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Data Projects\Fitness - Gym locations\"/>
    </mc:Choice>
  </mc:AlternateContent>
  <bookViews>
    <workbookView xWindow="240" yWindow="45" windowWidth="21075" windowHeight="10035" firstSheet="1" activeTab="4"/>
  </bookViews>
  <sheets>
    <sheet name="__FDSCACHE__" sheetId="6" state="veryHidden" r:id="rId1"/>
    <sheet name="Time Series" sheetId="9" r:id="rId2"/>
    <sheet name="Cross Section" sheetId="11" r:id="rId3"/>
    <sheet name="Charts" sheetId="4" r:id="rId4"/>
    <sheet name="Planet" sheetId="3" r:id="rId5"/>
    <sheet name="Crunch" sheetId="8" r:id="rId6"/>
    <sheet name="Fit_19" sheetId="7" r:id="rId7"/>
    <sheet name="Retro" sheetId="10" r:id="rId8"/>
    <sheet name="Youfit" sheetId="12" r:id="rId9"/>
    <sheet name="Blink" sheetId="13" r:id="rId10"/>
    <sheet name="Snap" sheetId="14" r:id="rId11"/>
    <sheet name="Pop" sheetId="5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</externalReferences>
  <definedNames>
    <definedName name="__123Graph_A" localSheetId="5" hidden="1">[1]ANNUAL_IS!#REF!</definedName>
    <definedName name="__123Graph_A" localSheetId="6" hidden="1">[1]ANNUAL_IS!#REF!</definedName>
    <definedName name="__123Graph_A" localSheetId="7" hidden="1">[1]ANNUAL_IS!#REF!</definedName>
    <definedName name="__123Graph_A" hidden="1">[1]ANNUAL_IS!#REF!</definedName>
    <definedName name="__123Graph_B" localSheetId="5" hidden="1">[1]ANNUAL_IS!#REF!</definedName>
    <definedName name="__123Graph_B" localSheetId="6" hidden="1">[1]ANNUAL_IS!#REF!</definedName>
    <definedName name="__123Graph_B" localSheetId="7" hidden="1">[1]ANNUAL_IS!#REF!</definedName>
    <definedName name="__123Graph_B" hidden="1">[1]ANNUAL_IS!#REF!</definedName>
    <definedName name="__123Graph_C" localSheetId="5" hidden="1">[1]ANNUAL_IS!#REF!</definedName>
    <definedName name="__123Graph_C" localSheetId="6" hidden="1">[1]ANNUAL_IS!#REF!</definedName>
    <definedName name="__123Graph_C" localSheetId="7" hidden="1">[1]ANNUAL_IS!#REF!</definedName>
    <definedName name="__123Graph_C" hidden="1">[1]ANNUAL_IS!#REF!</definedName>
    <definedName name="__123Graph_D" localSheetId="5" hidden="1">[1]ANNUAL_IS!#REF!</definedName>
    <definedName name="__123Graph_D" localSheetId="6" hidden="1">[1]ANNUAL_IS!#REF!</definedName>
    <definedName name="__123Graph_D" localSheetId="7" hidden="1">[1]ANNUAL_IS!#REF!</definedName>
    <definedName name="__123Graph_D" hidden="1">[1]ANNUAL_IS!#REF!</definedName>
    <definedName name="__123Graph_E" localSheetId="5" hidden="1">[1]ANNUAL_IS!#REF!</definedName>
    <definedName name="__123Graph_E" localSheetId="6" hidden="1">[1]ANNUAL_IS!#REF!</definedName>
    <definedName name="__123Graph_E" localSheetId="7" hidden="1">[1]ANNUAL_IS!#REF!</definedName>
    <definedName name="__123Graph_E" hidden="1">[1]ANNUAL_IS!#REF!</definedName>
    <definedName name="__APW_RESTORE_DATA10__" hidden="1">'[2]Street (Q)'!$B$12,'[2]Street (Q)'!$C$12,'[2]Street (Q)'!$D$12,'[2]Street (Q)'!$E$12,'[2]Street (Q)'!$F$12,'[2]Street (Q)'!$G$12,'[2]Street (Q)'!$H$12,'[2]Street (Q)'!$I$12,'[2]Street (Q)'!$J$12,'[2]Street (Q)'!$K$12,'[2]Street (Q)'!$L$12,'[2]Street (Q)'!$M$12,'[2]Street (Q)'!$N$12,'[2]Street (Q)'!$O$12,'[2]Street (Q)'!$P$12</definedName>
    <definedName name="__APW_RESTORE_DATA100__" hidden="1">'[2]Street (Q)'!$B$65,'[2]Street (Q)'!$C$65,'[2]Street (Q)'!$D$65,'[2]Street (Q)'!$E$65,'[2]Street (Q)'!$F$65,'[2]Street (Q)'!$G$65,'[2]Street (Q)'!$H$65,'[2]Street (Q)'!$I$65,'[2]Street (Q)'!$J$65,'[2]Street (Q)'!$K$65,'[2]Street (Q)'!$L$65,'[2]Street (Q)'!$M$65,'[2]Street (Q)'!$N$65,'[2]Street (Q)'!$O$65,'[2]Street (Q)'!$P$65</definedName>
    <definedName name="__APW_RESTORE_DATA102__" hidden="1">'[2]Street (Q)'!$B$66,'[2]Street (Q)'!$C$66,'[2]Street (Q)'!$D$66,'[2]Street (Q)'!$E$66,'[2]Street (Q)'!$F$66,'[2]Street (Q)'!$G$66,'[2]Street (Q)'!$H$66,'[2]Street (Q)'!$I$66,'[2]Street (Q)'!$J$66,'[2]Street (Q)'!$K$66,'[2]Street (Q)'!$L$66,'[2]Street (Q)'!$M$66,'[2]Street (Q)'!$N$66,'[2]Street (Q)'!$O$66,'[2]Street (Q)'!$P$66</definedName>
    <definedName name="__APW_RESTORE_DATA104__" hidden="1">'[2]Street (Q)'!$B$67,'[2]Street (Q)'!$C$67,'[2]Street (Q)'!$D$67,'[2]Street (Q)'!$E$67,'[2]Street (Q)'!$F$67,'[2]Street (Q)'!$G$67,'[2]Street (Q)'!$H$67,'[2]Street (Q)'!$I$67,'[2]Street (Q)'!$J$67,'[2]Street (Q)'!$K$67,'[2]Street (Q)'!$L$67,'[2]Street (Q)'!$M$67,'[2]Street (Q)'!$N$67,'[2]Street (Q)'!$O$67,'[2]Street (Q)'!$P$67</definedName>
    <definedName name="__APW_RESTORE_DATA106__" hidden="1">'[2]Street (Q)'!$B$68,'[2]Street (Q)'!$C$68,'[2]Street (Q)'!$D$68,'[2]Street (Q)'!$E$68,'[2]Street (Q)'!$F$68,'[2]Street (Q)'!$G$68,'[2]Street (Q)'!$H$68,'[2]Street (Q)'!$I$68,'[2]Street (Q)'!$J$68,'[2]Street (Q)'!$K$68,'[2]Street (Q)'!$L$68,'[2]Street (Q)'!$M$68,'[2]Street (Q)'!$N$68,'[2]Street (Q)'!$O$68,'[2]Street (Q)'!$P$68</definedName>
    <definedName name="__APW_RESTORE_DATA108__" hidden="1">'[2]Street (Q)'!$B$69,'[2]Street (Q)'!$C$69,'[2]Street (Q)'!$D$69,'[2]Street (Q)'!$E$69,'[2]Street (Q)'!$F$69,'[2]Street (Q)'!$G$69,'[2]Street (Q)'!$H$69,'[2]Street (Q)'!$I$69,'[2]Street (Q)'!$J$69,'[2]Street (Q)'!$K$69,'[2]Street (Q)'!$L$69,'[2]Street (Q)'!$M$69,'[2]Street (Q)'!$N$69,'[2]Street (Q)'!$O$69,'[2]Street (Q)'!$P$69</definedName>
    <definedName name="__APW_RESTORE_DATA110__" hidden="1">'[2]Street (Q)'!$B$70,'[2]Street (Q)'!$C$70,'[2]Street (Q)'!$D$70,'[2]Street (Q)'!$E$70,'[2]Street (Q)'!$F$70,'[2]Street (Q)'!$G$70,'[2]Street (Q)'!$H$70,'[2]Street (Q)'!$I$70,'[2]Street (Q)'!$J$70,'[2]Street (Q)'!$K$70,'[2]Street (Q)'!$L$70,'[2]Street (Q)'!$M$70,'[2]Street (Q)'!$N$70,'[2]Street (Q)'!$O$70,'[2]Street (Q)'!$P$70</definedName>
    <definedName name="__APW_RESTORE_DATA1107__" hidden="1">'[3]The Street'!$B$7,'[3]The Street'!$C$7,'[3]The Street'!$D$7,'[3]The Street'!$E$7,'[3]The Street'!$F$7,'[3]The Street'!$G$7,'[3]The Street'!$H$7,'[3]The Street'!$I$7,'[3]The Street'!$J$7,'[3]The Street'!$K$7,'[3]The Street'!$L$7,'[3]The Street'!$M$7,'[3]The Street'!$N$7,'[3]The Street'!$O$7,'[3]The Street'!$P$7,'[3]The Street'!$Q$7,'[3]The Street'!$R$7</definedName>
    <definedName name="__APW_RESTORE_DATA1108__" hidden="1">'[3]The Street'!$B$8,'[3]The Street'!$C$8,'[3]The Street'!$D$8,'[3]The Street'!$E$8,'[3]The Street'!$F$8,'[3]The Street'!$G$8,'[3]The Street'!$H$8,'[3]The Street'!$I$8,'[3]The Street'!$J$8,'[3]The Street'!$K$8,'[3]The Street'!$L$8,'[3]The Street'!$M$8,'[3]The Street'!$N$8,'[3]The Street'!$O$8,'[3]The Street'!$P$8,'[3]The Street'!$Q$8,'[3]The Street'!$R$8</definedName>
    <definedName name="__APW_RESTORE_DATA1109__" hidden="1">'[3]The Street'!$B$9,'[3]The Street'!$C$9,'[3]The Street'!$D$9,'[3]The Street'!$E$9,'[3]The Street'!$F$9,'[3]The Street'!$G$9,'[3]The Street'!$H$9,'[3]The Street'!$I$9,'[3]The Street'!$J$9,'[3]The Street'!$K$9,'[3]The Street'!$L$9,'[3]The Street'!$M$9,'[3]The Street'!$N$9,'[3]The Street'!$O$9,'[3]The Street'!$P$9,'[3]The Street'!$Q$9,'[3]The Street'!$R$9</definedName>
    <definedName name="__APW_RESTORE_DATA1110__" hidden="1">'[3]The Street'!$B$10,'[3]The Street'!$C$10,'[3]The Street'!$D$10,'[3]The Street'!$E$10,'[3]The Street'!$F$10,'[3]The Street'!$G$10,'[3]The Street'!$H$10,'[3]The Street'!$I$10,'[3]The Street'!$J$10,'[3]The Street'!$K$10,'[3]The Street'!$L$10,'[3]The Street'!$M$10,'[3]The Street'!$N$10,'[3]The Street'!$O$10,'[3]The Street'!$P$10,'[3]The Street'!$Q$10</definedName>
    <definedName name="__APW_RESTORE_DATA1112__" hidden="1">'[3]The Street'!$B$11,'[3]The Street'!$C$11,'[3]The Street'!$D$11,'[3]The Street'!$E$11,'[3]The Street'!$F$11,'[3]The Street'!$G$11,'[3]The Street'!$H$11,'[3]The Street'!$I$11,'[3]The Street'!$J$11,'[3]The Street'!$K$11,'[3]The Street'!$L$11,'[3]The Street'!$M$11,'[3]The Street'!$N$11,'[3]The Street'!$O$11,'[3]The Street'!$P$11,'[3]The Street'!$Q$11</definedName>
    <definedName name="__APW_RESTORE_DATA1114__" hidden="1">'[3]The Street'!$B$12,'[3]The Street'!$C$12,'[3]The Street'!$D$12,'[3]The Street'!$E$12,'[3]The Street'!$F$12,'[3]The Street'!$G$12,'[3]The Street'!$H$12,'[3]The Street'!$I$12,'[3]The Street'!$J$12,'[3]The Street'!$K$12,'[3]The Street'!$L$12,'[3]The Street'!$M$12,'[3]The Street'!$N$12,'[3]The Street'!$O$12,'[3]The Street'!$P$12,'[3]The Street'!$Q$12</definedName>
    <definedName name="__APW_RESTORE_DATA1116__" hidden="1">'[3]The Street'!$B$13,'[3]The Street'!$C$13,'[3]The Street'!$D$13,'[3]The Street'!$E$13,'[3]The Street'!$F$13,'[3]The Street'!$G$13,'[3]The Street'!$H$13,'[3]The Street'!$I$13,'[3]The Street'!$J$13,'[3]The Street'!$K$13,'[3]The Street'!$L$13,'[3]The Street'!$M$13,'[3]The Street'!$N$13,'[3]The Street'!$O$13,'[3]The Street'!$P$13,'[3]The Street'!$Q$13</definedName>
    <definedName name="__APW_RESTORE_DATA1118__" hidden="1">'[3]The Street'!$B$16,'[3]The Street'!$C$16,'[3]The Street'!$D$16,'[3]The Street'!$E$16,'[3]The Street'!$F$16,'[3]The Street'!$G$16,'[3]The Street'!$H$16,'[3]The Street'!$I$16,'[3]The Street'!$J$16,'[3]The Street'!$K$16,'[3]The Street'!$L$16,'[3]The Street'!$M$16,'[3]The Street'!$N$16,'[3]The Street'!$O$16,'[3]The Street'!$P$16,'[3]The Street'!$Q$16</definedName>
    <definedName name="__APW_RESTORE_DATA112__" hidden="1">'[2]Street (Q)'!$B$71,'[2]Street (Q)'!$C$71,'[2]Street (Q)'!$D$71,'[2]Street (Q)'!$E$71,'[2]Street (Q)'!$F$71,'[2]Street (Q)'!$G$71,'[2]Street (Q)'!$H$71,'[2]Street (Q)'!$I$71,'[2]Street (Q)'!$J$71,'[2]Street (Q)'!$K$71,'[2]Street (Q)'!$L$71,'[2]Street (Q)'!$M$71,'[2]Street (Q)'!$N$71,'[2]Street (Q)'!$O$71,'[2]Street (Q)'!$P$71</definedName>
    <definedName name="__APW_RESTORE_DATA1120__" hidden="1">'[3]The Street'!$B$17,'[3]The Street'!$C$17,'[3]The Street'!$D$17,'[3]The Street'!$E$17,'[3]The Street'!$F$17,'[3]The Street'!$G$17,'[3]The Street'!$H$17,'[3]The Street'!$I$17,'[3]The Street'!$J$17,'[3]The Street'!$K$17,'[3]The Street'!$L$17,'[3]The Street'!$M$17,'[3]The Street'!$N$17,'[3]The Street'!$O$17,'[3]The Street'!$P$17,'[3]The Street'!$Q$17</definedName>
    <definedName name="__APW_RESTORE_DATA1122__" hidden="1">'[3]The Street'!$B$18,'[3]The Street'!$C$18,'[3]The Street'!$D$18,'[3]The Street'!$E$18,'[3]The Street'!$F$18,'[3]The Street'!$G$18,'[3]The Street'!$H$18,'[3]The Street'!$I$18,'[3]The Street'!$J$18,'[3]The Street'!$K$18,'[3]The Street'!$L$18,'[3]The Street'!$M$18,'[3]The Street'!$N$18,'[3]The Street'!$O$18,'[3]The Street'!$P$18,'[3]The Street'!$Q$18</definedName>
    <definedName name="__APW_RESTORE_DATA1124__" hidden="1">'[3]The Street'!$B$19,'[3]The Street'!$C$19,'[3]The Street'!$D$19,'[3]The Street'!$E$19,'[3]The Street'!$F$19,'[3]The Street'!$G$19,'[3]The Street'!$H$19,'[3]The Street'!$I$19,'[3]The Street'!$J$19,'[3]The Street'!$K$19,'[3]The Street'!$L$19,'[3]The Street'!$M$19,'[3]The Street'!$N$19,'[3]The Street'!$O$19,'[3]The Street'!$P$19,'[3]The Street'!$Q$19</definedName>
    <definedName name="__APW_RESTORE_DATA1126__" hidden="1">'[3]The Street'!$B$20,'[3]The Street'!$C$20,'[3]The Street'!$D$20,'[3]The Street'!$E$20,'[3]The Street'!$F$20,'[3]The Street'!$G$20,'[3]The Street'!$H$20,'[3]The Street'!$I$20,'[3]The Street'!$J$20,'[3]The Street'!$K$20,'[3]The Street'!$L$20,'[3]The Street'!$M$20,'[3]The Street'!$N$20,'[3]The Street'!$O$20,'[3]The Street'!$P$20,'[3]The Street'!$Q$20</definedName>
    <definedName name="__APW_RESTORE_DATA1128__" hidden="1">'[3]The Street'!$B$21,'[3]The Street'!$C$21,'[3]The Street'!$D$21,'[3]The Street'!$E$21,'[3]The Street'!$F$21,'[3]The Street'!$G$21,'[3]The Street'!$H$21,'[3]The Street'!$I$21,'[3]The Street'!$J$21,'[3]The Street'!$K$21,'[3]The Street'!$L$21,'[3]The Street'!$M$21,'[3]The Street'!$N$21,'[3]The Street'!$O$21,'[3]The Street'!$P$21,'[3]The Street'!$Q$21</definedName>
    <definedName name="__APW_RESTORE_DATA1130__" hidden="1">'[3]The Street'!$B$24,'[3]The Street'!$C$24,'[3]The Street'!$D$24,'[3]The Street'!$E$24,'[3]The Street'!$F$24,'[3]The Street'!$G$24,'[3]The Street'!$H$24,'[3]The Street'!$I$24,'[3]The Street'!$J$24,'[3]The Street'!$K$24,'[3]The Street'!$L$24,'[3]The Street'!$M$24,'[3]The Street'!$N$24,'[3]The Street'!$O$24,'[3]The Street'!$P$24,'[3]The Street'!$Q$24</definedName>
    <definedName name="__APW_RESTORE_DATA1132__" hidden="1">'[3]The Street'!$B$25,'[3]The Street'!$C$25,'[3]The Street'!$D$25,'[3]The Street'!$E$25,'[3]The Street'!$F$25,'[3]The Street'!$G$25,'[3]The Street'!$H$25,'[3]The Street'!$I$25,'[3]The Street'!$J$25,'[3]The Street'!$K$25,'[3]The Street'!$L$25,'[3]The Street'!$M$25,'[3]The Street'!$N$25,'[3]The Street'!$O$25,'[3]The Street'!$P$25,'[3]The Street'!$Q$25</definedName>
    <definedName name="__APW_RESTORE_DATA1134__" hidden="1">'[3]The Street'!$B$26,'[3]The Street'!$C$26,'[3]The Street'!$D$26,'[3]The Street'!$E$26,'[3]The Street'!$F$26,'[3]The Street'!$G$26,'[3]The Street'!$H$26,'[3]The Street'!$I$26,'[3]The Street'!$J$26,'[3]The Street'!$K$26,'[3]The Street'!$L$26,'[3]The Street'!$M$26,'[3]The Street'!$N$26,'[3]The Street'!$O$26,'[3]The Street'!$P$26,'[3]The Street'!$Q$26</definedName>
    <definedName name="__APW_RESTORE_DATA1136__" hidden="1">'[3]The Street'!$B$27,'[3]The Street'!$C$27,'[3]The Street'!$D$27,'[3]The Street'!$E$27,'[3]The Street'!$F$27,'[3]The Street'!$G$27,'[3]The Street'!$H$27,'[3]The Street'!$I$27,'[3]The Street'!$J$27,'[3]The Street'!$K$27,'[3]The Street'!$L$27,'[3]The Street'!$M$27,'[3]The Street'!$N$27,'[3]The Street'!$O$27,'[3]The Street'!$P$27,'[3]The Street'!$Q$27</definedName>
    <definedName name="__APW_RESTORE_DATA1138__" hidden="1">'[3]The Street'!$B$28,'[3]The Street'!$C$28,'[3]The Street'!$D$28,'[3]The Street'!$E$28,'[3]The Street'!$F$28,'[3]The Street'!$G$28,'[3]The Street'!$H$28,'[3]The Street'!$I$28,'[3]The Street'!$J$28,'[3]The Street'!$K$28,'[3]The Street'!$L$28,'[3]The Street'!$M$28,'[3]The Street'!$N$28,'[3]The Street'!$O$28,'[3]The Street'!$P$28,'[3]The Street'!$Q$28</definedName>
    <definedName name="__APW_RESTORE_DATA114__" hidden="1">'[2]Street (Q)'!$B$72,'[2]Street (Q)'!$C$72,'[2]Street (Q)'!$D$72,'[2]Street (Q)'!$E$72,'[2]Street (Q)'!$F$72,'[2]Street (Q)'!$G$72,'[2]Street (Q)'!$H$72,'[2]Street (Q)'!$I$72,'[2]Street (Q)'!$J$72,'[2]Street (Q)'!$K$72,'[2]Street (Q)'!$L$72,'[2]Street (Q)'!$M$72,'[2]Street (Q)'!$N$72,'[2]Street (Q)'!$O$72,'[2]Street (Q)'!$P$72</definedName>
    <definedName name="__APW_RESTORE_DATA1140__" hidden="1">'[3]The Street'!$B$29,'[3]The Street'!$C$29,'[3]The Street'!$D$29,'[3]The Street'!$E$29,'[3]The Street'!$F$29,'[3]The Street'!$G$29,'[3]The Street'!$H$29,'[3]The Street'!$I$29,'[3]The Street'!$J$29,'[3]The Street'!$K$29,'[3]The Street'!$L$29,'[3]The Street'!$M$29,'[3]The Street'!$N$29,'[3]The Street'!$O$29,'[3]The Street'!$P$29,'[3]The Street'!$Q$29</definedName>
    <definedName name="__APW_RESTORE_DATA1142__" hidden="1">'[3]The Street'!$B$30,'[3]The Street'!$C$30,'[3]The Street'!$D$30,'[3]The Street'!$E$30,'[3]The Street'!$F$30,'[3]The Street'!$G$30,'[3]The Street'!$H$30,'[3]The Street'!$I$30,'[3]The Street'!$J$30,'[3]The Street'!$K$30,'[3]The Street'!$L$30,'[3]The Street'!$M$30,'[3]The Street'!$N$30,'[3]The Street'!$O$30,'[3]The Street'!$P$30,'[3]The Street'!$Q$30</definedName>
    <definedName name="__APW_RESTORE_DATA1144__" hidden="1">'[3]The Street'!$B$34,'[3]The Street'!$C$34,'[3]The Street'!$D$34,'[3]The Street'!$E$34,'[3]The Street'!$F$34,'[3]The Street'!$G$34,'[3]The Street'!$H$34,'[3]The Street'!$I$34,'[3]The Street'!$J$34,'[3]The Street'!$K$34,'[3]The Street'!$L$34,'[3]The Street'!$M$34,'[3]The Street'!$N$34,'[3]The Street'!$O$34,'[3]The Street'!$P$34,'[3]The Street'!$Q$34</definedName>
    <definedName name="__APW_RESTORE_DATA1146__" hidden="1">'[3]The Street'!$B$35,'[3]The Street'!$C$35,'[3]The Street'!$D$35,'[3]The Street'!$E$35,'[3]The Street'!$F$35,'[3]The Street'!$G$35,'[3]The Street'!$H$35,'[3]The Street'!$I$35,'[3]The Street'!$J$35,'[3]The Street'!$K$35,'[3]The Street'!$L$35,'[3]The Street'!$M$35,'[3]The Street'!$N$35,'[3]The Street'!$O$35,'[3]The Street'!$P$35,'[3]The Street'!$Q$35</definedName>
    <definedName name="__APW_RESTORE_DATA1148__" hidden="1">'[3]The Street'!$B$36,'[3]The Street'!$C$36,'[3]The Street'!$D$36,'[3]The Street'!$E$36,'[3]The Street'!$F$36,'[3]The Street'!$G$36,'[3]The Street'!$H$36,'[3]The Street'!$I$36,'[3]The Street'!$J$36,'[3]The Street'!$K$36,'[3]The Street'!$L$36,'[3]The Street'!$M$36,'[3]The Street'!$N$36,'[3]The Street'!$O$36,'[3]The Street'!$P$36,'[3]The Street'!$Q$36</definedName>
    <definedName name="__APW_RESTORE_DATA1150__" hidden="1">'[3]The Street'!$B$37,'[3]The Street'!$C$37,'[3]The Street'!$D$37,'[3]The Street'!$E$37,'[3]The Street'!$F$37,'[3]The Street'!$G$37,'[3]The Street'!$H$37,'[3]The Street'!$I$37,'[3]The Street'!$J$37,'[3]The Street'!$K$37,'[3]The Street'!$L$37,'[3]The Street'!$M$37,'[3]The Street'!$N$37,'[3]The Street'!$O$37,'[3]The Street'!$P$37,'[3]The Street'!$Q$37</definedName>
    <definedName name="__APW_RESTORE_DATA1152__" hidden="1">'[3]The Street'!$B$38,'[3]The Street'!$C$38,'[3]The Street'!$D$38,'[3]The Street'!$E$38,'[3]The Street'!$F$38,'[3]The Street'!$G$38,'[3]The Street'!$H$38,'[3]The Street'!$I$38,'[3]The Street'!$J$38,'[3]The Street'!$K$38,'[3]The Street'!$L$38,'[3]The Street'!$M$38,'[3]The Street'!$N$38,'[3]The Street'!$O$38,'[3]The Street'!$P$38,'[3]The Street'!$Q$38</definedName>
    <definedName name="__APW_RESTORE_DATA1154__" hidden="1">'[3]The Street'!$B$39,'[3]The Street'!$C$39,'[3]The Street'!$D$39,'[3]The Street'!$E$39,'[3]The Street'!$F$39,'[3]The Street'!$G$39,'[3]The Street'!$H$39,'[3]The Street'!$I$39,'[3]The Street'!$J$39,'[3]The Street'!$K$39,'[3]The Street'!$L$39,'[3]The Street'!$M$39,'[3]The Street'!$N$39,'[3]The Street'!$O$39,'[3]The Street'!$P$39,'[3]The Street'!$Q$39</definedName>
    <definedName name="__APW_RESTORE_DATA1156__" hidden="1">'[3]The Street'!$B$40,'[3]The Street'!$C$40,'[3]The Street'!$D$40,'[3]The Street'!$E$40,'[3]The Street'!$F$40,'[3]The Street'!$G$40,'[3]The Street'!$H$40,'[3]The Street'!$I$40,'[3]The Street'!$J$40,'[3]The Street'!$K$40,'[3]The Street'!$L$40,'[3]The Street'!$M$40,'[3]The Street'!$N$40,'[3]The Street'!$O$40,'[3]The Street'!$P$40,'[3]The Street'!$Q$40</definedName>
    <definedName name="__APW_RESTORE_DATA1158__" hidden="1">'[3]The Street'!$B$41,'[3]The Street'!$C$41,'[3]The Street'!$D$41,'[3]The Street'!$E$41,'[3]The Street'!$F$41,'[3]The Street'!$G$41,'[3]The Street'!$H$41,'[3]The Street'!$I$41,'[3]The Street'!$J$41,'[3]The Street'!$K$41,'[3]The Street'!$L$41,'[3]The Street'!$M$41,'[3]The Street'!$N$41,'[3]The Street'!$O$41,'[3]The Street'!$P$41,'[3]The Street'!$Q$41</definedName>
    <definedName name="__APW_RESTORE_DATA116__" hidden="1">'[2]Street (Q)'!$B$73,'[2]Street (Q)'!$C$73,'[2]Street (Q)'!$D$73,'[2]Street (Q)'!$E$73,'[2]Street (Q)'!$F$73,'[2]Street (Q)'!$G$73,'[2]Street (Q)'!$H$73,'[2]Street (Q)'!$I$73,'[2]Street (Q)'!$J$73,'[2]Street (Q)'!$K$73,'[2]Street (Q)'!$L$73,'[2]Street (Q)'!$M$73,'[2]Street (Q)'!$N$73,'[2]Street (Q)'!$O$73,'[2]Street (Q)'!$P$73</definedName>
    <definedName name="__APW_RESTORE_DATA1160__" hidden="1">'[3]The Street'!$B$42,'[3]The Street'!$C$42,'[3]The Street'!$D$42,'[3]The Street'!$E$42,'[3]The Street'!$F$42,'[3]The Street'!$G$42,'[3]The Street'!$H$42,'[3]The Street'!$I$42,'[3]The Street'!$J$42,'[3]The Street'!$K$42,'[3]The Street'!$L$42,'[3]The Street'!$M$42,'[3]The Street'!$N$42,'[3]The Street'!$O$42,'[3]The Street'!$P$42,'[3]The Street'!$Q$42</definedName>
    <definedName name="__APW_RESTORE_DATA1162__" hidden="1">'[3]The Street'!$B$43,'[3]The Street'!$C$43,'[3]The Street'!$D$43,'[3]The Street'!$E$43,'[3]The Street'!$F$43,'[3]The Street'!$G$43,'[3]The Street'!$H$43,'[3]The Street'!$I$43,'[3]The Street'!$J$43,'[3]The Street'!$K$43,'[3]The Street'!$L$43,'[3]The Street'!$M$43,'[3]The Street'!$N$43,'[3]The Street'!$O$43,'[3]The Street'!$P$43,'[3]The Street'!$Q$43</definedName>
    <definedName name="__APW_RESTORE_DATA1164__" hidden="1">'[3]The Street'!$B$46,'[3]The Street'!$C$46,'[3]The Street'!$D$46,'[3]The Street'!$E$46,'[3]The Street'!$F$46,'[3]The Street'!$G$46,'[3]The Street'!$H$46,'[3]The Street'!$I$46,'[3]The Street'!$J$46,'[3]The Street'!$K$46,'[3]The Street'!$L$46,'[3]The Street'!$M$46,'[3]The Street'!$N$46,'[3]The Street'!$O$46,'[3]The Street'!$P$46,'[3]The Street'!$Q$46</definedName>
    <definedName name="__APW_RESTORE_DATA1166__" hidden="1">'[3]The Street'!$B$47,'[3]The Street'!$C$47,'[3]The Street'!$D$47,'[3]The Street'!$E$47,'[3]The Street'!$F$47,'[3]The Street'!$G$47,'[3]The Street'!$H$47,'[3]The Street'!$I$47,'[3]The Street'!$J$47,'[3]The Street'!$K$47,'[3]The Street'!$L$47,'[3]The Street'!$M$47,'[3]The Street'!$N$47,'[3]The Street'!$O$47,'[3]The Street'!$P$47,'[3]The Street'!$Q$47</definedName>
    <definedName name="__APW_RESTORE_DATA1168__" hidden="1">'[3]The Street'!$B$48,'[3]The Street'!$C$48,'[3]The Street'!$D$48,'[3]The Street'!$E$48,'[3]The Street'!$F$48,'[3]The Street'!$G$48,'[3]The Street'!$H$48,'[3]The Street'!$I$48,'[3]The Street'!$J$48,'[3]The Street'!$K$48,'[3]The Street'!$L$48,'[3]The Street'!$M$48,'[3]The Street'!$N$48,'[3]The Street'!$O$48,'[3]The Street'!$P$48,'[3]The Street'!$Q$48</definedName>
    <definedName name="__APW_RESTORE_DATA1170__" hidden="1">'[3]The Street'!$B$49,'[3]The Street'!$C$49,'[3]The Street'!$D$49,'[3]The Street'!$E$49,'[3]The Street'!$F$49,'[3]The Street'!$G$49,'[3]The Street'!$H$49,'[3]The Street'!$I$49,'[3]The Street'!$J$49,'[3]The Street'!$K$49,'[3]The Street'!$L$49,'[3]The Street'!$M$49,'[3]The Street'!$N$49,'[3]The Street'!$O$49,'[3]The Street'!$P$49,'[3]The Street'!$Q$49</definedName>
    <definedName name="__APW_RESTORE_DATA1172__" hidden="1">'[3]The Street'!$B$50,'[3]The Street'!$C$50,'[3]The Street'!$D$50,'[3]The Street'!$E$50,'[3]The Street'!$F$50,'[3]The Street'!$G$50,'[3]The Street'!$H$50,'[3]The Street'!$I$50,'[3]The Street'!$J$50,'[3]The Street'!$K$50,'[3]The Street'!$L$50,'[3]The Street'!$M$50,'[3]The Street'!$N$50,'[3]The Street'!$O$50,'[3]The Street'!$P$50,'[3]The Street'!$Q$50</definedName>
    <definedName name="__APW_RESTORE_DATA1174__" hidden="1">'[3]The Street'!$B$51,'[3]The Street'!$C$51,'[3]The Street'!$D$51,'[3]The Street'!$E$51,'[3]The Street'!$F$51,'[3]The Street'!$G$51,'[3]The Street'!$H$51,'[3]The Street'!$I$51,'[3]The Street'!$J$51,'[3]The Street'!$K$51,'[3]The Street'!$L$51,'[3]The Street'!$M$51,'[3]The Street'!$N$51,'[3]The Street'!$O$51,'[3]The Street'!$P$51,'[3]The Street'!$Q$51</definedName>
    <definedName name="__APW_RESTORE_DATA1176__" hidden="1">'[3]The Street'!$B$52,'[3]The Street'!$C$52,'[3]The Street'!$D$52,'[3]The Street'!$E$52,'[3]The Street'!$F$52,'[3]The Street'!$G$52,'[3]The Street'!$H$52,'[3]The Street'!$I$52,'[3]The Street'!$J$52,'[3]The Street'!$K$52,'[3]The Street'!$L$52,'[3]The Street'!$M$52,'[3]The Street'!$N$52,'[3]The Street'!$O$52,'[3]The Street'!$P$52,'[3]The Street'!$Q$52</definedName>
    <definedName name="__APW_RESTORE_DATA1178__" hidden="1">'[3]The Street'!$B$53,'[3]The Street'!$C$53,'[3]The Street'!$D$53,'[3]The Street'!$E$53,'[3]The Street'!$F$53,'[3]The Street'!$G$53,'[3]The Street'!$H$53,'[3]The Street'!$I$53,'[3]The Street'!$J$53,'[3]The Street'!$K$53,'[3]The Street'!$L$53,'[3]The Street'!$M$53,'[3]The Street'!$N$53,'[3]The Street'!$O$53,'[3]The Street'!$P$53,'[3]The Street'!$Q$53</definedName>
    <definedName name="__APW_RESTORE_DATA118__" hidden="1">'[2]Street (Q)'!$B$74,'[2]Street (Q)'!$C$74,'[2]Street (Q)'!$D$74,'[2]Street (Q)'!$E$74,'[2]Street (Q)'!$F$74,'[2]Street (Q)'!$G$74,'[2]Street (Q)'!$H$74,'[2]Street (Q)'!$I$74,'[2]Street (Q)'!$J$74,'[2]Street (Q)'!$K$74,'[2]Street (Q)'!$L$74,'[2]Street (Q)'!$M$74,'[2]Street (Q)'!$N$74,'[2]Street (Q)'!$O$74,'[2]Street (Q)'!$P$74</definedName>
    <definedName name="__APW_RESTORE_DATA1180__" hidden="1">'[3]The Street'!$B$54,'[3]The Street'!$C$54,'[3]The Street'!$D$54,'[3]The Street'!$E$54,'[3]The Street'!$F$54,'[3]The Street'!$G$54,'[3]The Street'!$H$54,'[3]The Street'!$I$54,'[3]The Street'!$J$54,'[3]The Street'!$K$54,'[3]The Street'!$L$54,'[3]The Street'!$M$54,'[3]The Street'!$N$54,'[3]The Street'!$O$54,'[3]The Street'!$P$54,'[3]The Street'!$Q$54</definedName>
    <definedName name="__APW_RESTORE_DATA1182__" hidden="1">'[3]The Street'!$B$57,'[3]The Street'!$C$57,'[3]The Street'!$D$57,'[3]The Street'!$E$57,'[3]The Street'!$F$57,'[3]The Street'!$G$57,'[3]The Street'!$H$57,'[3]The Street'!$I$57,'[3]The Street'!$J$57,'[3]The Street'!$K$57,'[3]The Street'!$L$57,'[3]The Street'!$M$57,'[3]The Street'!$N$57,'[3]The Street'!$O$57,'[3]The Street'!$P$57,'[3]The Street'!$Q$57</definedName>
    <definedName name="__APW_RESTORE_DATA1184__" hidden="1">'[3]The Street'!$B$58,'[3]The Street'!$C$58,'[3]The Street'!$D$58,'[3]The Street'!$E$58,'[3]The Street'!$F$58,'[3]The Street'!$G$58,'[3]The Street'!$H$58,'[3]The Street'!$I$58,'[3]The Street'!$J$58,'[3]The Street'!$K$58,'[3]The Street'!$L$58,'[3]The Street'!$M$58,'[3]The Street'!$N$58,'[3]The Street'!$O$58,'[3]The Street'!$P$58,'[3]The Street'!$Q$58</definedName>
    <definedName name="__APW_RESTORE_DATA1186__" hidden="1">'[3]The Street'!$B$59,'[3]The Street'!$C$59,'[3]The Street'!$D$59,'[3]The Street'!$E$59,'[3]The Street'!$F$59,'[3]The Street'!$G$59,'[3]The Street'!$H$59,'[3]The Street'!$I$59,'[3]The Street'!$J$59,'[3]The Street'!$K$59,'[3]The Street'!$L$59,'[3]The Street'!$M$59,'[3]The Street'!$N$59,'[3]The Street'!$O$59,'[3]The Street'!$P$59,'[3]The Street'!$Q$59</definedName>
    <definedName name="__APW_RESTORE_DATA1188__" hidden="1">'[3]The Street'!$B$60,'[3]The Street'!$C$60,'[3]The Street'!$D$60,'[3]The Street'!$E$60,'[3]The Street'!$F$60,'[3]The Street'!$G$60,'[3]The Street'!$H$60,'[3]The Street'!$I$60,'[3]The Street'!$J$60,'[3]The Street'!$K$60,'[3]The Street'!$L$60,'[3]The Street'!$M$60,'[3]The Street'!$N$60,'[3]The Street'!$O$60,'[3]The Street'!$P$60,'[3]The Street'!$Q$60</definedName>
    <definedName name="__APW_RESTORE_DATA1190__" hidden="1">'[3]The Street'!$B$61,'[3]The Street'!$C$61,'[3]The Street'!$D$61,'[3]The Street'!$E$61,'[3]The Street'!$F$61,'[3]The Street'!$G$61,'[3]The Street'!$H$61,'[3]The Street'!$I$61,'[3]The Street'!$J$61,'[3]The Street'!$K$61,'[3]The Street'!$L$61,'[3]The Street'!$M$61,'[3]The Street'!$N$61,'[3]The Street'!$O$61,'[3]The Street'!$P$61,'[3]The Street'!$Q$61</definedName>
    <definedName name="__APW_RESTORE_DATA1192__" hidden="1">'[3]The Street'!$B$62,'[3]The Street'!$C$62,'[3]The Street'!$D$62,'[3]The Street'!$E$62,'[3]The Street'!$F$62,'[3]The Street'!$G$62,'[3]The Street'!$H$62,'[3]The Street'!$I$62,'[3]The Street'!$J$62,'[3]The Street'!$K$62,'[3]The Street'!$L$62,'[3]The Street'!$M$62,'[3]The Street'!$N$62,'[3]The Street'!$O$62,'[3]The Street'!$P$62,'[3]The Street'!$Q$62</definedName>
    <definedName name="__APW_RESTORE_DATA1194__" hidden="1">'[3]The Street'!$B$63,'[3]The Street'!$C$63,'[3]The Street'!$D$63,'[3]The Street'!$E$63,'[3]The Street'!$F$63,'[3]The Street'!$G$63,'[3]The Street'!$H$63,'[3]The Street'!$I$63,'[3]The Street'!$J$63,'[3]The Street'!$K$63,'[3]The Street'!$L$63,'[3]The Street'!$M$63,'[3]The Street'!$N$63,'[3]The Street'!$O$63,'[3]The Street'!$P$63,'[3]The Street'!$Q$63</definedName>
    <definedName name="__APW_RESTORE_DATA1196__" hidden="1">'[3]The Street'!$B$66,'[3]The Street'!$C$66,'[3]The Street'!$D$66,'[3]The Street'!$E$66,'[3]The Street'!$F$66,'[3]The Street'!$G$66,'[3]The Street'!$H$66,'[3]The Street'!$I$66,'[3]The Street'!$J$66,'[3]The Street'!$K$66,'[3]The Street'!$L$66,'[3]The Street'!$M$66,'[3]The Street'!$N$66,'[3]The Street'!$O$66,'[3]The Street'!$P$66,'[3]The Street'!$Q$66</definedName>
    <definedName name="__APW_RESTORE_DATA1198__" hidden="1">'[3]The Street'!$B$67,'[3]The Street'!$C$67,'[3]The Street'!$D$67,'[3]The Street'!$E$67,'[3]The Street'!$F$67,'[3]The Street'!$G$67,'[3]The Street'!$H$67,'[3]The Street'!$I$67,'[3]The Street'!$J$67,'[3]The Street'!$K$67,'[3]The Street'!$L$67,'[3]The Street'!$M$67,'[3]The Street'!$N$67,'[3]The Street'!$O$67,'[3]The Street'!$P$67,'[3]The Street'!$Q$67</definedName>
    <definedName name="__APW_RESTORE_DATA12__" hidden="1">'[2]Street (Q)'!$B$13,'[2]Street (Q)'!$C$13,'[2]Street (Q)'!$D$13,'[2]Street (Q)'!$E$13,'[2]Street (Q)'!$F$13,'[2]Street (Q)'!$G$13,'[2]Street (Q)'!$H$13,'[2]Street (Q)'!$I$13,'[2]Street (Q)'!$J$13,'[2]Street (Q)'!$K$13,'[2]Street (Q)'!$L$13,'[2]Street (Q)'!$M$13,'[2]Street (Q)'!$N$13,'[2]Street (Q)'!$O$13,'[2]Street (Q)'!$P$13</definedName>
    <definedName name="__APW_RESTORE_DATA120__" hidden="1">'[2]Street (Q)'!$B$75,'[2]Street (Q)'!$C$75,'[2]Street (Q)'!$D$75,'[2]Street (Q)'!$E$75,'[2]Street (Q)'!$F$75,'[2]Street (Q)'!$G$75,'[2]Street (Q)'!$H$75,'[2]Street (Q)'!$I$75,'[2]Street (Q)'!$J$75,'[2]Street (Q)'!$K$75,'[2]Street (Q)'!$L$75,'[2]Street (Q)'!$M$75,'[2]Street (Q)'!$N$75,'[2]Street (Q)'!$O$75,'[2]Street (Q)'!$P$75</definedName>
    <definedName name="__APW_RESTORE_DATA1200__" hidden="1">'[3]The Street'!$B$68,'[3]The Street'!$C$68,'[3]The Street'!$D$68,'[3]The Street'!$E$68,'[3]The Street'!$F$68,'[3]The Street'!$G$68,'[3]The Street'!$H$68,'[3]The Street'!$I$68,'[3]The Street'!$J$68,'[3]The Street'!$K$68,'[3]The Street'!$L$68,'[3]The Street'!$M$68,'[3]The Street'!$N$68,'[3]The Street'!$O$68,'[3]The Street'!$P$68,'[3]The Street'!$Q$68</definedName>
    <definedName name="__APW_RESTORE_DATA1202__" hidden="1">'[3]The Street'!$B$69,'[3]The Street'!$C$69,'[3]The Street'!$D$69,'[3]The Street'!$E$69,'[3]The Street'!$F$69,'[3]The Street'!$G$69,'[3]The Street'!$H$69,'[3]The Street'!$I$69,'[3]The Street'!$J$69,'[3]The Street'!$K$69,'[3]The Street'!$L$69,'[3]The Street'!$M$69,'[3]The Street'!$N$69,'[3]The Street'!$O$69,'[3]The Street'!$P$69,'[3]The Street'!$Q$69</definedName>
    <definedName name="__APW_RESTORE_DATA1204__" hidden="1">'[3]The Street'!$B$70,'[3]The Street'!$C$70,'[3]The Street'!$D$70,'[3]The Street'!$E$70,'[3]The Street'!$F$70,'[3]The Street'!$G$70,'[3]The Street'!$H$70,'[3]The Street'!$I$70,'[3]The Street'!$J$70,'[3]The Street'!$K$70,'[3]The Street'!$L$70,'[3]The Street'!$M$70,'[3]The Street'!$N$70,'[3]The Street'!$O$70,'[3]The Street'!$P$70,'[3]The Street'!$Q$70</definedName>
    <definedName name="__APW_RESTORE_DATA1206__" hidden="1">'[3]The Street'!$B$71,'[3]The Street'!$C$71,'[3]The Street'!$D$71,'[3]The Street'!$E$71,'[3]The Street'!$F$71,'[3]The Street'!$G$71,'[3]The Street'!$H$71,'[3]The Street'!$I$71,'[3]The Street'!$J$71,'[3]The Street'!$K$71,'[3]The Street'!$L$71,'[3]The Street'!$M$71,'[3]The Street'!$N$71,'[3]The Street'!$O$71,'[3]The Street'!$P$71,'[3]The Street'!$Q$71</definedName>
    <definedName name="__APW_RESTORE_DATA1208__" hidden="1">'[3]The Street'!$B$72,'[3]The Street'!$C$72,'[3]The Street'!$D$72,'[3]The Street'!$E$72,'[3]The Street'!$F$72,'[3]The Street'!$G$72,'[3]The Street'!$H$72,'[3]The Street'!$I$72,'[3]The Street'!$J$72,'[3]The Street'!$K$72,'[3]The Street'!$L$72,'[3]The Street'!$M$72,'[3]The Street'!$N$72,'[3]The Street'!$O$72,'[3]The Street'!$P$72,'[3]The Street'!$Q$72</definedName>
    <definedName name="__APW_RESTORE_DATA1210__" hidden="1">'[3]The Street'!$B$73,'[3]The Street'!$C$73,'[3]The Street'!$D$73,'[3]The Street'!$E$73,'[3]The Street'!$F$73,'[3]The Street'!$G$73,'[3]The Street'!$H$73,'[3]The Street'!$I$73,'[3]The Street'!$J$73,'[3]The Street'!$K$73,'[3]The Street'!$L$73,'[3]The Street'!$M$73,'[3]The Street'!$N$73,'[3]The Street'!$O$73,'[3]The Street'!$P$73,'[3]The Street'!$Q$73</definedName>
    <definedName name="__APW_RESTORE_DATA1212__" hidden="1">'[3]The Street'!$B$76,'[3]The Street'!$C$76,'[3]The Street'!$D$76,'[3]The Street'!$E$76,'[3]The Street'!$F$76,'[3]The Street'!$G$76,'[3]The Street'!$H$76,'[3]The Street'!$I$76,'[3]The Street'!$J$76,'[3]The Street'!$K$76,'[3]The Street'!$L$76,'[3]The Street'!$M$76,'[3]The Street'!$N$76,'[3]The Street'!$O$76,'[3]The Street'!$P$76,'[3]The Street'!$Q$76</definedName>
    <definedName name="__APW_RESTORE_DATA1214__" hidden="1">'[3]The Street'!$B$77,'[3]The Street'!$C$77,'[3]The Street'!$D$77,'[3]The Street'!$E$77,'[3]The Street'!$F$77,'[3]The Street'!$G$77,'[3]The Street'!$H$77,'[3]The Street'!$I$77,'[3]The Street'!$J$77,'[3]The Street'!$K$77,'[3]The Street'!$L$77,'[3]The Street'!$M$77,'[3]The Street'!$N$77,'[3]The Street'!$O$77,'[3]The Street'!$P$77,'[3]The Street'!$Q$77</definedName>
    <definedName name="__APW_RESTORE_DATA1216__" hidden="1">'[3]The Street'!$B$78,'[3]The Street'!$C$78,'[3]The Street'!$D$78,'[3]The Street'!$E$78,'[3]The Street'!$F$78,'[3]The Street'!$G$78,'[3]The Street'!$H$78,'[3]The Street'!$I$78,'[3]The Street'!$J$78,'[3]The Street'!$K$78,'[3]The Street'!$L$78,'[3]The Street'!$M$78,'[3]The Street'!$N$78,'[3]The Street'!$O$78,'[3]The Street'!$P$78,'[3]The Street'!$Q$78</definedName>
    <definedName name="__APW_RESTORE_DATA1218__" hidden="1">'[3]The Street'!$B$79,'[3]The Street'!$C$79,'[3]The Street'!$D$79,'[3]The Street'!$E$79,'[3]The Street'!$F$79,'[3]The Street'!$G$79,'[3]The Street'!$H$79,'[3]The Street'!$I$79,'[3]The Street'!$J$79,'[3]The Street'!$K$79,'[3]The Street'!$L$79,'[3]The Street'!$M$79,'[3]The Street'!$N$79,'[3]The Street'!$O$79,'[3]The Street'!$P$79,'[3]The Street'!$Q$79</definedName>
    <definedName name="__APW_RESTORE_DATA122__" hidden="1">'[2]Street (Q)'!$B$76,'[2]Street (Q)'!$C$76,'[2]Street (Q)'!$D$76,'[2]Street (Q)'!$E$76,'[2]Street (Q)'!$F$76,'[2]Street (Q)'!$G$76,'[2]Street (Q)'!$H$76,'[2]Street (Q)'!$I$76,'[2]Street (Q)'!$J$76,'[2]Street (Q)'!$K$76,'[2]Street (Q)'!$L$76,'[2]Street (Q)'!$M$76,'[2]Street (Q)'!$N$76,'[2]Street (Q)'!$O$76,'[2]Street (Q)'!$P$76</definedName>
    <definedName name="__APW_RESTORE_DATA1220__" hidden="1">'[3]The Street'!$B$80,'[3]The Street'!$C$80,'[3]The Street'!$D$80,'[3]The Street'!$E$80,'[3]The Street'!$F$80,'[3]The Street'!$G$80,'[3]The Street'!$H$80,'[3]The Street'!$I$80,'[3]The Street'!$J$80,'[3]The Street'!$K$80,'[3]The Street'!$L$80,'[3]The Street'!$M$80,'[3]The Street'!$N$80,'[3]The Street'!$O$80,'[3]The Street'!$P$80,'[3]The Street'!$Q$80</definedName>
    <definedName name="__APW_RESTORE_DATA1222__" hidden="1">'[3]The Street'!$B$81,'[3]The Street'!$C$81,'[3]The Street'!$D$81,'[3]The Street'!$E$81,'[3]The Street'!$F$81,'[3]The Street'!$G$81,'[3]The Street'!$H$81,'[3]The Street'!$I$81,'[3]The Street'!$J$81,'[3]The Street'!$K$81,'[3]The Street'!$L$81,'[3]The Street'!$M$81,'[3]The Street'!$N$81,'[3]The Street'!$O$81,'[3]The Street'!$P$81,'[3]The Street'!$Q$81</definedName>
    <definedName name="__APW_RESTORE_DATA1224__" hidden="1">'[3]The Street'!$B$82,'[3]The Street'!$C$82,'[3]The Street'!$D$82,'[3]The Street'!$E$82,'[3]The Street'!$F$82,'[3]The Street'!$G$82,'[3]The Street'!$H$82,'[3]The Street'!$I$82,'[3]The Street'!$J$82,'[3]The Street'!$K$82,'[3]The Street'!$L$82,'[3]The Street'!$M$82,'[3]The Street'!$N$82,'[3]The Street'!$O$82,'[3]The Street'!$P$82,'[3]The Street'!$Q$82</definedName>
    <definedName name="__APW_RESTORE_DATA1226__" hidden="1">'[3]The Street'!$B$83,'[3]The Street'!$C$83,'[3]The Street'!$D$83,'[3]The Street'!$E$83,'[3]The Street'!$F$83,'[3]The Street'!$G$83,'[3]The Street'!$H$83,'[3]The Street'!$I$83,'[3]The Street'!$J$83,'[3]The Street'!$K$83,'[3]The Street'!$L$83,'[3]The Street'!$M$83,'[3]The Street'!$N$83,'[3]The Street'!$O$83,'[3]The Street'!$P$83,'[3]The Street'!$Q$83</definedName>
    <definedName name="__APW_RESTORE_DATA1228__" hidden="1">'[3]The Street'!$B$84,'[3]The Street'!$C$84,'[3]The Street'!$D$84,'[3]The Street'!$E$84,'[3]The Street'!$F$84,'[3]The Street'!$G$84,'[3]The Street'!$H$84,'[3]The Street'!$I$84,'[3]The Street'!$J$84,'[3]The Street'!$K$84,'[3]The Street'!$L$84,'[3]The Street'!$M$84,'[3]The Street'!$N$84,'[3]The Street'!$O$84,'[3]The Street'!$P$84,'[3]The Street'!$Q$84</definedName>
    <definedName name="__APW_RESTORE_DATA1230__" hidden="1">'[3]The Street'!$B$85,'[3]The Street'!$C$85,'[3]The Street'!$D$85,'[3]The Street'!$E$85,'[3]The Street'!$F$85,'[3]The Street'!$G$85,'[3]The Street'!$H$85,'[3]The Street'!$I$85,'[3]The Street'!$J$85,'[3]The Street'!$K$85,'[3]The Street'!$L$85,'[3]The Street'!$M$85,'[3]The Street'!$N$85,'[3]The Street'!$O$85,'[3]The Street'!$P$85,'[3]The Street'!$Q$85</definedName>
    <definedName name="__APW_RESTORE_DATA1232__" hidden="1">'[3]The Street'!$B$86,'[3]The Street'!$C$86,'[3]The Street'!$D$86,'[3]The Street'!$E$86,'[3]The Street'!$F$86,'[3]The Street'!$G$86,'[3]The Street'!$H$86,'[3]The Street'!$I$86,'[3]The Street'!$J$86,'[3]The Street'!$K$86,'[3]The Street'!$L$86,'[3]The Street'!$M$86,'[3]The Street'!$N$86,'[3]The Street'!$O$86,'[3]The Street'!$P$86,'[3]The Street'!$Q$86</definedName>
    <definedName name="__APW_RESTORE_DATA1234__" hidden="1">'[3]The Street'!$B$87,'[3]The Street'!$C$87,'[3]The Street'!$D$87,'[3]The Street'!$E$87,'[3]The Street'!$F$87,'[3]The Street'!$G$87,'[3]The Street'!$H$87,'[3]The Street'!$I$87,'[3]The Street'!$J$87,'[3]The Street'!$K$87,'[3]The Street'!$L$87,'[3]The Street'!$M$87,'[3]The Street'!$N$87,'[3]The Street'!$O$87,'[3]The Street'!$P$87,'[3]The Street'!$Q$87</definedName>
    <definedName name="__APW_RESTORE_DATA1236__" hidden="1">'[3]The Street'!$B$88,'[3]The Street'!$C$88,'[3]The Street'!$D$88,'[3]The Street'!$E$88,'[3]The Street'!$F$88,'[3]The Street'!$G$88,'[3]The Street'!$H$88,'[3]The Street'!$I$88,'[3]The Street'!$J$88,'[3]The Street'!$K$88,'[3]The Street'!$L$88,'[3]The Street'!$M$88,'[3]The Street'!$N$88,'[3]The Street'!$O$88,'[3]The Street'!$P$88,'[3]The Street'!$Q$88</definedName>
    <definedName name="__APW_RESTORE_DATA1238__" hidden="1">'[3]The Street'!$B$89,'[3]The Street'!$C$89,'[3]The Street'!$D$89,'[3]The Street'!$E$89,'[3]The Street'!$F$89,'[3]The Street'!$G$89,'[3]The Street'!$H$89,'[3]The Street'!$I$89,'[3]The Street'!$J$89,'[3]The Street'!$K$89,'[3]The Street'!$L$89,'[3]The Street'!$M$89,'[3]The Street'!$N$89,'[3]The Street'!$O$89,'[3]The Street'!$P$89,'[3]The Street'!$Q$89</definedName>
    <definedName name="__APW_RESTORE_DATA124__" hidden="1">'[2]Street (Q)'!$B$79,'[2]Street (Q)'!$C$79,'[2]Street (Q)'!$D$79,'[2]Street (Q)'!$E$79,'[2]Street (Q)'!$F$79,'[2]Street (Q)'!$G$79,'[2]Street (Q)'!$H$79,'[2]Street (Q)'!$I$79,'[2]Street (Q)'!$J$79,'[2]Street (Q)'!$K$79,'[2]Street (Q)'!$L$79,'[2]Street (Q)'!$M$79,'[2]Street (Q)'!$N$79,'[2]Street (Q)'!$O$79,'[2]Street (Q)'!$P$79</definedName>
    <definedName name="__APW_RESTORE_DATA1240__" hidden="1">'[3]The Street'!$B$90,'[3]The Street'!$C$90,'[3]The Street'!$D$90,'[3]The Street'!$E$90,'[3]The Street'!$F$90,'[3]The Street'!$G$90,'[3]The Street'!$H$90,'[3]The Street'!$I$90,'[3]The Street'!$J$90,'[3]The Street'!$K$90,'[3]The Street'!$L$90,'[3]The Street'!$M$90,'[3]The Street'!$N$90,'[3]The Street'!$O$90,'[3]The Street'!$P$90,'[3]The Street'!$Q$90</definedName>
    <definedName name="__APW_RESTORE_DATA1245__" hidden="1">'[4]The Street'!$B$7,'[4]The Street'!$C$7,'[4]The Street'!$D$7,'[4]The Street'!$E$7,'[4]The Street'!$F$7,'[4]The Street'!$G$7,'[4]The Street'!$H$7,'[4]The Street'!$I$7,'[4]The Street'!$J$7,'[4]The Street'!$K$7,'[4]The Street'!$L$7,'[4]The Street'!$M$7,'[4]The Street'!$N$7,'[4]The Street'!$O$7,'[4]The Street'!$P$7,'[4]The Street'!$Q$7</definedName>
    <definedName name="__APW_RESTORE_DATA1247__" hidden="1">'[4]The Street'!$B$8,'[4]The Street'!$C$8,'[4]The Street'!$D$8,'[4]The Street'!$E$8,'[4]The Street'!$F$8,'[4]The Street'!$G$8,'[4]The Street'!$H$8,'[4]The Street'!$I$8,'[4]The Street'!$J$8,'[4]The Street'!$K$8,'[4]The Street'!$L$8,'[4]The Street'!$M$8,'[4]The Street'!$N$8,'[4]The Street'!$O$8,'[4]The Street'!$P$8,'[4]The Street'!$Q$8</definedName>
    <definedName name="__APW_RESTORE_DATA1249__" hidden="1">'[4]The Street'!$B$9,'[4]The Street'!$C$9,'[4]The Street'!$D$9,'[4]The Street'!$E$9,'[4]The Street'!$F$9,'[4]The Street'!$G$9,'[4]The Street'!$H$9,'[4]The Street'!$I$9,'[4]The Street'!$J$9,'[4]The Street'!$K$9,'[4]The Street'!$L$9,'[4]The Street'!$M$9,'[4]The Street'!$N$9,'[4]The Street'!$O$9,'[4]The Street'!$P$9,'[4]The Street'!$Q$9</definedName>
    <definedName name="__APW_RESTORE_DATA1251__" hidden="1">'[4]The Street'!$B$10,'[4]The Street'!$C$10,'[4]The Street'!$D$10,'[4]The Street'!$E$10,'[4]The Street'!$F$10,'[4]The Street'!$G$10,'[4]The Street'!$H$10,'[4]The Street'!$I$10,'[4]The Street'!$J$10,'[4]The Street'!$K$10,'[4]The Street'!$L$10,'[4]The Street'!$M$10,'[4]The Street'!$N$10,'[4]The Street'!$O$10,'[4]The Street'!$P$10</definedName>
    <definedName name="__APW_RESTORE_DATA1252__" hidden="1">'[4]The Street'!$Q$10,'[4]The Street'!$R$10</definedName>
    <definedName name="__APW_RESTORE_DATA1253__" hidden="1">'[4]The Street'!$B$11,'[4]The Street'!$C$11,'[4]The Street'!$D$11,'[4]The Street'!$E$11,'[4]The Street'!$F$11,'[4]The Street'!$G$11,'[4]The Street'!$H$11,'[4]The Street'!$I$11,'[4]The Street'!$J$11,'[4]The Street'!$K$11,'[4]The Street'!$L$11,'[4]The Street'!$M$11,'[4]The Street'!$N$11,'[4]The Street'!$O$11,'[4]The Street'!$P$11</definedName>
    <definedName name="__APW_RESTORE_DATA1254__" hidden="1">'[4]The Street'!$Q$11,'[4]The Street'!$R$11</definedName>
    <definedName name="__APW_RESTORE_DATA1255__" hidden="1">'[4]The Street'!$B$12,'[4]The Street'!$C$12,'[4]The Street'!$D$12,'[4]The Street'!$E$12,'[4]The Street'!$F$12,'[4]The Street'!$G$12,'[4]The Street'!$H$12,'[4]The Street'!$I$12,'[4]The Street'!$J$12,'[4]The Street'!$K$12,'[4]The Street'!$L$12,'[4]The Street'!$M$12,'[4]The Street'!$N$12,'[4]The Street'!$O$12,'[4]The Street'!$P$12</definedName>
    <definedName name="__APW_RESTORE_DATA1256__" hidden="1">'[4]The Street'!$Q$12,'[4]The Street'!$R$12</definedName>
    <definedName name="__APW_RESTORE_DATA1257__" hidden="1">'[4]The Street'!$B$13,'[4]The Street'!$C$13,'[4]The Street'!$D$13,'[4]The Street'!$E$13,'[4]The Street'!$F$13,'[4]The Street'!$G$13,'[4]The Street'!$H$13,'[4]The Street'!$I$13,'[4]The Street'!$J$13,'[4]The Street'!$K$13,'[4]The Street'!$L$13,'[4]The Street'!$M$13,'[4]The Street'!$N$13,'[4]The Street'!$O$13,'[4]The Street'!$P$13</definedName>
    <definedName name="__APW_RESTORE_DATA1258__" hidden="1">'[4]The Street'!$Q$13,'[4]The Street'!$R$13</definedName>
    <definedName name="__APW_RESTORE_DATA1259__" hidden="1">'[4]The Street'!$B$16,'[4]The Street'!$C$16,'[4]The Street'!$D$16,'[4]The Street'!$E$16,'[4]The Street'!$F$16,'[4]The Street'!$G$16,'[4]The Street'!$H$16,'[4]The Street'!$I$16,'[4]The Street'!$J$16,'[4]The Street'!$K$16,'[4]The Street'!$L$16,'[4]The Street'!$M$16,'[4]The Street'!$N$16,'[4]The Street'!$O$16,'[4]The Street'!$P$16</definedName>
    <definedName name="__APW_RESTORE_DATA126__" hidden="1">'[2]Street (Q)'!$B$80,'[2]Street (Q)'!$C$80,'[2]Street (Q)'!$D$80,'[2]Street (Q)'!$E$80,'[2]Street (Q)'!$F$80,'[2]Street (Q)'!$G$80,'[2]Street (Q)'!$H$80,'[2]Street (Q)'!$I$80,'[2]Street (Q)'!$J$80,'[2]Street (Q)'!$K$80,'[2]Street (Q)'!$L$80,'[2]Street (Q)'!$M$80,'[2]Street (Q)'!$N$80,'[2]Street (Q)'!$O$80,'[2]Street (Q)'!$P$80</definedName>
    <definedName name="__APW_RESTORE_DATA1260__" hidden="1">'[4]The Street'!$Q$16,'[4]The Street'!$R$16</definedName>
    <definedName name="__APW_RESTORE_DATA1261__" hidden="1">'[4]The Street'!$B$17,'[4]The Street'!$C$17,'[4]The Street'!$D$17,'[4]The Street'!$E$17,'[4]The Street'!$F$17,'[4]The Street'!$G$17,'[4]The Street'!$H$17,'[4]The Street'!$I$17,'[4]The Street'!$J$17,'[4]The Street'!$K$17,'[4]The Street'!$L$17,'[4]The Street'!$M$17,'[4]The Street'!$N$17,'[4]The Street'!$O$17,'[4]The Street'!$P$17</definedName>
    <definedName name="__APW_RESTORE_DATA1262__" hidden="1">'[4]The Street'!$Q$17,'[4]The Street'!$R$17</definedName>
    <definedName name="__APW_RESTORE_DATA1263__" hidden="1">'[4]The Street'!$B$18,'[4]The Street'!$C$18,'[4]The Street'!$D$18,'[4]The Street'!$E$18,'[4]The Street'!$F$18,'[4]The Street'!$G$18,'[4]The Street'!$H$18,'[4]The Street'!$I$18,'[4]The Street'!$J$18,'[4]The Street'!$K$18,'[4]The Street'!$L$18,'[4]The Street'!$M$18,'[4]The Street'!$N$18,'[4]The Street'!$O$18,'[4]The Street'!$P$18</definedName>
    <definedName name="__APW_RESTORE_DATA1264__" hidden="1">'[4]The Street'!$Q$18,'[4]The Street'!$R$18</definedName>
    <definedName name="__APW_RESTORE_DATA1265__" hidden="1">'[4]The Street'!$B$19,'[4]The Street'!$C$19,'[4]The Street'!$D$19,'[4]The Street'!$E$19,'[4]The Street'!$F$19,'[4]The Street'!$G$19,'[4]The Street'!$H$19,'[4]The Street'!$I$19,'[4]The Street'!$J$19,'[4]The Street'!$K$19,'[4]The Street'!$L$19,'[4]The Street'!$M$19,'[4]The Street'!$N$19,'[4]The Street'!$O$19,'[4]The Street'!$P$19</definedName>
    <definedName name="__APW_RESTORE_DATA1266__" hidden="1">'[4]The Street'!$Q$19,'[4]The Street'!$R$19</definedName>
    <definedName name="__APW_RESTORE_DATA1267__" hidden="1">'[4]The Street'!$B$20,'[4]The Street'!$C$20,'[4]The Street'!$D$20,'[4]The Street'!$E$20,'[4]The Street'!$F$20,'[4]The Street'!$G$20,'[4]The Street'!$H$20,'[4]The Street'!$I$20,'[4]The Street'!$J$20,'[4]The Street'!$K$20,'[4]The Street'!$L$20,'[4]The Street'!$M$20,'[4]The Street'!$N$20,'[4]The Street'!$O$20,'[4]The Street'!$P$20</definedName>
    <definedName name="__APW_RESTORE_DATA1268__" hidden="1">'[4]The Street'!$Q$20,'[4]The Street'!$R$20</definedName>
    <definedName name="__APW_RESTORE_DATA1269__" hidden="1">'[4]The Street'!$B$21,'[4]The Street'!$C$21,'[4]The Street'!$D$21,'[4]The Street'!$E$21,'[4]The Street'!$F$21,'[4]The Street'!$G$21,'[4]The Street'!$H$21,'[4]The Street'!$I$21,'[4]The Street'!$J$21,'[4]The Street'!$K$21,'[4]The Street'!$L$21,'[4]The Street'!$M$21,'[4]The Street'!$N$21,'[4]The Street'!$O$21,'[4]The Street'!$P$21</definedName>
    <definedName name="__APW_RESTORE_DATA1270__" hidden="1">'[4]The Street'!$Q$21,'[4]The Street'!$R$21</definedName>
    <definedName name="__APW_RESTORE_DATA1271__" hidden="1">'[4]The Street'!$B$24,'[4]The Street'!$C$24,'[4]The Street'!$D$24,'[4]The Street'!$E$24,'[4]The Street'!$F$24,'[4]The Street'!$G$24,'[4]The Street'!$H$24,'[4]The Street'!$I$24,'[4]The Street'!$J$24,'[4]The Street'!$K$24,'[4]The Street'!$L$24,'[4]The Street'!$M$24,'[4]The Street'!$N$24,'[4]The Street'!$O$24,'[4]The Street'!$P$24</definedName>
    <definedName name="__APW_RESTORE_DATA1272__" hidden="1">'[4]The Street'!$Q$24,'[4]The Street'!$R$24</definedName>
    <definedName name="__APW_RESTORE_DATA1273__" hidden="1">'[4]The Street'!$B$25,'[4]The Street'!$C$25,'[4]The Street'!$D$25,'[4]The Street'!$E$25,'[4]The Street'!$F$25,'[4]The Street'!$G$25,'[4]The Street'!$H$25,'[4]The Street'!$I$25,'[4]The Street'!$J$25,'[4]The Street'!$K$25,'[4]The Street'!$L$25,'[4]The Street'!$M$25,'[4]The Street'!$N$25,'[4]The Street'!$O$25,'[4]The Street'!$P$25</definedName>
    <definedName name="__APW_RESTORE_DATA1274__" hidden="1">'[4]The Street'!$Q$25,'[4]The Street'!$R$25</definedName>
    <definedName name="__APW_RESTORE_DATA1275__" hidden="1">'[4]The Street'!$B$26,'[4]The Street'!$C$26,'[4]The Street'!$D$26,'[4]The Street'!$E$26,'[4]The Street'!$F$26,'[4]The Street'!$G$26,'[4]The Street'!$H$26,'[4]The Street'!$I$26,'[4]The Street'!$J$26,'[4]The Street'!$K$26,'[4]The Street'!$L$26,'[4]The Street'!$M$26,'[4]The Street'!$N$26,'[4]The Street'!$O$26,'[4]The Street'!$P$26</definedName>
    <definedName name="__APW_RESTORE_DATA1276__" hidden="1">'[4]The Street'!$Q$26,'[4]The Street'!$R$26</definedName>
    <definedName name="__APW_RESTORE_DATA1277__" hidden="1">'[4]The Street'!$B$27,'[4]The Street'!$C$27,'[4]The Street'!$D$27,'[4]The Street'!$E$27,'[4]The Street'!$F$27,'[4]The Street'!$G$27,'[4]The Street'!$H$27,'[4]The Street'!$I$27,'[4]The Street'!$J$27,'[4]The Street'!$K$27,'[4]The Street'!$L$27,'[4]The Street'!$M$27,'[4]The Street'!$N$27,'[4]The Street'!$O$27,'[4]The Street'!$P$27</definedName>
    <definedName name="__APW_RESTORE_DATA1278__" hidden="1">'[4]The Street'!$Q$27,'[4]The Street'!$R$27</definedName>
    <definedName name="__APW_RESTORE_DATA1279__" hidden="1">'[4]The Street'!$B$28,'[4]The Street'!$C$28,'[4]The Street'!$D$28,'[4]The Street'!$E$28,'[4]The Street'!$F$28,'[4]The Street'!$G$28,'[4]The Street'!$H$28,'[4]The Street'!$I$28,'[4]The Street'!$J$28,'[4]The Street'!$K$28,'[4]The Street'!$L$28,'[4]The Street'!$M$28,'[4]The Street'!$N$28,'[4]The Street'!$O$28,'[4]The Street'!$P$28</definedName>
    <definedName name="__APW_RESTORE_DATA128__" hidden="1">'[2]Street (Q)'!$B$81,'[2]Street (Q)'!$C$81,'[2]Street (Q)'!$D$81,'[2]Street (Q)'!$E$81,'[2]Street (Q)'!$F$81,'[2]Street (Q)'!$G$81,'[2]Street (Q)'!$H$81,'[2]Street (Q)'!$I$81,'[2]Street (Q)'!$J$81,'[2]Street (Q)'!$K$81,'[2]Street (Q)'!$L$81,'[2]Street (Q)'!$M$81,'[2]Street (Q)'!$N$81,'[2]Street (Q)'!$O$81,'[2]Street (Q)'!$P$81</definedName>
    <definedName name="__APW_RESTORE_DATA1280__" hidden="1">'[4]The Street'!$Q$28,'[4]The Street'!$R$28</definedName>
    <definedName name="__APW_RESTORE_DATA1281__" hidden="1">'[4]The Street'!$B$29,'[4]The Street'!$C$29,'[4]The Street'!$D$29,'[4]The Street'!$E$29,'[4]The Street'!$F$29,'[4]The Street'!$G$29,'[4]The Street'!$H$29,'[4]The Street'!$I$29,'[4]The Street'!$J$29,'[4]The Street'!$K$29,'[4]The Street'!$L$29,'[4]The Street'!$M$29,'[4]The Street'!$N$29,'[4]The Street'!$O$29,'[4]The Street'!$P$29</definedName>
    <definedName name="__APW_RESTORE_DATA1282__" hidden="1">'[4]The Street'!$Q$29,'[4]The Street'!$R$29</definedName>
    <definedName name="__APW_RESTORE_DATA1283__" hidden="1">'[4]The Street'!$B$30,'[4]The Street'!$C$30,'[4]The Street'!$D$30,'[4]The Street'!$E$30,'[4]The Street'!$F$30,'[4]The Street'!$G$30,'[4]The Street'!$H$30,'[4]The Street'!$I$30,'[4]The Street'!$J$30,'[4]The Street'!$K$30,'[4]The Street'!$L$30,'[4]The Street'!$M$30,'[4]The Street'!$N$30,'[4]The Street'!$O$30,'[4]The Street'!$P$30</definedName>
    <definedName name="__APW_RESTORE_DATA1284__" hidden="1">'[4]The Street'!$Q$30,'[4]The Street'!$R$30</definedName>
    <definedName name="__APW_RESTORE_DATA1285__" hidden="1">'[4]The Street'!$B$34,'[4]The Street'!$C$34,'[4]The Street'!$D$34,'[4]The Street'!$E$34,'[4]The Street'!$F$34,'[4]The Street'!$G$34,'[4]The Street'!$H$34,'[4]The Street'!$I$34,'[4]The Street'!$J$34,'[4]The Street'!$K$34,'[4]The Street'!$L$34,'[4]The Street'!$M$34,'[4]The Street'!$N$34,'[4]The Street'!$O$34,'[4]The Street'!$P$34</definedName>
    <definedName name="__APW_RESTORE_DATA1286__" hidden="1">'[4]The Street'!$Q$34,'[4]The Street'!$R$34</definedName>
    <definedName name="__APW_RESTORE_DATA1287__" hidden="1">'[4]The Street'!$B$35,'[4]The Street'!$C$35,'[4]The Street'!$D$35,'[4]The Street'!$E$35,'[4]The Street'!$F$35,'[4]The Street'!$G$35,'[4]The Street'!$H$35,'[4]The Street'!$I$35,'[4]The Street'!$J$35,'[4]The Street'!$K$35,'[4]The Street'!$L$35,'[4]The Street'!$M$35,'[4]The Street'!$N$35,'[4]The Street'!$O$35,'[4]The Street'!$P$35</definedName>
    <definedName name="__APW_RESTORE_DATA1288__" hidden="1">'[4]The Street'!$Q$35,'[4]The Street'!$R$35</definedName>
    <definedName name="__APW_RESTORE_DATA1289__" hidden="1">'[4]The Street'!$B$36,'[4]The Street'!$C$36,'[4]The Street'!$D$36,'[4]The Street'!$E$36,'[4]The Street'!$F$36,'[4]The Street'!$G$36,'[4]The Street'!$H$36,'[4]The Street'!$I$36,'[4]The Street'!$J$36,'[4]The Street'!$K$36,'[4]The Street'!$L$36,'[4]The Street'!$M$36,'[4]The Street'!$N$36,'[4]The Street'!$O$36,'[4]The Street'!$P$36</definedName>
    <definedName name="__APW_RESTORE_DATA1290__" hidden="1">'[4]The Street'!$Q$36,'[4]The Street'!$R$36</definedName>
    <definedName name="__APW_RESTORE_DATA1291__" hidden="1">'[4]The Street'!$B$37,'[4]The Street'!$C$37,'[4]The Street'!$D$37,'[4]The Street'!$E$37,'[4]The Street'!$F$37,'[4]The Street'!$G$37,'[4]The Street'!$H$37,'[4]The Street'!$I$37,'[4]The Street'!$J$37,'[4]The Street'!$K$37,'[4]The Street'!$L$37,'[4]The Street'!$M$37,'[4]The Street'!$N$37,'[4]The Street'!$O$37,'[4]The Street'!$P$37</definedName>
    <definedName name="__APW_RESTORE_DATA1292__" hidden="1">'[4]The Street'!$Q$37,'[4]The Street'!$R$37</definedName>
    <definedName name="__APW_RESTORE_DATA1293__" hidden="1">'[4]The Street'!$B$38,'[4]The Street'!$C$38,'[4]The Street'!$D$38,'[4]The Street'!$E$38,'[4]The Street'!$F$38,'[4]The Street'!$G$38,'[4]The Street'!$H$38,'[4]The Street'!$I$38,'[4]The Street'!$J$38,'[4]The Street'!$K$38,'[4]The Street'!$L$38,'[4]The Street'!$M$38,'[4]The Street'!$N$38,'[4]The Street'!$O$38,'[4]The Street'!$P$38</definedName>
    <definedName name="__APW_RESTORE_DATA1294__" hidden="1">'[4]The Street'!$Q$38,'[4]The Street'!$R$38</definedName>
    <definedName name="__APW_RESTORE_DATA1295__" hidden="1">'[4]The Street'!$B$39,'[4]The Street'!$C$39,'[4]The Street'!$D$39,'[4]The Street'!$E$39,'[4]The Street'!$F$39,'[4]The Street'!$G$39,'[4]The Street'!$H$39,'[4]The Street'!$I$39,'[4]The Street'!$J$39,'[4]The Street'!$K$39,'[4]The Street'!$L$39,'[4]The Street'!$M$39,'[4]The Street'!$N$39,'[4]The Street'!$O$39,'[4]The Street'!$P$39</definedName>
    <definedName name="__APW_RESTORE_DATA1296__" hidden="1">'[4]The Street'!$Q$39,'[4]The Street'!$R$39</definedName>
    <definedName name="__APW_RESTORE_DATA1297__" hidden="1">'[4]The Street'!$B$40,'[4]The Street'!$C$40,'[4]The Street'!$D$40,'[4]The Street'!$E$40,'[4]The Street'!$F$40,'[4]The Street'!$G$40,'[4]The Street'!$H$40,'[4]The Street'!$I$40,'[4]The Street'!$J$40,'[4]The Street'!$K$40,'[4]The Street'!$L$40,'[4]The Street'!$M$40,'[4]The Street'!$N$40,'[4]The Street'!$O$40,'[4]The Street'!$P$40</definedName>
    <definedName name="__APW_RESTORE_DATA1298__" hidden="1">'[4]The Street'!$Q$40,'[4]The Street'!$R$40</definedName>
    <definedName name="__APW_RESTORE_DATA1299__" hidden="1">'[4]The Street'!$B$41,'[4]The Street'!$C$41,'[4]The Street'!$D$41,'[4]The Street'!$E$41,'[4]The Street'!$F$41,'[4]The Street'!$G$41,'[4]The Street'!$H$41,'[4]The Street'!$I$41,'[4]The Street'!$J$41,'[4]The Street'!$K$41,'[4]The Street'!$L$41,'[4]The Street'!$M$41,'[4]The Street'!$N$41,'[4]The Street'!$O$41,'[4]The Street'!$P$41</definedName>
    <definedName name="__APW_RESTORE_DATA130__" hidden="1">'[2]Street (Q)'!$B$82,'[2]Street (Q)'!$C$82,'[2]Street (Q)'!$D$82,'[2]Street (Q)'!$E$82,'[2]Street (Q)'!$F$82,'[2]Street (Q)'!$G$82,'[2]Street (Q)'!$H$82,'[2]Street (Q)'!$I$82,'[2]Street (Q)'!$J$82,'[2]Street (Q)'!$K$82,'[2]Street (Q)'!$L$82,'[2]Street (Q)'!$M$82,'[2]Street (Q)'!$N$82,'[2]Street (Q)'!$O$82,'[2]Street (Q)'!$P$82</definedName>
    <definedName name="__APW_RESTORE_DATA1300__" hidden="1">'[4]The Street'!$Q$41,'[4]The Street'!$R$41</definedName>
    <definedName name="__APW_RESTORE_DATA1301__" hidden="1">'[4]The Street'!$B$42,'[4]The Street'!$C$42,'[4]The Street'!$D$42,'[4]The Street'!$E$42,'[4]The Street'!$F$42,'[4]The Street'!$G$42,'[4]The Street'!$H$42,'[4]The Street'!$I$42,'[4]The Street'!$J$42,'[4]The Street'!$K$42,'[4]The Street'!$L$42,'[4]The Street'!$M$42,'[4]The Street'!$N$42,'[4]The Street'!$O$42,'[4]The Street'!$P$42</definedName>
    <definedName name="__APW_RESTORE_DATA1302__" hidden="1">'[4]The Street'!$Q$42,'[4]The Street'!$R$42</definedName>
    <definedName name="__APW_RESTORE_DATA1303__" hidden="1">'[4]The Street'!$B$43,'[4]The Street'!$C$43,'[4]The Street'!$D$43,'[4]The Street'!$E$43,'[4]The Street'!$F$43,'[4]The Street'!$G$43,'[4]The Street'!$H$43,'[4]The Street'!$I$43,'[4]The Street'!$J$43,'[4]The Street'!$K$43,'[4]The Street'!$L$43,'[4]The Street'!$M$43,'[4]The Street'!$N$43,'[4]The Street'!$O$43,'[4]The Street'!$P$43</definedName>
    <definedName name="__APW_RESTORE_DATA1304__" hidden="1">'[4]The Street'!$Q$43,'[4]The Street'!$R$43</definedName>
    <definedName name="__APW_RESTORE_DATA1305__" hidden="1">'[4]The Street'!$B$46,'[4]The Street'!$C$46,'[4]The Street'!$D$46,'[4]The Street'!$E$46,'[4]The Street'!$F$46,'[4]The Street'!$G$46,'[4]The Street'!$H$46,'[4]The Street'!$I$46,'[4]The Street'!$J$46,'[4]The Street'!$K$46,'[4]The Street'!$L$46,'[4]The Street'!$M$46,'[4]The Street'!$N$46,'[4]The Street'!$O$46,'[4]The Street'!$P$46</definedName>
    <definedName name="__APW_RESTORE_DATA1306__" hidden="1">'[4]The Street'!$Q$46,'[4]The Street'!$R$46</definedName>
    <definedName name="__APW_RESTORE_DATA1307__" hidden="1">'[4]The Street'!$B$47,'[4]The Street'!$C$47,'[4]The Street'!$D$47,'[4]The Street'!$E$47,'[4]The Street'!$F$47,'[4]The Street'!$G$47,'[4]The Street'!$H$47,'[4]The Street'!$I$47,'[4]The Street'!$J$47,'[4]The Street'!$K$47,'[4]The Street'!$L$47,'[4]The Street'!$M$47,'[4]The Street'!$N$47,'[4]The Street'!$O$47,'[4]The Street'!$P$47</definedName>
    <definedName name="__APW_RESTORE_DATA1308__" hidden="1">'[4]The Street'!$Q$47,'[4]The Street'!$R$47</definedName>
    <definedName name="__APW_RESTORE_DATA1309__" hidden="1">'[4]The Street'!$B$48,'[4]The Street'!$C$48,'[4]The Street'!$D$48,'[4]The Street'!$E$48,'[4]The Street'!$F$48,'[4]The Street'!$G$48,'[4]The Street'!$H$48,'[4]The Street'!$I$48,'[4]The Street'!$J$48,'[4]The Street'!$K$48,'[4]The Street'!$L$48,'[4]The Street'!$M$48,'[4]The Street'!$N$48,'[4]The Street'!$O$48,'[4]The Street'!$P$48</definedName>
    <definedName name="__APW_RESTORE_DATA1310__" hidden="1">'[4]The Street'!$Q$48,'[4]The Street'!$R$48</definedName>
    <definedName name="__APW_RESTORE_DATA1311__" hidden="1">'[4]The Street'!$B$49,'[4]The Street'!$C$49,'[4]The Street'!$D$49,'[4]The Street'!$E$49,'[4]The Street'!$F$49,'[4]The Street'!$G$49,'[4]The Street'!$H$49,'[4]The Street'!$I$49,'[4]The Street'!$J$49,'[4]The Street'!$K$49,'[4]The Street'!$L$49,'[4]The Street'!$M$49,'[4]The Street'!$N$49,'[4]The Street'!$O$49,'[4]The Street'!$P$49</definedName>
    <definedName name="__APW_RESTORE_DATA1312__" hidden="1">'[4]The Street'!$Q$49,'[4]The Street'!$R$49</definedName>
    <definedName name="__APW_RESTORE_DATA1313__" hidden="1">'[4]The Street'!$B$50,'[4]The Street'!$C$50,'[4]The Street'!$D$50,'[4]The Street'!$E$50,'[4]The Street'!$F$50,'[4]The Street'!$G$50,'[4]The Street'!$H$50,'[4]The Street'!$I$50,'[4]The Street'!$J$50,'[4]The Street'!$K$50,'[4]The Street'!$L$50,'[4]The Street'!$M$50,'[4]The Street'!$N$50,'[4]The Street'!$O$50,'[4]The Street'!$P$50</definedName>
    <definedName name="__APW_RESTORE_DATA1314__" hidden="1">'[4]The Street'!$Q$50,'[4]The Street'!$R$50</definedName>
    <definedName name="__APW_RESTORE_DATA1315__" hidden="1">'[4]The Street'!$B$51,'[4]The Street'!$C$51,'[4]The Street'!$D$51,'[4]The Street'!$E$51,'[4]The Street'!$F$51,'[4]The Street'!$G$51,'[4]The Street'!$H$51,'[4]The Street'!$I$51,'[4]The Street'!$J$51,'[4]The Street'!$K$51,'[4]The Street'!$L$51,'[4]The Street'!$M$51,'[4]The Street'!$N$51,'[4]The Street'!$O$51,'[4]The Street'!$P$51</definedName>
    <definedName name="__APW_RESTORE_DATA1316__" hidden="1">'[4]The Street'!$Q$51,'[4]The Street'!$R$51</definedName>
    <definedName name="__APW_RESTORE_DATA1317__" hidden="1">'[4]The Street'!$B$52,'[4]The Street'!$C$52,'[4]The Street'!$D$52,'[4]The Street'!$E$52,'[4]The Street'!$F$52,'[4]The Street'!$G$52,'[4]The Street'!$H$52,'[4]The Street'!$I$52,'[4]The Street'!$J$52,'[4]The Street'!$K$52,'[4]The Street'!$L$52,'[4]The Street'!$M$52,'[4]The Street'!$N$52,'[4]The Street'!$O$52,'[4]The Street'!$P$52</definedName>
    <definedName name="__APW_RESTORE_DATA1318__" hidden="1">'[4]The Street'!$Q$52,'[4]The Street'!$R$52</definedName>
    <definedName name="__APW_RESTORE_DATA1319__" hidden="1">'[4]The Street'!$B$53,'[4]The Street'!$C$53,'[4]The Street'!$D$53,'[4]The Street'!$E$53,'[4]The Street'!$F$53,'[4]The Street'!$G$53,'[4]The Street'!$H$53,'[4]The Street'!$I$53,'[4]The Street'!$J$53,'[4]The Street'!$K$53,'[4]The Street'!$L$53,'[4]The Street'!$M$53,'[4]The Street'!$N$53,'[4]The Street'!$O$53,'[4]The Street'!$P$53</definedName>
    <definedName name="__APW_RESTORE_DATA132__" hidden="1">'[2]Street (Q)'!$B$83,'[2]Street (Q)'!$C$83,'[2]Street (Q)'!$D$83,'[2]Street (Q)'!$E$83,'[2]Street (Q)'!$F$83,'[2]Street (Q)'!$G$83,'[2]Street (Q)'!$H$83,'[2]Street (Q)'!$I$83,'[2]Street (Q)'!$J$83,'[2]Street (Q)'!$K$83,'[2]Street (Q)'!$L$83,'[2]Street (Q)'!$M$83,'[2]Street (Q)'!$N$83,'[2]Street (Q)'!$O$83,'[2]Street (Q)'!$P$83</definedName>
    <definedName name="__APW_RESTORE_DATA1320__" hidden="1">'[4]The Street'!$Q$53,'[4]The Street'!$R$53</definedName>
    <definedName name="__APW_RESTORE_DATA1321__" hidden="1">'[4]The Street'!$B$54,'[4]The Street'!$C$54,'[4]The Street'!$D$54,'[4]The Street'!$E$54,'[4]The Street'!$F$54,'[4]The Street'!$G$54,'[4]The Street'!$H$54,'[4]The Street'!$I$54,'[4]The Street'!$J$54,'[4]The Street'!$K$54,'[4]The Street'!$L$54,'[4]The Street'!$M$54,'[4]The Street'!$N$54,'[4]The Street'!$O$54,'[4]The Street'!$P$54</definedName>
    <definedName name="__APW_RESTORE_DATA1322__" hidden="1">'[4]The Street'!$Q$54,'[4]The Street'!$R$54</definedName>
    <definedName name="__APW_RESTORE_DATA1323__" hidden="1">'[4]The Street'!$B$57,'[4]The Street'!$C$57,'[4]The Street'!$D$57,'[4]The Street'!$E$57,'[4]The Street'!$F$57,'[4]The Street'!$G$57,'[4]The Street'!$H$57,'[4]The Street'!$I$57,'[4]The Street'!$J$57,'[4]The Street'!$K$57,'[4]The Street'!$L$57,'[4]The Street'!$M$57,'[4]The Street'!$N$57,'[4]The Street'!$O$57,'[4]The Street'!$P$57</definedName>
    <definedName name="__APW_RESTORE_DATA1324__" hidden="1">'[4]The Street'!$Q$57,'[4]The Street'!$R$57</definedName>
    <definedName name="__APW_RESTORE_DATA1325__" hidden="1">'[4]The Street'!$B$58,'[4]The Street'!$C$58,'[4]The Street'!$D$58,'[4]The Street'!$E$58,'[4]The Street'!$F$58,'[4]The Street'!$G$58,'[4]The Street'!$H$58,'[4]The Street'!$I$58,'[4]The Street'!$J$58,'[4]The Street'!$K$58,'[4]The Street'!$L$58,'[4]The Street'!$M$58,'[4]The Street'!$N$58,'[4]The Street'!$O$58,'[4]The Street'!$P$58</definedName>
    <definedName name="__APW_RESTORE_DATA1326__" hidden="1">'[4]The Street'!$Q$58,'[4]The Street'!$R$58</definedName>
    <definedName name="__APW_RESTORE_DATA1327__" hidden="1">'[4]The Street'!$B$59,'[4]The Street'!$C$59,'[4]The Street'!$D$59,'[4]The Street'!$E$59,'[4]The Street'!$F$59,'[4]The Street'!$G$59,'[4]The Street'!$H$59,'[4]The Street'!$I$59,'[4]The Street'!$J$59,'[4]The Street'!$K$59,'[4]The Street'!$L$59,'[4]The Street'!$M$59,'[4]The Street'!$N$59,'[4]The Street'!$O$59,'[4]The Street'!$P$59</definedName>
    <definedName name="__APW_RESTORE_DATA1328__" hidden="1">'[4]The Street'!$Q$59,'[4]The Street'!$R$59</definedName>
    <definedName name="__APW_RESTORE_DATA1329__" hidden="1">'[4]The Street'!$B$60,'[4]The Street'!$C$60,'[4]The Street'!$D$60,'[4]The Street'!$E$60,'[4]The Street'!$F$60,'[4]The Street'!$G$60,'[4]The Street'!$H$60,'[4]The Street'!$I$60,'[4]The Street'!$J$60,'[4]The Street'!$K$60,'[4]The Street'!$L$60,'[4]The Street'!$M$60,'[4]The Street'!$N$60,'[4]The Street'!$O$60,'[4]The Street'!$P$60</definedName>
    <definedName name="__APW_RESTORE_DATA1330__" hidden="1">'[4]The Street'!$Q$60,'[4]The Street'!$R$60</definedName>
    <definedName name="__APW_RESTORE_DATA1331__" hidden="1">'[4]The Street'!$B$61,'[4]The Street'!$C$61,'[4]The Street'!$D$61,'[4]The Street'!$E$61,'[4]The Street'!$F$61,'[4]The Street'!$G$61,'[4]The Street'!$H$61,'[4]The Street'!$I$61,'[4]The Street'!$J$61,'[4]The Street'!$K$61,'[4]The Street'!$L$61,'[4]The Street'!$M$61,'[4]The Street'!$N$61,'[4]The Street'!$O$61,'[4]The Street'!$P$61</definedName>
    <definedName name="__APW_RESTORE_DATA1332__" hidden="1">'[4]The Street'!$Q$61,'[4]The Street'!$R$61</definedName>
    <definedName name="__APW_RESTORE_DATA1333__" hidden="1">'[4]The Street'!$B$62,'[4]The Street'!$C$62,'[4]The Street'!$D$62,'[4]The Street'!$E$62,'[4]The Street'!$F$62,'[4]The Street'!$G$62,'[4]The Street'!$H$62,'[4]The Street'!$I$62,'[4]The Street'!$J$62,'[4]The Street'!$K$62,'[4]The Street'!$L$62,'[4]The Street'!$M$62,'[4]The Street'!$N$62,'[4]The Street'!$O$62,'[4]The Street'!$P$62</definedName>
    <definedName name="__APW_RESTORE_DATA1334__" hidden="1">'[4]The Street'!$Q$62,'[4]The Street'!$R$62</definedName>
    <definedName name="__APW_RESTORE_DATA1335__" hidden="1">'[4]The Street'!$B$63,'[4]The Street'!$C$63,'[4]The Street'!$D$63,'[4]The Street'!$E$63,'[4]The Street'!$F$63,'[4]The Street'!$G$63,'[4]The Street'!$H$63,'[4]The Street'!$I$63,'[4]The Street'!$J$63,'[4]The Street'!$K$63,'[4]The Street'!$L$63,'[4]The Street'!$M$63,'[4]The Street'!$N$63,'[4]The Street'!$O$63,'[4]The Street'!$P$63</definedName>
    <definedName name="__APW_RESTORE_DATA1336__" hidden="1">'[4]The Street'!$Q$63,'[4]The Street'!$R$63</definedName>
    <definedName name="__APW_RESTORE_DATA1337__" hidden="1">'[4]The Street'!$B$66,'[4]The Street'!$C$66,'[4]The Street'!$D$66,'[4]The Street'!$E$66,'[4]The Street'!$F$66,'[4]The Street'!$G$66,'[4]The Street'!$H$66,'[4]The Street'!$I$66,'[4]The Street'!$J$66,'[4]The Street'!$K$66,'[4]The Street'!$L$66,'[4]The Street'!$M$66,'[4]The Street'!$N$66,'[4]The Street'!$O$66,'[4]The Street'!$P$66</definedName>
    <definedName name="__APW_RESTORE_DATA1338__" hidden="1">'[4]The Street'!$Q$66,'[4]The Street'!$R$66</definedName>
    <definedName name="__APW_RESTORE_DATA1339__" hidden="1">'[4]The Street'!$B$67,'[4]The Street'!$C$67,'[4]The Street'!$D$67,'[4]The Street'!$E$67,'[4]The Street'!$F$67,'[4]The Street'!$G$67,'[4]The Street'!$H$67,'[4]The Street'!$I$67,'[4]The Street'!$J$67,'[4]The Street'!$K$67,'[4]The Street'!$L$67,'[4]The Street'!$M$67,'[4]The Street'!$N$67,'[4]The Street'!$O$67,'[4]The Street'!$P$67</definedName>
    <definedName name="__APW_RESTORE_DATA134__" hidden="1">'[2]Street (Q)'!$B$84,'[2]Street (Q)'!$C$84,'[2]Street (Q)'!$D$84,'[2]Street (Q)'!$E$84,'[2]Street (Q)'!$F$84,'[2]Street (Q)'!$G$84,'[2]Street (Q)'!$H$84,'[2]Street (Q)'!$I$84,'[2]Street (Q)'!$J$84,'[2]Street (Q)'!$K$84,'[2]Street (Q)'!$L$84,'[2]Street (Q)'!$M$84,'[2]Street (Q)'!$N$84,'[2]Street (Q)'!$O$84,'[2]Street (Q)'!$P$84</definedName>
    <definedName name="__APW_RESTORE_DATA1340__" hidden="1">'[4]The Street'!$Q$67,'[4]The Street'!$R$67</definedName>
    <definedName name="__APW_RESTORE_DATA1341__" hidden="1">'[4]The Street'!$B$68,'[4]The Street'!$C$68,'[4]The Street'!$D$68,'[4]The Street'!$E$68,'[4]The Street'!$F$68,'[4]The Street'!$G$68,'[4]The Street'!$H$68,'[4]The Street'!$I$68,'[4]The Street'!$J$68,'[4]The Street'!$K$68,'[4]The Street'!$L$68,'[4]The Street'!$M$68,'[4]The Street'!$N$68,'[4]The Street'!$O$68,'[4]The Street'!$P$68</definedName>
    <definedName name="__APW_RESTORE_DATA1342__" hidden="1">'[4]The Street'!$Q$68,'[4]The Street'!$R$68</definedName>
    <definedName name="__APW_RESTORE_DATA1343__" hidden="1">'[4]The Street'!$B$69,'[4]The Street'!$C$69,'[4]The Street'!$D$69,'[4]The Street'!$E$69,'[4]The Street'!$F$69,'[4]The Street'!$G$69,'[4]The Street'!$H$69,'[4]The Street'!$I$69,'[4]The Street'!$J$69,'[4]The Street'!$K$69,'[4]The Street'!$L$69,'[4]The Street'!$M$69,'[4]The Street'!$N$69,'[4]The Street'!$O$69,'[4]The Street'!$P$69</definedName>
    <definedName name="__APW_RESTORE_DATA1344__" hidden="1">'[4]The Street'!$Q$69,'[4]The Street'!$R$69</definedName>
    <definedName name="__APW_RESTORE_DATA1345__" hidden="1">'[4]The Street'!$B$70,'[4]The Street'!$C$70,'[4]The Street'!$D$70,'[4]The Street'!$E$70,'[4]The Street'!$F$70,'[4]The Street'!$G$70,'[4]The Street'!$H$70,'[4]The Street'!$I$70,'[4]The Street'!$J$70,'[4]The Street'!$K$70,'[4]The Street'!$L$70,'[4]The Street'!$M$70,'[4]The Street'!$N$70,'[4]The Street'!$O$70,'[4]The Street'!$P$70</definedName>
    <definedName name="__APW_RESTORE_DATA1346__" hidden="1">'[4]The Street'!$Q$70,'[4]The Street'!$R$70</definedName>
    <definedName name="__APW_RESTORE_DATA1347__" hidden="1">'[4]The Street'!$B$71,'[4]The Street'!$C$71,'[4]The Street'!$D$71,'[4]The Street'!$E$71,'[4]The Street'!$F$71,'[4]The Street'!$G$71,'[4]The Street'!$H$71,'[4]The Street'!$I$71,'[4]The Street'!$J$71,'[4]The Street'!$K$71,'[4]The Street'!$L$71,'[4]The Street'!$M$71,'[4]The Street'!$N$71,'[4]The Street'!$O$71,'[4]The Street'!$P$71</definedName>
    <definedName name="__APW_RESTORE_DATA1348__" hidden="1">'[4]The Street'!$Q$71,'[4]The Street'!$R$71</definedName>
    <definedName name="__APW_RESTORE_DATA1349__" hidden="1">'[4]The Street'!$B$72,'[4]The Street'!$C$72,'[4]The Street'!$D$72,'[4]The Street'!$E$72,'[4]The Street'!$F$72,'[4]The Street'!$G$72,'[4]The Street'!$H$72,'[4]The Street'!$I$72,'[4]The Street'!$J$72,'[4]The Street'!$K$72,'[4]The Street'!$L$72,'[4]The Street'!$M$72,'[4]The Street'!$N$72,'[4]The Street'!$O$72,'[4]The Street'!$P$72</definedName>
    <definedName name="__APW_RESTORE_DATA1350__" hidden="1">'[4]The Street'!$Q$72,'[4]The Street'!$R$72</definedName>
    <definedName name="__APW_RESTORE_DATA1351__" hidden="1">'[4]The Street'!$B$73,'[4]The Street'!$C$73,'[4]The Street'!$D$73,'[4]The Street'!$E$73,'[4]The Street'!$F$73,'[4]The Street'!$G$73,'[4]The Street'!$H$73,'[4]The Street'!$I$73,'[4]The Street'!$J$73,'[4]The Street'!$K$73,'[4]The Street'!$L$73,'[4]The Street'!$M$73,'[4]The Street'!$N$73,'[4]The Street'!$O$73,'[4]The Street'!$P$73</definedName>
    <definedName name="__APW_RESTORE_DATA1352__" hidden="1">'[4]The Street'!$Q$73,'[4]The Street'!$R$73</definedName>
    <definedName name="__APW_RESTORE_DATA1353__" hidden="1">'[4]The Street'!$B$76,'[4]The Street'!$C$76,'[4]The Street'!$D$76,'[4]The Street'!$E$76,'[4]The Street'!$F$76,'[4]The Street'!$G$76,'[4]The Street'!$H$76,'[4]The Street'!$I$76,'[4]The Street'!$J$76,'[4]The Street'!$K$76,'[4]The Street'!$L$76,'[4]The Street'!$M$76,'[4]The Street'!$N$76,'[4]The Street'!$O$76,'[4]The Street'!$P$76</definedName>
    <definedName name="__APW_RESTORE_DATA1354__" hidden="1">'[4]The Street'!$Q$76,'[4]The Street'!$R$76</definedName>
    <definedName name="__APW_RESTORE_DATA1355__" hidden="1">'[4]The Street'!$B$77,'[4]The Street'!$C$77,'[4]The Street'!$D$77,'[4]The Street'!$E$77,'[4]The Street'!$F$77,'[4]The Street'!$G$77,'[4]The Street'!$H$77,'[4]The Street'!$I$77,'[4]The Street'!$J$77,'[4]The Street'!$K$77,'[4]The Street'!$L$77,'[4]The Street'!$M$77,'[4]The Street'!$N$77,'[4]The Street'!$O$77,'[4]The Street'!$P$77</definedName>
    <definedName name="__APW_RESTORE_DATA1356__" hidden="1">'[4]The Street'!$Q$77,'[4]The Street'!$R$77</definedName>
    <definedName name="__APW_RESTORE_DATA1357__" hidden="1">'[4]The Street'!$B$78,'[4]The Street'!$C$78,'[4]The Street'!$D$78,'[4]The Street'!$E$78,'[4]The Street'!$F$78,'[4]The Street'!$G$78,'[4]The Street'!$H$78,'[4]The Street'!$I$78,'[4]The Street'!$J$78,'[4]The Street'!$K$78,'[4]The Street'!$L$78,'[4]The Street'!$M$78,'[4]The Street'!$N$78,'[4]The Street'!$O$78,'[4]The Street'!$P$78</definedName>
    <definedName name="__APW_RESTORE_DATA1358__" hidden="1">'[4]The Street'!$Q$78,'[4]The Street'!$R$78</definedName>
    <definedName name="__APW_RESTORE_DATA1359__" hidden="1">'[4]The Street'!$B$79,'[4]The Street'!$C$79,'[4]The Street'!$D$79,'[4]The Street'!$E$79,'[4]The Street'!$F$79,'[4]The Street'!$G$79,'[4]The Street'!$H$79,'[4]The Street'!$I$79,'[4]The Street'!$J$79,'[4]The Street'!$K$79,'[4]The Street'!$L$79,'[4]The Street'!$M$79,'[4]The Street'!$N$79,'[4]The Street'!$O$79,'[4]The Street'!$P$79</definedName>
    <definedName name="__APW_RESTORE_DATA136__" hidden="1">'[2]Street (Q)'!$B$85,'[2]Street (Q)'!$C$85,'[2]Street (Q)'!$D$85,'[2]Street (Q)'!$E$85,'[2]Street (Q)'!$F$85,'[2]Street (Q)'!$G$85,'[2]Street (Q)'!$H$85,'[2]Street (Q)'!$I$85,'[2]Street (Q)'!$J$85,'[2]Street (Q)'!$K$85,'[2]Street (Q)'!$L$85,'[2]Street (Q)'!$M$85,'[2]Street (Q)'!$N$85,'[2]Street (Q)'!$O$85,'[2]Street (Q)'!$P$85</definedName>
    <definedName name="__APW_RESTORE_DATA1360__" hidden="1">'[4]The Street'!$Q$79,'[4]The Street'!$R$79</definedName>
    <definedName name="__APW_RESTORE_DATA1361__" hidden="1">'[4]The Street'!$B$80,'[4]The Street'!$C$80,'[4]The Street'!$D$80,'[4]The Street'!$E$80,'[4]The Street'!$F$80,'[4]The Street'!$G$80,'[4]The Street'!$H$80,'[4]The Street'!$I$80,'[4]The Street'!$J$80,'[4]The Street'!$K$80,'[4]The Street'!$L$80,'[4]The Street'!$M$80,'[4]The Street'!$N$80,'[4]The Street'!$O$80,'[4]The Street'!$P$80</definedName>
    <definedName name="__APW_RESTORE_DATA1362__" hidden="1">'[4]The Street'!$Q$80,'[4]The Street'!$R$80</definedName>
    <definedName name="__APW_RESTORE_DATA1363__" hidden="1">'[4]The Street'!$B$81,'[4]The Street'!$C$81,'[4]The Street'!$D$81,'[4]The Street'!$E$81,'[4]The Street'!$F$81,'[4]The Street'!$G$81,'[4]The Street'!$H$81,'[4]The Street'!$I$81,'[4]The Street'!$J$81,'[4]The Street'!$K$81,'[4]The Street'!$L$81,'[4]The Street'!$M$81,'[4]The Street'!$N$81,'[4]The Street'!$O$81,'[4]The Street'!$P$81</definedName>
    <definedName name="__APW_RESTORE_DATA1364__" hidden="1">'[4]The Street'!$Q$81,'[4]The Street'!$R$81</definedName>
    <definedName name="__APW_RESTORE_DATA1365__" hidden="1">'[4]The Street'!$B$82,'[4]The Street'!$C$82,'[4]The Street'!$D$82,'[4]The Street'!$E$82,'[4]The Street'!$F$82,'[4]The Street'!$G$82,'[4]The Street'!$H$82,'[4]The Street'!$I$82,'[4]The Street'!$J$82,'[4]The Street'!$K$82,'[4]The Street'!$L$82,'[4]The Street'!$M$82,'[4]The Street'!$N$82,'[4]The Street'!$O$82,'[4]The Street'!$P$82</definedName>
    <definedName name="__APW_RESTORE_DATA1366__" hidden="1">'[4]The Street'!$Q$82,'[4]The Street'!$R$82</definedName>
    <definedName name="__APW_RESTORE_DATA1367__" hidden="1">'[4]The Street'!$B$83,'[4]The Street'!$C$83,'[4]The Street'!$D$83,'[4]The Street'!$E$83,'[4]The Street'!$F$83,'[4]The Street'!$G$83,'[4]The Street'!$H$83,'[4]The Street'!$I$83,'[4]The Street'!$J$83,'[4]The Street'!$K$83,'[4]The Street'!$L$83,'[4]The Street'!$M$83,'[4]The Street'!$N$83,'[4]The Street'!$O$83,'[4]The Street'!$P$83</definedName>
    <definedName name="__APW_RESTORE_DATA1368__" hidden="1">'[4]The Street'!$Q$83,'[4]The Street'!$R$83</definedName>
    <definedName name="__APW_RESTORE_DATA1369__" hidden="1">'[4]The Street'!$B$84,'[4]The Street'!$C$84,'[4]The Street'!$D$84,'[4]The Street'!$E$84,'[4]The Street'!$F$84,'[4]The Street'!$G$84,'[4]The Street'!$H$84,'[4]The Street'!$I$84,'[4]The Street'!$J$84,'[4]The Street'!$K$84,'[4]The Street'!$L$84,'[4]The Street'!$M$84,'[4]The Street'!$N$84,'[4]The Street'!$O$84,'[4]The Street'!$P$84</definedName>
    <definedName name="__APW_RESTORE_DATA1370__" hidden="1">'[4]The Street'!$Q$84,'[4]The Street'!$R$84</definedName>
    <definedName name="__APW_RESTORE_DATA1371__" hidden="1">'[4]The Street'!$B$85,'[4]The Street'!$C$85,'[4]The Street'!$D$85,'[4]The Street'!$E$85,'[4]The Street'!$F$85,'[4]The Street'!$G$85,'[4]The Street'!$H$85,'[4]The Street'!$I$85,'[4]The Street'!$J$85,'[4]The Street'!$K$85,'[4]The Street'!$L$85,'[4]The Street'!$M$85,'[4]The Street'!$N$85,'[4]The Street'!$O$85,'[4]The Street'!$P$85</definedName>
    <definedName name="__APW_RESTORE_DATA1372__" hidden="1">'[4]The Street'!$Q$85,'[4]The Street'!$R$85</definedName>
    <definedName name="__APW_RESTORE_DATA1373__" hidden="1">'[4]The Street'!$B$86,'[4]The Street'!$C$86,'[4]The Street'!$D$86,'[4]The Street'!$E$86,'[4]The Street'!$F$86,'[4]The Street'!$G$86,'[4]The Street'!$H$86,'[4]The Street'!$I$86,'[4]The Street'!$J$86,'[4]The Street'!$K$86,'[4]The Street'!$L$86,'[4]The Street'!$M$86,'[4]The Street'!$N$86,'[4]The Street'!$O$86,'[4]The Street'!$P$86</definedName>
    <definedName name="__APW_RESTORE_DATA1374__" hidden="1">'[4]The Street'!$Q$86,'[4]The Street'!$R$86</definedName>
    <definedName name="__APW_RESTORE_DATA1375__" hidden="1">'[4]The Street'!$B$87,'[4]The Street'!$C$87,'[4]The Street'!$D$87,'[4]The Street'!$E$87,'[4]The Street'!$F$87,'[4]The Street'!$G$87,'[4]The Street'!$H$87,'[4]The Street'!$I$87,'[4]The Street'!$J$87,'[4]The Street'!$K$87,'[4]The Street'!$L$87,'[4]The Street'!$M$87,'[4]The Street'!$N$87,'[4]The Street'!$O$87,'[4]The Street'!$P$87</definedName>
    <definedName name="__APW_RESTORE_DATA1376__" hidden="1">'[4]The Street'!$Q$87,'[4]The Street'!$R$87</definedName>
    <definedName name="__APW_RESTORE_DATA1377__" hidden="1">'[4]The Street'!$B$88,'[4]The Street'!$C$88,'[4]The Street'!$D$88,'[4]The Street'!$E$88,'[4]The Street'!$F$88,'[4]The Street'!$G$88,'[4]The Street'!$H$88,'[4]The Street'!$I$88,'[4]The Street'!$J$88,'[4]The Street'!$K$88,'[4]The Street'!$L$88,'[4]The Street'!$M$88,'[4]The Street'!$N$88,'[4]The Street'!$O$88,'[4]The Street'!$P$88</definedName>
    <definedName name="__APW_RESTORE_DATA1378__" hidden="1">'[4]The Street'!$Q$88,'[4]The Street'!$R$88</definedName>
    <definedName name="__APW_RESTORE_DATA1379__" hidden="1">'[4]The Street'!$B$89,'[4]The Street'!$C$89,'[4]The Street'!$D$89,'[4]The Street'!$E$89,'[4]The Street'!$F$89,'[4]The Street'!$G$89,'[4]The Street'!$H$89,'[4]The Street'!$I$89,'[4]The Street'!$J$89,'[4]The Street'!$K$89,'[4]The Street'!$L$89,'[4]The Street'!$M$89,'[4]The Street'!$N$89,'[4]The Street'!$O$89,'[4]The Street'!$P$89</definedName>
    <definedName name="__APW_RESTORE_DATA138__" hidden="1">'[2]Street (Q)'!$B$86,'[2]Street (Q)'!$C$86,'[2]Street (Q)'!$D$86,'[2]Street (Q)'!$E$86,'[2]Street (Q)'!$F$86,'[2]Street (Q)'!$G$86,'[2]Street (Q)'!$H$86,'[2]Street (Q)'!$I$86,'[2]Street (Q)'!$J$86,'[2]Street (Q)'!$K$86,'[2]Street (Q)'!$L$86,'[2]Street (Q)'!$M$86,'[2]Street (Q)'!$N$86,'[2]Street (Q)'!$O$86,'[2]Street (Q)'!$P$86</definedName>
    <definedName name="__APW_RESTORE_DATA1380__" hidden="1">'[4]The Street'!$Q$89,'[4]The Street'!$R$89</definedName>
    <definedName name="__APW_RESTORE_DATA1381__" hidden="1">'[4]The Street'!$B$90,'[4]The Street'!$C$90,'[4]The Street'!$D$90,'[4]The Street'!$E$90,'[4]The Street'!$F$90,'[4]The Street'!$G$90,'[4]The Street'!$H$90,'[4]The Street'!$I$90,'[4]The Street'!$J$90,'[4]The Street'!$K$90,'[4]The Street'!$L$90,'[4]The Street'!$M$90,'[4]The Street'!$N$90,'[4]The Street'!$O$90,'[4]The Street'!$P$90</definedName>
    <definedName name="__APW_RESTORE_DATA1382__" hidden="1">'[4]The Street'!$Q$90,'[4]The Street'!$R$90</definedName>
    <definedName name="__APW_RESTORE_DATA14__" hidden="1">'[2]Street (Q)'!$B$14,'[2]Street (Q)'!$C$14,'[2]Street (Q)'!$D$14,'[2]Street (Q)'!$E$14,'[2]Street (Q)'!$F$14,'[2]Street (Q)'!$G$14,'[2]Street (Q)'!$H$14,'[2]Street (Q)'!$I$14,'[2]Street (Q)'!$J$14,'[2]Street (Q)'!$K$14,'[2]Street (Q)'!$L$14,'[2]Street (Q)'!$M$14,'[2]Street (Q)'!$N$14,'[2]Street (Q)'!$O$14,'[2]Street (Q)'!$P$14</definedName>
    <definedName name="__APW_RESTORE_DATA140__" hidden="1">'[2]Street (Q)'!$B$89,'[2]Street (Q)'!$C$89,'[2]Street (Q)'!$D$89,'[2]Street (Q)'!$E$89,'[2]Street (Q)'!$F$89,'[2]Street (Q)'!$G$89,'[2]Street (Q)'!$H$89,'[2]Street (Q)'!$I$89,'[2]Street (Q)'!$J$89,'[2]Street (Q)'!$K$89,'[2]Street (Q)'!$L$89,'[2]Street (Q)'!$M$89,'[2]Street (Q)'!$N$89,'[2]Street (Q)'!$O$89,'[2]Street (Q)'!$P$89</definedName>
    <definedName name="__APW_RESTORE_DATA142__" hidden="1">'[2]Street (Q)'!$B$90,'[2]Street (Q)'!$C$90,'[2]Street (Q)'!$D$90,'[2]Street (Q)'!$E$90,'[2]Street (Q)'!$F$90,'[2]Street (Q)'!$G$90,'[2]Street (Q)'!$H$90,'[2]Street (Q)'!$I$90,'[2]Street (Q)'!$J$90,'[2]Street (Q)'!$K$90,'[2]Street (Q)'!$L$90,'[2]Street (Q)'!$M$90,'[2]Street (Q)'!$N$90,'[2]Street (Q)'!$O$90,'[2]Street (Q)'!$P$90</definedName>
    <definedName name="__APW_RESTORE_DATA144__" hidden="1">'[2]Street (Q)'!$B$91,'[2]Street (Q)'!$C$91,'[2]Street (Q)'!$D$91,'[2]Street (Q)'!$E$91,'[2]Street (Q)'!$F$91,'[2]Street (Q)'!$G$91,'[2]Street (Q)'!$H$91,'[2]Street (Q)'!$I$91,'[2]Street (Q)'!$J$91,'[2]Street (Q)'!$K$91,'[2]Street (Q)'!$L$91,'[2]Street (Q)'!$M$91,'[2]Street (Q)'!$N$91,'[2]Street (Q)'!$O$91,'[2]Street (Q)'!$P$91</definedName>
    <definedName name="__APW_RESTORE_DATA146__" hidden="1">'[2]Street (Q)'!$B$92,'[2]Street (Q)'!$C$92,'[2]Street (Q)'!$D$92,'[2]Street (Q)'!$E$92,'[2]Street (Q)'!$F$92,'[2]Street (Q)'!$G$92,'[2]Street (Q)'!$H$92,'[2]Street (Q)'!$I$92,'[2]Street (Q)'!$J$92,'[2]Street (Q)'!$K$92,'[2]Street (Q)'!$L$92,'[2]Street (Q)'!$M$92,'[2]Street (Q)'!$N$92,'[2]Street (Q)'!$O$92,'[2]Street (Q)'!$P$92</definedName>
    <definedName name="__APW_RESTORE_DATA148__" hidden="1">'[2]Street (Q)'!$B$93,'[2]Street (Q)'!$C$93,'[2]Street (Q)'!$D$93,'[2]Street (Q)'!$E$93,'[2]Street (Q)'!$F$93,'[2]Street (Q)'!$G$93,'[2]Street (Q)'!$H$93,'[2]Street (Q)'!$I$93,'[2]Street (Q)'!$J$93,'[2]Street (Q)'!$K$93,'[2]Street (Q)'!$L$93,'[2]Street (Q)'!$M$93,'[2]Street (Q)'!$N$93,'[2]Street (Q)'!$O$93,'[2]Street (Q)'!$P$93</definedName>
    <definedName name="__APW_RESTORE_DATA150__" hidden="1">'[2]Street (Q)'!$B$94,'[2]Street (Q)'!$C$94,'[2]Street (Q)'!$D$94,'[2]Street (Q)'!$E$94,'[2]Street (Q)'!$F$94,'[2]Street (Q)'!$G$94,'[2]Street (Q)'!$H$94,'[2]Street (Q)'!$I$94,'[2]Street (Q)'!$J$94,'[2]Street (Q)'!$K$94,'[2]Street (Q)'!$L$94,'[2]Street (Q)'!$M$94,'[2]Street (Q)'!$N$94,'[2]Street (Q)'!$O$94,'[2]Street (Q)'!$P$94</definedName>
    <definedName name="__APW_RESTORE_DATA152__" hidden="1">'[2]Street (Q)'!$B$95,'[2]Street (Q)'!$C$95,'[2]Street (Q)'!$D$95,'[2]Street (Q)'!$E$95,'[2]Street (Q)'!$F$95,'[2]Street (Q)'!$G$95,'[2]Street (Q)'!$H$95,'[2]Street (Q)'!$I$95,'[2]Street (Q)'!$J$95,'[2]Street (Q)'!$K$95,'[2]Street (Q)'!$L$95,'[2]Street (Q)'!$M$95,'[2]Street (Q)'!$N$95,'[2]Street (Q)'!$O$95,'[2]Street (Q)'!$P$95</definedName>
    <definedName name="__APW_RESTORE_DATA154__" hidden="1">'[2]Street (Q)'!$B$96,'[2]Street (Q)'!$C$96,'[2]Street (Q)'!$D$96,'[2]Street (Q)'!$E$96,'[2]Street (Q)'!$F$96,'[2]Street (Q)'!$G$96,'[2]Street (Q)'!$H$96,'[2]Street (Q)'!$I$96,'[2]Street (Q)'!$J$96,'[2]Street (Q)'!$K$96,'[2]Street (Q)'!$L$96,'[2]Street (Q)'!$M$96,'[2]Street (Q)'!$N$96,'[2]Street (Q)'!$O$96,'[2]Street (Q)'!$P$96</definedName>
    <definedName name="__APW_RESTORE_DATA156__" hidden="1">'[2]Street (Q)'!$B$97,'[2]Street (Q)'!$C$97,'[2]Street (Q)'!$D$97,'[2]Street (Q)'!$E$97,'[2]Street (Q)'!$F$97,'[2]Street (Q)'!$G$97,'[2]Street (Q)'!$H$97,'[2]Street (Q)'!$I$97,'[2]Street (Q)'!$J$97,'[2]Street (Q)'!$K$97,'[2]Street (Q)'!$L$97,'[2]Street (Q)'!$M$97,'[2]Street (Q)'!$N$97,'[2]Street (Q)'!$O$97,'[2]Street (Q)'!$P$97</definedName>
    <definedName name="__APW_RESTORE_DATA158__" hidden="1">'[2]Street (Q)'!$B$100,'[2]Street (Q)'!$C$100,'[2]Street (Q)'!$D$100,'[2]Street (Q)'!$E$100,'[2]Street (Q)'!$F$100,'[2]Street (Q)'!$G$100,'[2]Street (Q)'!$H$100,'[2]Street (Q)'!$I$100,'[2]Street (Q)'!$J$100,'[2]Street (Q)'!$K$100,'[2]Street (Q)'!$L$100,'[2]Street (Q)'!$M$100,'[2]Street (Q)'!$N$100,'[2]Street (Q)'!$O$100</definedName>
    <definedName name="__APW_RESTORE_DATA159__" hidden="1">'[2]Street (Q)'!$P$100,'[2]Street (Q)'!$Q$100</definedName>
    <definedName name="__APW_RESTORE_DATA16__" hidden="1">'[2]Street (Q)'!$B$15,'[2]Street (Q)'!$C$15,'[2]Street (Q)'!$D$15,'[2]Street (Q)'!$E$15,'[2]Street (Q)'!$F$15,'[2]Street (Q)'!$G$15,'[2]Street (Q)'!$H$15,'[2]Street (Q)'!$I$15,'[2]Street (Q)'!$J$15,'[2]Street (Q)'!$K$15,'[2]Street (Q)'!$L$15,'[2]Street (Q)'!$M$15,'[2]Street (Q)'!$N$15,'[2]Street (Q)'!$O$15,'[2]Street (Q)'!$P$15</definedName>
    <definedName name="__APW_RESTORE_DATA160__" hidden="1">'[2]Street (Q)'!$B$101,'[2]Street (Q)'!$C$101,'[2]Street (Q)'!$D$101,'[2]Street (Q)'!$E$101,'[2]Street (Q)'!$F$101,'[2]Street (Q)'!$G$101,'[2]Street (Q)'!$H$101,'[2]Street (Q)'!$I$101,'[2]Street (Q)'!$J$101,'[2]Street (Q)'!$K$101,'[2]Street (Q)'!$L$101,'[2]Street (Q)'!$M$101,'[2]Street (Q)'!$N$101,'[2]Street (Q)'!$O$101</definedName>
    <definedName name="__APW_RESTORE_DATA161__" hidden="1">'[2]Street (Q)'!$P$101,'[2]Street (Q)'!$Q$101</definedName>
    <definedName name="__APW_RESTORE_DATA162__" hidden="1">'[2]Street (Q)'!$B$102,'[2]Street (Q)'!$C$102,'[2]Street (Q)'!$D$102,'[2]Street (Q)'!$E$102,'[2]Street (Q)'!$F$102,'[2]Street (Q)'!$G$102,'[2]Street (Q)'!$H$102,'[2]Street (Q)'!$I$102,'[2]Street (Q)'!$J$102,'[2]Street (Q)'!$K$102,'[2]Street (Q)'!$L$102,'[2]Street (Q)'!$M$102,'[2]Street (Q)'!$N$102,'[2]Street (Q)'!$O$102</definedName>
    <definedName name="__APW_RESTORE_DATA163__" hidden="1">'[2]Street (Q)'!$P$102,'[2]Street (Q)'!$Q$102</definedName>
    <definedName name="__APW_RESTORE_DATA164__" hidden="1">'[2]Street (Q)'!$B$103,'[2]Street (Q)'!$C$103,'[2]Street (Q)'!$D$103,'[2]Street (Q)'!$E$103,'[2]Street (Q)'!$F$103,'[2]Street (Q)'!$G$103,'[2]Street (Q)'!$H$103,'[2]Street (Q)'!$I$103,'[2]Street (Q)'!$J$103,'[2]Street (Q)'!$K$103,'[2]Street (Q)'!$L$103,'[2]Street (Q)'!$M$103,'[2]Street (Q)'!$N$103,'[2]Street (Q)'!$O$103</definedName>
    <definedName name="__APW_RESTORE_DATA165__" hidden="1">'[2]Street (Q)'!$P$103,'[2]Street (Q)'!$Q$103</definedName>
    <definedName name="__APW_RESTORE_DATA166__" hidden="1">'[2]Street (Q)'!$B$104,'[2]Street (Q)'!$C$104,'[2]Street (Q)'!$D$104,'[2]Street (Q)'!$E$104,'[2]Street (Q)'!$F$104,'[2]Street (Q)'!$G$104,'[2]Street (Q)'!$H$104,'[2]Street (Q)'!$I$104,'[2]Street (Q)'!$J$104,'[2]Street (Q)'!$K$104,'[2]Street (Q)'!$L$104,'[2]Street (Q)'!$M$104,'[2]Street (Q)'!$N$104,'[2]Street (Q)'!$O$104</definedName>
    <definedName name="__APW_RESTORE_DATA167__" hidden="1">'[2]Street (Q)'!$P$104,'[2]Street (Q)'!$Q$104</definedName>
    <definedName name="__APW_RESTORE_DATA168__" hidden="1">'[2]Street (Q)'!$B$105,'[2]Street (Q)'!$C$105,'[2]Street (Q)'!$D$105,'[2]Street (Q)'!$E$105,'[2]Street (Q)'!$F$105,'[2]Street (Q)'!$G$105,'[2]Street (Q)'!$H$105,'[2]Street (Q)'!$I$105,'[2]Street (Q)'!$J$105,'[2]Street (Q)'!$K$105,'[2]Street (Q)'!$L$105,'[2]Street (Q)'!$M$105,'[2]Street (Q)'!$N$105,'[2]Street (Q)'!$O$105</definedName>
    <definedName name="__APW_RESTORE_DATA169__" hidden="1">'[2]Street (Q)'!$P$105,'[2]Street (Q)'!$Q$105</definedName>
    <definedName name="__APW_RESTORE_DATA170__" hidden="1">'[2]Street (Q)'!$B$106,'[2]Street (Q)'!$C$106,'[2]Street (Q)'!$D$106,'[2]Street (Q)'!$E$106,'[2]Street (Q)'!$F$106,'[2]Street (Q)'!$G$106,'[2]Street (Q)'!$H$106,'[2]Street (Q)'!$I$106,'[2]Street (Q)'!$J$106,'[2]Street (Q)'!$K$106,'[2]Street (Q)'!$L$106,'[2]Street (Q)'!$M$106,'[2]Street (Q)'!$N$106,'[2]Street (Q)'!$O$106</definedName>
    <definedName name="__APW_RESTORE_DATA171__" hidden="1">'[2]Street (Q)'!$P$106,'[2]Street (Q)'!$Q$106</definedName>
    <definedName name="__APW_RESTORE_DATA172__" hidden="1">'[2]Street (Q)'!$B$107,'[2]Street (Q)'!$C$107,'[2]Street (Q)'!$D$107,'[2]Street (Q)'!$E$107,'[2]Street (Q)'!$F$107,'[2]Street (Q)'!$G$107,'[2]Street (Q)'!$H$107,'[2]Street (Q)'!$I$107,'[2]Street (Q)'!$J$107,'[2]Street (Q)'!$K$107,'[2]Street (Q)'!$L$107,'[2]Street (Q)'!$M$107,'[2]Street (Q)'!$N$107,'[2]Street (Q)'!$O$107</definedName>
    <definedName name="__APW_RESTORE_DATA173__" hidden="1">'[2]Street (Q)'!$P$107,'[2]Street (Q)'!$Q$107</definedName>
    <definedName name="__APW_RESTORE_DATA174__" hidden="1">'[2]Street (Q)'!$B$108,'[2]Street (Q)'!$C$108,'[2]Street (Q)'!$D$108,'[2]Street (Q)'!$E$108,'[2]Street (Q)'!$F$108,'[2]Street (Q)'!$G$108,'[2]Street (Q)'!$H$108,'[2]Street (Q)'!$I$108,'[2]Street (Q)'!$J$108,'[2]Street (Q)'!$K$108,'[2]Street (Q)'!$L$108,'[2]Street (Q)'!$M$108,'[2]Street (Q)'!$N$108,'[2]Street (Q)'!$O$108</definedName>
    <definedName name="__APW_RESTORE_DATA175__" hidden="1">'[2]Street (Q)'!$P$108,'[2]Street (Q)'!$Q$108</definedName>
    <definedName name="__APW_RESTORE_DATA176__" hidden="1">'[2]Street (Q)'!$B$109,'[2]Street (Q)'!$C$109,'[2]Street (Q)'!$D$109,'[2]Street (Q)'!$E$109,'[2]Street (Q)'!$F$109,'[2]Street (Q)'!$G$109,'[2]Street (Q)'!$H$109,'[2]Street (Q)'!$I$109,'[2]Street (Q)'!$J$109,'[2]Street (Q)'!$K$109,'[2]Street (Q)'!$L$109,'[2]Street (Q)'!$M$109,'[2]Street (Q)'!$N$109,'[2]Street (Q)'!$O$109</definedName>
    <definedName name="__APW_RESTORE_DATA177__" hidden="1">'[2]Street (Q)'!$P$109,'[2]Street (Q)'!$Q$109</definedName>
    <definedName name="__APW_RESTORE_DATA178__" hidden="1">'[2]Street (Q)'!$B$110,'[2]Street (Q)'!$C$110,'[2]Street (Q)'!$D$110,'[2]Street (Q)'!$E$110,'[2]Street (Q)'!$F$110,'[2]Street (Q)'!$G$110,'[2]Street (Q)'!$H$110,'[2]Street (Q)'!$I$110,'[2]Street (Q)'!$J$110,'[2]Street (Q)'!$K$110,'[2]Street (Q)'!$L$110,'[2]Street (Q)'!$M$110,'[2]Street (Q)'!$N$110,'[2]Street (Q)'!$O$110</definedName>
    <definedName name="__APW_RESTORE_DATA179__" hidden="1">'[2]Street (Q)'!$P$110,'[2]Street (Q)'!$Q$110</definedName>
    <definedName name="__APW_RESTORE_DATA18__" hidden="1">'[2]Street (Q)'!$B$16,'[2]Street (Q)'!$C$16,'[2]Street (Q)'!$D$16,'[2]Street (Q)'!$E$16,'[2]Street (Q)'!$F$16,'[2]Street (Q)'!$G$16,'[2]Street (Q)'!$H$16,'[2]Street (Q)'!$I$16,'[2]Street (Q)'!$J$16,'[2]Street (Q)'!$K$16,'[2]Street (Q)'!$L$16,'[2]Street (Q)'!$M$16,'[2]Street (Q)'!$N$16,'[2]Street (Q)'!$O$16,'[2]Street (Q)'!$P$16</definedName>
    <definedName name="__APW_RESTORE_DATA180__" hidden="1">'[2]Street (Q)'!$B$111,'[2]Street (Q)'!$C$111,'[2]Street (Q)'!$D$111,'[2]Street (Q)'!$E$111,'[2]Street (Q)'!$F$111,'[2]Street (Q)'!$G$111,'[2]Street (Q)'!$H$111,'[2]Street (Q)'!$I$111,'[2]Street (Q)'!$J$111,'[2]Street (Q)'!$K$111,'[2]Street (Q)'!$L$111,'[2]Street (Q)'!$M$111,'[2]Street (Q)'!$N$111,'[2]Street (Q)'!$O$111</definedName>
    <definedName name="__APW_RESTORE_DATA181__" hidden="1">'[2]Street (Q)'!$P$111,'[2]Street (Q)'!$Q$111</definedName>
    <definedName name="__APW_RESTORE_DATA182__" hidden="1">'[2]Street (Q)'!$B$112,'[2]Street (Q)'!$C$112,'[2]Street (Q)'!$D$112,'[2]Street (Q)'!$E$112,'[2]Street (Q)'!$F$112,'[2]Street (Q)'!$G$112,'[2]Street (Q)'!$H$112,'[2]Street (Q)'!$I$112,'[2]Street (Q)'!$J$112,'[2]Street (Q)'!$K$112,'[2]Street (Q)'!$L$112,'[2]Street (Q)'!$M$112,'[2]Street (Q)'!$N$112,'[2]Street (Q)'!$O$112</definedName>
    <definedName name="__APW_RESTORE_DATA183__" hidden="1">'[2]Street (Q)'!$P$112,'[2]Street (Q)'!$Q$112</definedName>
    <definedName name="__APW_RESTORE_DATA184__" hidden="1">'[2]Street (Q)'!$B$113,'[2]Street (Q)'!$C$113,'[2]Street (Q)'!$D$113,'[2]Street (Q)'!$E$113,'[2]Street (Q)'!$F$113,'[2]Street (Q)'!$G$113,'[2]Street (Q)'!$H$113,'[2]Street (Q)'!$I$113,'[2]Street (Q)'!$J$113,'[2]Street (Q)'!$K$113,'[2]Street (Q)'!$L$113,'[2]Street (Q)'!$M$113,'[2]Street (Q)'!$N$113,'[2]Street (Q)'!$O$113</definedName>
    <definedName name="__APW_RESTORE_DATA185__" hidden="1">'[2]Street (Q)'!$P$113,'[2]Street (Q)'!$Q$113</definedName>
    <definedName name="__APW_RESTORE_DATA186__" hidden="1">'[2]Street (Q)'!$B$114,'[2]Street (Q)'!$C$114,'[2]Street (Q)'!$D$114,'[2]Street (Q)'!$E$114,'[2]Street (Q)'!$F$114,'[2]Street (Q)'!$G$114,'[2]Street (Q)'!$H$114,'[2]Street (Q)'!$I$114,'[2]Street (Q)'!$J$114,'[2]Street (Q)'!$K$114,'[2]Street (Q)'!$L$114,'[2]Street (Q)'!$M$114,'[2]Street (Q)'!$N$114,'[2]Street (Q)'!$O$114</definedName>
    <definedName name="__APW_RESTORE_DATA187__" hidden="1">'[2]Street (Q)'!$P$114,'[2]Street (Q)'!$Q$114</definedName>
    <definedName name="__APW_RESTORE_DATA188__" hidden="1">'[2]Street (Q)'!$B$115,'[2]Street (Q)'!$C$115,'[2]Street (Q)'!$D$115,'[2]Street (Q)'!$E$115,'[2]Street (Q)'!$F$115,'[2]Street (Q)'!$G$115,'[2]Street (Q)'!$H$115,'[2]Street (Q)'!$I$115,'[2]Street (Q)'!$J$115,'[2]Street (Q)'!$K$115,'[2]Street (Q)'!$L$115,'[2]Street (Q)'!$M$115,'[2]Street (Q)'!$N$115,'[2]Street (Q)'!$O$115</definedName>
    <definedName name="__APW_RESTORE_DATA189__" hidden="1">'[2]Street (Q)'!$P$115,'[2]Street (Q)'!$Q$115</definedName>
    <definedName name="__APW_RESTORE_DATA190__" hidden="1">'[2]Street (Q)'!$B$116,'[2]Street (Q)'!$C$116,'[2]Street (Q)'!$D$116,'[2]Street (Q)'!$E$116,'[2]Street (Q)'!$F$116,'[2]Street (Q)'!$G$116,'[2]Street (Q)'!$H$116,'[2]Street (Q)'!$I$116,'[2]Street (Q)'!$J$116,'[2]Street (Q)'!$K$116,'[2]Street (Q)'!$L$116,'[2]Street (Q)'!$M$116,'[2]Street (Q)'!$N$116,'[2]Street (Q)'!$O$116</definedName>
    <definedName name="__APW_RESTORE_DATA191__" hidden="1">'[2]Street (Q)'!$P$116,'[2]Street (Q)'!$Q$116</definedName>
    <definedName name="__APW_RESTORE_DATA195__" hidden="1">'[2]Street (A)'!$B$7,'[2]Street (A)'!$C$7,'[2]Street (A)'!$D$7,'[2]Street (A)'!$E$7,'[2]Street (A)'!$F$7,'[2]Street (A)'!$G$7,'[2]Street (A)'!$H$7</definedName>
    <definedName name="__APW_RESTORE_DATA196__" hidden="1">'[2]Street (A)'!$B$8,'[2]Street (A)'!$C$8,'[2]Street (A)'!$D$8,'[2]Street (A)'!$E$8,'[2]Street (A)'!$F$8,'[2]Street (A)'!$G$8,'[2]Street (A)'!$H$8</definedName>
    <definedName name="__APW_RESTORE_DATA197__" hidden="1">'[2]Street (A)'!$B$9,'[2]Street (A)'!$C$9,'[2]Street (A)'!$D$9,'[2]Street (A)'!$E$9,'[2]Street (A)'!$F$9,'[2]Street (A)'!$G$9,'[2]Street (A)'!$H$9</definedName>
    <definedName name="__APW_RESTORE_DATA198__" hidden="1">'[2]Street (A)'!$B$10,'[2]Street (A)'!$C$10,'[2]Street (A)'!$D$10,'[2]Street (A)'!$E$10,'[2]Street (A)'!$F$10,'[2]Street (A)'!$G$10,'[2]Street (A)'!$H$10</definedName>
    <definedName name="__APW_RESTORE_DATA199__" hidden="1">'[2]Street (A)'!$B$11,'[2]Street (A)'!$C$11,'[2]Street (A)'!$D$11,'[2]Street (A)'!$E$11,'[2]Street (A)'!$F$11,'[2]Street (A)'!$G$11,'[2]Street (A)'!$H$11</definedName>
    <definedName name="__APW_RESTORE_DATA20__" hidden="1">'[2]Street (Q)'!$B$17,'[2]Street (Q)'!$C$17,'[2]Street (Q)'!$D$17,'[2]Street (Q)'!$E$17,'[2]Street (Q)'!$F$17,'[2]Street (Q)'!$G$17,'[2]Street (Q)'!$H$17,'[2]Street (Q)'!$I$17,'[2]Street (Q)'!$J$17,'[2]Street (Q)'!$K$17,'[2]Street (Q)'!$L$17,'[2]Street (Q)'!$M$17,'[2]Street (Q)'!$N$17,'[2]Street (Q)'!$O$17,'[2]Street (Q)'!$P$17</definedName>
    <definedName name="__APW_RESTORE_DATA200__" hidden="1">'[2]Street (A)'!$B$12,'[2]Street (A)'!$C$12,'[2]Street (A)'!$D$12,'[2]Street (A)'!$E$12,'[2]Street (A)'!$F$12,'[2]Street (A)'!$G$12,'[2]Street (A)'!$H$12</definedName>
    <definedName name="__APW_RESTORE_DATA201__" hidden="1">'[2]Street (A)'!$B$13,'[2]Street (A)'!$C$13,'[2]Street (A)'!$D$13,'[2]Street (A)'!$E$13,'[2]Street (A)'!$F$13,'[2]Street (A)'!$G$13,'[2]Street (A)'!$H$13</definedName>
    <definedName name="__APW_RESTORE_DATA202__" hidden="1">'[2]Street (A)'!$B$14,'[2]Street (A)'!$C$14,'[2]Street (A)'!$D$14,'[2]Street (A)'!$E$14,'[2]Street (A)'!$F$14,'[2]Street (A)'!$G$14,'[2]Street (A)'!$H$14</definedName>
    <definedName name="__APW_RESTORE_DATA203__" hidden="1">'[2]Street (A)'!$B$15,'[2]Street (A)'!$C$15,'[2]Street (A)'!$D$15,'[2]Street (A)'!$E$15,'[2]Street (A)'!$F$15,'[2]Street (A)'!$G$15,'[2]Street (A)'!$H$15</definedName>
    <definedName name="__APW_RESTORE_DATA204__" hidden="1">'[2]Street (A)'!$B$16,'[2]Street (A)'!$C$16,'[2]Street (A)'!$D$16,'[2]Street (A)'!$E$16,'[2]Street (A)'!$F$16,'[2]Street (A)'!$G$16,'[2]Street (A)'!$H$16</definedName>
    <definedName name="__APW_RESTORE_DATA205__" hidden="1">'[2]Street (A)'!$B$17,'[2]Street (A)'!$C$17,'[2]Street (A)'!$D$17,'[2]Street (A)'!$E$17,'[2]Street (A)'!$F$17,'[2]Street (A)'!$G$17,'[2]Street (A)'!$H$17</definedName>
    <definedName name="__APW_RESTORE_DATA206__" hidden="1">'[2]Street (A)'!$B$18,'[2]Street (A)'!$C$18,'[2]Street (A)'!$D$18,'[2]Street (A)'!$E$18,'[2]Street (A)'!$F$18,'[2]Street (A)'!$G$18,'[2]Street (A)'!$H$18</definedName>
    <definedName name="__APW_RESTORE_DATA207__" hidden="1">'[2]Street (A)'!$B$19,'[2]Street (A)'!$C$19,'[2]Street (A)'!$D$19,'[2]Street (A)'!$E$19,'[2]Street (A)'!$F$19,'[2]Street (A)'!$G$19,'[2]Street (A)'!$H$19</definedName>
    <definedName name="__APW_RESTORE_DATA208__" hidden="1">'[2]Street (A)'!$B$20,'[2]Street (A)'!$C$20,'[2]Street (A)'!$D$20,'[2]Street (A)'!$E$20,'[2]Street (A)'!$F$20,'[2]Street (A)'!$G$20,'[2]Street (A)'!$H$20</definedName>
    <definedName name="__APW_RESTORE_DATA209__" hidden="1">'[2]Street (A)'!$B$21,'[2]Street (A)'!$C$21,'[2]Street (A)'!$D$21,'[2]Street (A)'!$E$21,'[2]Street (A)'!$F$21,'[2]Street (A)'!$G$21,'[2]Street (A)'!$H$21</definedName>
    <definedName name="__APW_RESTORE_DATA210__" hidden="1">'[2]Street (A)'!$B$22,'[2]Street (A)'!$C$22,'[2]Street (A)'!$D$22,'[2]Street (A)'!$E$22,'[2]Street (A)'!$F$22,'[2]Street (A)'!$G$22,'[2]Street (A)'!$H$22</definedName>
    <definedName name="__APW_RESTORE_DATA211__" hidden="1">'[2]Street (A)'!$B$23,'[2]Street (A)'!$C$23,'[2]Street (A)'!$D$23,'[2]Street (A)'!$E$23,'[2]Street (A)'!$F$23,'[2]Street (A)'!$G$23,'[2]Street (A)'!$H$23</definedName>
    <definedName name="__APW_RESTORE_DATA212__" hidden="1">'[2]Street (A)'!$B$26,'[2]Street (A)'!$C$26,'[2]Street (A)'!$D$26,'[2]Street (A)'!$E$26,'[2]Street (A)'!$F$26,'[2]Street (A)'!$G$26,'[2]Street (A)'!$H$26</definedName>
    <definedName name="__APW_RESTORE_DATA213__" hidden="1">'[2]Street (A)'!$B$27,'[2]Street (A)'!$C$27,'[2]Street (A)'!$D$27,'[2]Street (A)'!$E$27,'[2]Street (A)'!$F$27,'[2]Street (A)'!$G$27,'[2]Street (A)'!$H$27</definedName>
    <definedName name="__APW_RESTORE_DATA214__" hidden="1">'[2]Street (A)'!$B$28,'[2]Street (A)'!$C$28,'[2]Street (A)'!$D$28,'[2]Street (A)'!$E$28,'[2]Street (A)'!$F$28,'[2]Street (A)'!$G$28,'[2]Street (A)'!$H$28</definedName>
    <definedName name="__APW_RESTORE_DATA215__" hidden="1">'[2]Street (A)'!$B$29,'[2]Street (A)'!$C$29,'[2]Street (A)'!$D$29,'[2]Street (A)'!$E$29,'[2]Street (A)'!$F$29,'[2]Street (A)'!$G$29,'[2]Street (A)'!$H$29</definedName>
    <definedName name="__APW_RESTORE_DATA216__" hidden="1">'[2]Street (A)'!$B$30,'[2]Street (A)'!$C$30,'[2]Street (A)'!$D$30,'[2]Street (A)'!$E$30,'[2]Street (A)'!$F$30,'[2]Street (A)'!$G$30,'[2]Street (A)'!$H$30</definedName>
    <definedName name="__APW_RESTORE_DATA217__" hidden="1">'[2]Street (A)'!$B$31,'[2]Street (A)'!$C$31,'[2]Street (A)'!$D$31,'[2]Street (A)'!$E$31,'[2]Street (A)'!$F$31,'[2]Street (A)'!$G$31,'[2]Street (A)'!$H$31</definedName>
    <definedName name="__APW_RESTORE_DATA218__" hidden="1">'[2]Street (A)'!$B$32,'[2]Street (A)'!$C$32,'[2]Street (A)'!$D$32,'[2]Street (A)'!$E$32,'[2]Street (A)'!$F$32,'[2]Street (A)'!$G$32,'[2]Street (A)'!$H$32</definedName>
    <definedName name="__APW_RESTORE_DATA219__" hidden="1">'[2]Street (A)'!$B$35,'[2]Street (A)'!$C$35,'[2]Street (A)'!$D$35,'[2]Street (A)'!$E$35,'[2]Street (A)'!$F$35,'[2]Street (A)'!$G$35,'[2]Street (A)'!$H$35</definedName>
    <definedName name="__APW_RESTORE_DATA22__" hidden="1">'[2]Street (Q)'!$B$18,'[2]Street (Q)'!$C$18,'[2]Street (Q)'!$D$18,'[2]Street (Q)'!$E$18,'[2]Street (Q)'!$F$18,'[2]Street (Q)'!$G$18,'[2]Street (Q)'!$H$18,'[2]Street (Q)'!$I$18,'[2]Street (Q)'!$J$18,'[2]Street (Q)'!$K$18,'[2]Street (Q)'!$L$18,'[2]Street (Q)'!$M$18,'[2]Street (Q)'!$N$18,'[2]Street (Q)'!$O$18,'[2]Street (Q)'!$P$18</definedName>
    <definedName name="__APW_RESTORE_DATA220__" hidden="1">'[2]Street (A)'!$B$36,'[2]Street (A)'!$C$36,'[2]Street (A)'!$D$36,'[2]Street (A)'!$E$36,'[2]Street (A)'!$F$36,'[2]Street (A)'!$G$36,'[2]Street (A)'!$H$36</definedName>
    <definedName name="__APW_RESTORE_DATA221__" hidden="1">'[2]Street (A)'!$B$37,'[2]Street (A)'!$C$37,'[2]Street (A)'!$D$37,'[2]Street (A)'!$E$37,'[2]Street (A)'!$F$37,'[2]Street (A)'!$G$37,'[2]Street (A)'!$H$37</definedName>
    <definedName name="__APW_RESTORE_DATA222__" hidden="1">'[2]Street (A)'!$B$38,'[2]Street (A)'!$C$38,'[2]Street (A)'!$D$38,'[2]Street (A)'!$E$38,'[2]Street (A)'!$F$38,'[2]Street (A)'!$G$38,'[2]Street (A)'!$H$38</definedName>
    <definedName name="__APW_RESTORE_DATA223__" hidden="1">'[2]Street (A)'!$B$39,'[2]Street (A)'!$C$39,'[2]Street (A)'!$D$39,'[2]Street (A)'!$E$39,'[2]Street (A)'!$F$39,'[2]Street (A)'!$G$39,'[2]Street (A)'!$H$39</definedName>
    <definedName name="__APW_RESTORE_DATA224__" hidden="1">'[2]Street (A)'!$B$40,'[2]Street (A)'!$C$40,'[2]Street (A)'!$D$40,'[2]Street (A)'!$E$40,'[2]Street (A)'!$F$40,'[2]Street (A)'!$G$40,'[2]Street (A)'!$H$40</definedName>
    <definedName name="__APW_RESTORE_DATA225__" hidden="1">'[2]Street (A)'!$B$41,'[2]Street (A)'!$C$41,'[2]Street (A)'!$D$41,'[2]Street (A)'!$E$41,'[2]Street (A)'!$F$41,'[2]Street (A)'!$G$41,'[2]Street (A)'!$H$41</definedName>
    <definedName name="__APW_RESTORE_DATA226__" hidden="1">'[2]Street (A)'!$B$42,'[2]Street (A)'!$C$42,'[2]Street (A)'!$D$42,'[2]Street (A)'!$E$42,'[2]Street (A)'!$F$42,'[2]Street (A)'!$G$42,'[2]Street (A)'!$H$42</definedName>
    <definedName name="__APW_RESTORE_DATA227__" hidden="1">'[2]Street (A)'!$B$43,'[2]Street (A)'!$C$43,'[2]Street (A)'!$D$43,'[2]Street (A)'!$E$43,'[2]Street (A)'!$F$43,'[2]Street (A)'!$G$43,'[2]Street (A)'!$H$43</definedName>
    <definedName name="__APW_RESTORE_DATA228__" hidden="1">'[2]Street (A)'!$B$46,'[2]Street (A)'!$C$46,'[2]Street (A)'!$D$46,'[2]Street (A)'!$E$46,'[2]Street (A)'!$F$46,'[2]Street (A)'!$G$46,'[2]Street (A)'!$H$46</definedName>
    <definedName name="__APW_RESTORE_DATA229__" hidden="1">'[2]Street (A)'!$B$47,'[2]Street (A)'!$C$47,'[2]Street (A)'!$D$47,'[2]Street (A)'!$E$47,'[2]Street (A)'!$F$47,'[2]Street (A)'!$G$47,'[2]Street (A)'!$H$47</definedName>
    <definedName name="__APW_RESTORE_DATA230__" hidden="1">'[2]Street (A)'!$B$48,'[2]Street (A)'!$C$48,'[2]Street (A)'!$D$48,'[2]Street (A)'!$E$48,'[2]Street (A)'!$F$48,'[2]Street (A)'!$G$48,'[2]Street (A)'!$H$48</definedName>
    <definedName name="__APW_RESTORE_DATA231__" hidden="1">'[2]Street (A)'!$B$49,'[2]Street (A)'!$C$49,'[2]Street (A)'!$D$49,'[2]Street (A)'!$E$49,'[2]Street (A)'!$F$49,'[2]Street (A)'!$G$49,'[2]Street (A)'!$H$49</definedName>
    <definedName name="__APW_RESTORE_DATA232__" hidden="1">'[2]Street (A)'!$B$50,'[2]Street (A)'!$C$50,'[2]Street (A)'!$D$50,'[2]Street (A)'!$E$50,'[2]Street (A)'!$F$50,'[2]Street (A)'!$G$50,'[2]Street (A)'!$H$50</definedName>
    <definedName name="__APW_RESTORE_DATA233__" hidden="1">'[2]Street (A)'!$B$51,'[2]Street (A)'!$C$51,'[2]Street (A)'!$D$51,'[2]Street (A)'!$E$51,'[2]Street (A)'!$F$51,'[2]Street (A)'!$G$51,'[2]Street (A)'!$H$51</definedName>
    <definedName name="__APW_RESTORE_DATA234__" hidden="1">'[2]Street (A)'!$B$52,'[2]Street (A)'!$C$52,'[2]Street (A)'!$D$52,'[2]Street (A)'!$E$52,'[2]Street (A)'!$F$52,'[2]Street (A)'!$G$52,'[2]Street (A)'!$H$52</definedName>
    <definedName name="__APW_RESTORE_DATA235__" hidden="1">'[2]Street (A)'!$B$53,'[2]Street (A)'!$C$53,'[2]Street (A)'!$D$53,'[2]Street (A)'!$E$53,'[2]Street (A)'!$F$53,'[2]Street (A)'!$G$53,'[2]Street (A)'!$H$53</definedName>
    <definedName name="__APW_RESTORE_DATA236__" hidden="1">'[2]Street (A)'!$B$54,'[2]Street (A)'!$C$54,'[2]Street (A)'!$D$54,'[2]Street (A)'!$E$54,'[2]Street (A)'!$F$54,'[2]Street (A)'!$G$54,'[2]Street (A)'!$H$54</definedName>
    <definedName name="__APW_RESTORE_DATA237__" hidden="1">'[2]Street (A)'!$B$55,'[2]Street (A)'!$C$55,'[2]Street (A)'!$D$55,'[2]Street (A)'!$E$55,'[2]Street (A)'!$F$55,'[2]Street (A)'!$G$55,'[2]Street (A)'!$H$55</definedName>
    <definedName name="__APW_RESTORE_DATA238__" hidden="1">'[2]Street (A)'!$B$56,'[2]Street (A)'!$C$56,'[2]Street (A)'!$D$56,'[2]Street (A)'!$E$56,'[2]Street (A)'!$F$56,'[2]Street (A)'!$G$56,'[2]Street (A)'!$H$56</definedName>
    <definedName name="__APW_RESTORE_DATA239__" hidden="1">'[2]Street (A)'!$B$57,'[2]Street (A)'!$C$57,'[2]Street (A)'!$D$57,'[2]Street (A)'!$E$57,'[2]Street (A)'!$F$57,'[2]Street (A)'!$G$57,'[2]Street (A)'!$H$57</definedName>
    <definedName name="__APW_RESTORE_DATA24__" hidden="1">'[2]Street (Q)'!$B$19,'[2]Street (Q)'!$C$19,'[2]Street (Q)'!$D$19,'[2]Street (Q)'!$E$19,'[2]Street (Q)'!$F$19,'[2]Street (Q)'!$G$19,'[2]Street (Q)'!$H$19,'[2]Street (Q)'!$I$19,'[2]Street (Q)'!$J$19,'[2]Street (Q)'!$K$19,'[2]Street (Q)'!$L$19,'[2]Street (Q)'!$M$19,'[2]Street (Q)'!$N$19,'[2]Street (Q)'!$O$19,'[2]Street (Q)'!$P$19</definedName>
    <definedName name="__APW_RESTORE_DATA240__" hidden="1">'[2]Street (A)'!$B$58,'[2]Street (A)'!$C$58,'[2]Street (A)'!$D$58,'[2]Street (A)'!$E$58,'[2]Street (A)'!$F$58,'[2]Street (A)'!$G$58,'[2]Street (A)'!$H$58</definedName>
    <definedName name="__APW_RESTORE_DATA241__" hidden="1">'[2]Street (A)'!$B$59,'[2]Street (A)'!$C$59,'[2]Street (A)'!$D$59,'[2]Street (A)'!$E$59,'[2]Street (A)'!$F$59,'[2]Street (A)'!$G$59,'[2]Street (A)'!$H$59</definedName>
    <definedName name="__APW_RESTORE_DATA242__" hidden="1">'[2]Street (A)'!$B$60,'[2]Street (A)'!$C$60,'[2]Street (A)'!$D$60,'[2]Street (A)'!$E$60,'[2]Street (A)'!$F$60,'[2]Street (A)'!$G$60,'[2]Street (A)'!$H$60</definedName>
    <definedName name="__APW_RESTORE_DATA243__" hidden="1">'[2]Street (A)'!$B$61,'[2]Street (A)'!$C$61,'[2]Street (A)'!$D$61,'[2]Street (A)'!$E$61,'[2]Street (A)'!$F$61,'[2]Street (A)'!$G$61,'[2]Street (A)'!$H$61</definedName>
    <definedName name="__APW_RESTORE_DATA244__" hidden="1">'[2]Street (A)'!$B$62,'[2]Street (A)'!$C$62,'[2]Street (A)'!$D$62,'[2]Street (A)'!$E$62,'[2]Street (A)'!$F$62,'[2]Street (A)'!$G$62,'[2]Street (A)'!$H$62</definedName>
    <definedName name="__APW_RESTORE_DATA245__" hidden="1">'[2]Street (A)'!$B$63,'[2]Street (A)'!$C$63,'[2]Street (A)'!$D$63,'[2]Street (A)'!$E$63,'[2]Street (A)'!$F$63,'[2]Street (A)'!$G$63,'[2]Street (A)'!$H$63</definedName>
    <definedName name="__APW_RESTORE_DATA246__" hidden="1">'[2]Street (A)'!$B$64,'[2]Street (A)'!$C$64,'[2]Street (A)'!$D$64,'[2]Street (A)'!$E$64,'[2]Street (A)'!$F$64,'[2]Street (A)'!$G$64,'[2]Street (A)'!$H$64</definedName>
    <definedName name="__APW_RESTORE_DATA247__" hidden="1">'[2]Street (A)'!$B$65,'[2]Street (A)'!$C$65,'[2]Street (A)'!$D$65,'[2]Street (A)'!$E$65,'[2]Street (A)'!$F$65,'[2]Street (A)'!$G$65,'[2]Street (A)'!$H$65</definedName>
    <definedName name="__APW_RESTORE_DATA248__" hidden="1">'[2]Street (A)'!$B$66,'[2]Street (A)'!$C$66,'[2]Street (A)'!$D$66,'[2]Street (A)'!$E$66,'[2]Street (A)'!$F$66,'[2]Street (A)'!$G$66,'[2]Street (A)'!$H$66</definedName>
    <definedName name="__APW_RESTORE_DATA249__" hidden="1">'[2]Street (A)'!$B$67,'[2]Street (A)'!$C$67,'[2]Street (A)'!$D$67,'[2]Street (A)'!$E$67,'[2]Street (A)'!$F$67,'[2]Street (A)'!$G$67,'[2]Street (A)'!$H$67</definedName>
    <definedName name="__APW_RESTORE_DATA250__" hidden="1">'[2]Street (A)'!$B$68,'[2]Street (A)'!$C$68,'[2]Street (A)'!$D$68,'[2]Street (A)'!$E$68,'[2]Street (A)'!$F$68,'[2]Street (A)'!$G$68,'[2]Street (A)'!$H$68</definedName>
    <definedName name="__APW_RESTORE_DATA251__" hidden="1">'[2]Street (A)'!$B$69,'[2]Street (A)'!$C$69,'[2]Street (A)'!$D$69,'[2]Street (A)'!$E$69,'[2]Street (A)'!$F$69,'[2]Street (A)'!$G$69,'[2]Street (A)'!$H$69</definedName>
    <definedName name="__APW_RESTORE_DATA252__" hidden="1">'[2]Street (A)'!$B$70,'[2]Street (A)'!$C$70,'[2]Street (A)'!$D$70,'[2]Street (A)'!$E$70,'[2]Street (A)'!$F$70,'[2]Street (A)'!$G$70,'[2]Street (A)'!$H$70</definedName>
    <definedName name="__APW_RESTORE_DATA253__" hidden="1">'[2]Street (A)'!$B$73,'[2]Street (A)'!$C$73,'[2]Street (A)'!$D$73,'[2]Street (A)'!$E$73,'[2]Street (A)'!$F$73,'[2]Street (A)'!$G$73,'[2]Street (A)'!$H$73</definedName>
    <definedName name="__APW_RESTORE_DATA254__" hidden="1">'[2]Street (A)'!$B$74,'[2]Street (A)'!$C$74,'[2]Street (A)'!$D$74,'[2]Street (A)'!$E$74,'[2]Street (A)'!$F$74,'[2]Street (A)'!$G$74,'[2]Street (A)'!$H$74</definedName>
    <definedName name="__APW_RESTORE_DATA255__" hidden="1">'[2]Street (A)'!$B$75,'[2]Street (A)'!$C$75,'[2]Street (A)'!$D$75,'[2]Street (A)'!$E$75,'[2]Street (A)'!$F$75,'[2]Street (A)'!$G$75,'[2]Street (A)'!$H$75</definedName>
    <definedName name="__APW_RESTORE_DATA256__" hidden="1">'[2]Street (A)'!$B$76,'[2]Street (A)'!$C$76,'[2]Street (A)'!$D$76,'[2]Street (A)'!$E$76,'[2]Street (A)'!$F$76,'[2]Street (A)'!$G$76,'[2]Street (A)'!$H$76</definedName>
    <definedName name="__APW_RESTORE_DATA257__" hidden="1">'[2]Street (A)'!$B$77,'[2]Street (A)'!$C$77,'[2]Street (A)'!$D$77,'[2]Street (A)'!$E$77,'[2]Street (A)'!$F$77,'[2]Street (A)'!$G$77,'[2]Street (A)'!$H$77</definedName>
    <definedName name="__APW_RESTORE_DATA258__" hidden="1">'[2]Street (A)'!$B$78,'[2]Street (A)'!$C$78,'[2]Street (A)'!$D$78,'[2]Street (A)'!$E$78,'[2]Street (A)'!$F$78,'[2]Street (A)'!$G$78,'[2]Street (A)'!$H$78</definedName>
    <definedName name="__APW_RESTORE_DATA259__" hidden="1">'[2]Street (A)'!$B$79,'[2]Street (A)'!$C$79,'[2]Street (A)'!$D$79,'[2]Street (A)'!$E$79,'[2]Street (A)'!$F$79,'[2]Street (A)'!$G$79,'[2]Street (A)'!$H$79</definedName>
    <definedName name="__APW_RESTORE_DATA26__" hidden="1">'[2]Street (Q)'!$B$20,'[2]Street (Q)'!$C$20,'[2]Street (Q)'!$D$20,'[2]Street (Q)'!$E$20,'[2]Street (Q)'!$F$20,'[2]Street (Q)'!$G$20,'[2]Street (Q)'!$H$20,'[2]Street (Q)'!$I$20,'[2]Street (Q)'!$J$20,'[2]Street (Q)'!$K$20,'[2]Street (Q)'!$L$20,'[2]Street (Q)'!$M$20,'[2]Street (Q)'!$N$20,'[2]Street (Q)'!$O$20,'[2]Street (Q)'!$P$20</definedName>
    <definedName name="__APW_RESTORE_DATA260__" hidden="1">'[2]Street (A)'!$B$80,'[2]Street (A)'!$C$80,'[2]Street (A)'!$D$80,'[2]Street (A)'!$E$80,'[2]Street (A)'!$F$80,'[2]Street (A)'!$G$80,'[2]Street (A)'!$H$80</definedName>
    <definedName name="__APW_RESTORE_DATA261__" hidden="1">'[2]Street (A)'!$B$81,'[2]Street (A)'!$C$81,'[2]Street (A)'!$D$81,'[2]Street (A)'!$E$81,'[2]Street (A)'!$F$81,'[2]Street (A)'!$G$81,'[2]Street (A)'!$H$81</definedName>
    <definedName name="__APW_RESTORE_DATA262__" hidden="1">'[2]Street (A)'!$B$82,'[2]Street (A)'!$C$82,'[2]Street (A)'!$D$82,'[2]Street (A)'!$E$82,'[2]Street (A)'!$F$82,'[2]Street (A)'!$G$82,'[2]Street (A)'!$H$82</definedName>
    <definedName name="__APW_RESTORE_DATA263__" hidden="1">'[2]Street (A)'!$B$83,'[2]Street (A)'!$C$83,'[2]Street (A)'!$D$83,'[2]Street (A)'!$E$83,'[2]Street (A)'!$F$83,'[2]Street (A)'!$G$83,'[2]Street (A)'!$H$83</definedName>
    <definedName name="__APW_RESTORE_DATA264__" hidden="1">'[2]Street (A)'!$B$84,'[2]Street (A)'!$C$84,'[2]Street (A)'!$D$84,'[2]Street (A)'!$E$84,'[2]Street (A)'!$F$84,'[2]Street (A)'!$G$84,'[2]Street (A)'!$H$84</definedName>
    <definedName name="__APW_RESTORE_DATA265__" hidden="1">'[2]Street (A)'!$B$85,'[2]Street (A)'!$C$85,'[2]Street (A)'!$D$85,'[2]Street (A)'!$E$85,'[2]Street (A)'!$F$85,'[2]Street (A)'!$G$85,'[2]Street (A)'!$H$85</definedName>
    <definedName name="__APW_RESTORE_DATA266__" hidden="1">'[2]Street (A)'!$B$88,'[2]Street (A)'!$C$88,'[2]Street (A)'!$D$88,'[2]Street (A)'!$E$88,'[2]Street (A)'!$F$88,'[2]Street (A)'!$G$88,'[2]Street (A)'!$H$88</definedName>
    <definedName name="__APW_RESTORE_DATA267__" hidden="1">'[2]Street (A)'!$B$89,'[2]Street (A)'!$C$89,'[2]Street (A)'!$D$89,'[2]Street (A)'!$E$89,'[2]Street (A)'!$F$89,'[2]Street (A)'!$G$89,'[2]Street (A)'!$H$89</definedName>
    <definedName name="__APW_RESTORE_DATA268__" hidden="1">'[2]Street (A)'!$B$90,'[2]Street (A)'!$C$90,'[2]Street (A)'!$D$90,'[2]Street (A)'!$E$90,'[2]Street (A)'!$F$90,'[2]Street (A)'!$G$90,'[2]Street (A)'!$H$90</definedName>
    <definedName name="__APW_RESTORE_DATA269__" hidden="1">'[2]Street (A)'!$B$91,'[2]Street (A)'!$C$91,'[2]Street (A)'!$D$91,'[2]Street (A)'!$E$91,'[2]Street (A)'!$F$91,'[2]Street (A)'!$G$91,'[2]Street (A)'!$H$91</definedName>
    <definedName name="__APW_RESTORE_DATA270__" hidden="1">'[2]Street (A)'!$B$92,'[2]Street (A)'!$C$92,'[2]Street (A)'!$D$92,'[2]Street (A)'!$E$92,'[2]Street (A)'!$F$92,'[2]Street (A)'!$G$92,'[2]Street (A)'!$H$92</definedName>
    <definedName name="__APW_RESTORE_DATA271__" hidden="1">'[2]Street (A)'!$B$93,'[2]Street (A)'!$C$93,'[2]Street (A)'!$D$93,'[2]Street (A)'!$E$93,'[2]Street (A)'!$F$93,'[2]Street (A)'!$G$93,'[2]Street (A)'!$H$93</definedName>
    <definedName name="__APW_RESTORE_DATA272__" hidden="1">'[2]Street (A)'!$B$94,'[2]Street (A)'!$C$94,'[2]Street (A)'!$D$94,'[2]Street (A)'!$E$94,'[2]Street (A)'!$F$94,'[2]Street (A)'!$G$94,'[2]Street (A)'!$H$94</definedName>
    <definedName name="__APW_RESTORE_DATA273__" hidden="1">'[2]Street (A)'!$B$97,'[2]Street (A)'!$C$97,'[2]Street (A)'!$D$97,'[2]Street (A)'!$E$97,'[2]Street (A)'!$F$97,'[2]Street (A)'!$G$97,'[2]Street (A)'!$H$97</definedName>
    <definedName name="__APW_RESTORE_DATA274__" hidden="1">'[2]Street (A)'!$B$98,'[2]Street (A)'!$C$98,'[2]Street (A)'!$D$98,'[2]Street (A)'!$E$98,'[2]Street (A)'!$F$98,'[2]Street (A)'!$G$98,'[2]Street (A)'!$H$98</definedName>
    <definedName name="__APW_RESTORE_DATA275__" hidden="1">'[2]Street (A)'!$B$99,'[2]Street (A)'!$C$99,'[2]Street (A)'!$D$99,'[2]Street (A)'!$E$99,'[2]Street (A)'!$F$99,'[2]Street (A)'!$G$99,'[2]Street (A)'!$H$99</definedName>
    <definedName name="__APW_RESTORE_DATA276__" hidden="1">'[2]Street (A)'!$B$100,'[2]Street (A)'!$C$100,'[2]Street (A)'!$D$100,'[2]Street (A)'!$E$100,'[2]Street (A)'!$F$100,'[2]Street (A)'!$G$100,'[2]Street (A)'!$H$100</definedName>
    <definedName name="__APW_RESTORE_DATA277__" hidden="1">'[2]Street (A)'!$B$101,'[2]Street (A)'!$C$101,'[2]Street (A)'!$D$101,'[2]Street (A)'!$E$101,'[2]Street (A)'!$F$101,'[2]Street (A)'!$G$101,'[2]Street (A)'!$H$101</definedName>
    <definedName name="__APW_RESTORE_DATA278__" hidden="1">'[2]Street (A)'!$B$102,'[2]Street (A)'!$C$102,'[2]Street (A)'!$D$102,'[2]Street (A)'!$E$102,'[2]Street (A)'!$F$102,'[2]Street (A)'!$G$102,'[2]Street (A)'!$H$102</definedName>
    <definedName name="__APW_RESTORE_DATA279__" hidden="1">'[2]Street (A)'!$B$103,'[2]Street (A)'!$C$103,'[2]Street (A)'!$D$103,'[2]Street (A)'!$E$103,'[2]Street (A)'!$F$103,'[2]Street (A)'!$G$103,'[2]Street (A)'!$H$103</definedName>
    <definedName name="__APW_RESTORE_DATA28__" hidden="1">'[2]Street (Q)'!$B$21,'[2]Street (Q)'!$C$21,'[2]Street (Q)'!$D$21,'[2]Street (Q)'!$E$21,'[2]Street (Q)'!$F$21,'[2]Street (Q)'!$G$21,'[2]Street (Q)'!$H$21,'[2]Street (Q)'!$I$21,'[2]Street (Q)'!$J$21,'[2]Street (Q)'!$K$21,'[2]Street (Q)'!$L$21,'[2]Street (Q)'!$M$21,'[2]Street (Q)'!$N$21,'[2]Street (Q)'!$O$21,'[2]Street (Q)'!$P$21</definedName>
    <definedName name="__APW_RESTORE_DATA280__" hidden="1">'[2]Street (A)'!$B$104,'[2]Street (A)'!$C$104,'[2]Street (A)'!$D$104,'[2]Street (A)'!$E$104,'[2]Street (A)'!$F$104,'[2]Street (A)'!$G$104,'[2]Street (A)'!$H$104</definedName>
    <definedName name="__APW_RESTORE_DATA281__" hidden="1">'[2]Street (A)'!$B$105,'[2]Street (A)'!$C$105,'[2]Street (A)'!$D$105,'[2]Street (A)'!$E$105,'[2]Street (A)'!$F$105,'[2]Street (A)'!$G$105,'[2]Street (A)'!$H$105</definedName>
    <definedName name="__APW_RESTORE_DATA282__" hidden="1">'[2]Street (A)'!$B$106,'[2]Street (A)'!$C$106,'[2]Street (A)'!$D$106,'[2]Street (A)'!$E$106,'[2]Street (A)'!$F$106,'[2]Street (A)'!$G$106,'[2]Street (A)'!$H$106</definedName>
    <definedName name="__APW_RESTORE_DATA283__" hidden="1">'[2]Street (A)'!$B$109,'[2]Street (A)'!$C$109,'[2]Street (A)'!$D$109,'[2]Street (A)'!$E$109,'[2]Street (A)'!$F$109,'[2]Street (A)'!$G$109,'[2]Street (A)'!$H$109</definedName>
    <definedName name="__APW_RESTORE_DATA284__" hidden="1">'[2]Street (A)'!$B$110,'[2]Street (A)'!$C$110,'[2]Street (A)'!$D$110,'[2]Street (A)'!$E$110,'[2]Street (A)'!$F$110,'[2]Street (A)'!$G$110,'[2]Street (A)'!$H$110</definedName>
    <definedName name="__APW_RESTORE_DATA285__" hidden="1">'[2]Street (A)'!$B$111,'[2]Street (A)'!$C$111,'[2]Street (A)'!$D$111,'[2]Street (A)'!$E$111,'[2]Street (A)'!$F$111,'[2]Street (A)'!$G$111,'[2]Street (A)'!$H$111</definedName>
    <definedName name="__APW_RESTORE_DATA286__" hidden="1">'[2]Street (A)'!$B$112,'[2]Street (A)'!$C$112,'[2]Street (A)'!$D$112,'[2]Street (A)'!$E$112,'[2]Street (A)'!$F$112,'[2]Street (A)'!$G$112,'[2]Street (A)'!$H$112</definedName>
    <definedName name="__APW_RESTORE_DATA287__" hidden="1">'[2]Street (A)'!$B$113,'[2]Street (A)'!$C$113,'[2]Street (A)'!$D$113,'[2]Street (A)'!$E$113,'[2]Street (A)'!$F$113,'[2]Street (A)'!$G$113,'[2]Street (A)'!$H$113</definedName>
    <definedName name="__APW_RESTORE_DATA288__" hidden="1">'[2]Street (A)'!$B$114,'[2]Street (A)'!$C$114,'[2]Street (A)'!$D$114,'[2]Street (A)'!$E$114,'[2]Street (A)'!$F$114,'[2]Street (A)'!$G$114,'[2]Street (A)'!$H$114</definedName>
    <definedName name="__APW_RESTORE_DATA289__" hidden="1">'[2]Street (A)'!$B$115,'[2]Street (A)'!$C$115,'[2]Street (A)'!$D$115,'[2]Street (A)'!$E$115,'[2]Street (A)'!$F$115,'[2]Street (A)'!$G$115,'[2]Street (A)'!$H$115</definedName>
    <definedName name="__APW_RESTORE_DATA290__" hidden="1">'[2]Street (A)'!$B$116,'[2]Street (A)'!$C$116,'[2]Street (A)'!$D$116,'[2]Street (A)'!$E$116,'[2]Street (A)'!$F$116,'[2]Street (A)'!$G$116,'[2]Street (A)'!$H$116</definedName>
    <definedName name="__APW_RESTORE_DATA291__" hidden="1">'[2]Street (A)'!$B$117,'[2]Street (A)'!$C$117,'[2]Street (A)'!$D$117,'[2]Street (A)'!$E$117,'[2]Street (A)'!$F$117,'[2]Street (A)'!$G$117,'[2]Street (A)'!$H$117</definedName>
    <definedName name="__APW_RESTORE_DATA292__" hidden="1">'[2]Street (A)'!$B$118,'[2]Street (A)'!$C$118,'[2]Street (A)'!$D$118,'[2]Street (A)'!$E$118,'[2]Street (A)'!$F$118,'[2]Street (A)'!$G$118,'[2]Street (A)'!$H$118</definedName>
    <definedName name="__APW_RESTORE_DATA293__" hidden="1">'[2]Street (A)'!$B$119,'[2]Street (A)'!$C$119,'[2]Street (A)'!$D$119,'[2]Street (A)'!$E$119,'[2]Street (A)'!$F$119,'[2]Street (A)'!$G$119,'[2]Street (A)'!$H$119</definedName>
    <definedName name="__APW_RESTORE_DATA294__" hidden="1">'[2]Street (A)'!$B$120,'[2]Street (A)'!$C$120,'[2]Street (A)'!$D$120,'[2]Street (A)'!$E$120,'[2]Street (A)'!$F$120,'[2]Street (A)'!$G$120,'[2]Street (A)'!$H$120</definedName>
    <definedName name="__APW_RESTORE_DATA295__" hidden="1">'[2]Street (A)'!$B$121,'[2]Street (A)'!$C$121,'[2]Street (A)'!$D$121,'[2]Street (A)'!$E$121,'[2]Street (A)'!$F$121,'[2]Street (A)'!$G$121,'[2]Street (A)'!$H$121</definedName>
    <definedName name="__APW_RESTORE_DATA296__" hidden="1">'[2]Street (A)'!$B$122,'[2]Street (A)'!$C$122,'[2]Street (A)'!$D$122,'[2]Street (A)'!$E$122,'[2]Street (A)'!$F$122,'[2]Street (A)'!$G$122,'[2]Street (A)'!$H$122</definedName>
    <definedName name="__APW_RESTORE_DATA297__" hidden="1">'[2]Street (A)'!$B$123,'[2]Street (A)'!$C$123,'[2]Street (A)'!$D$123,'[2]Street (A)'!$E$123,'[2]Street (A)'!$F$123,'[2]Street (A)'!$G$123,'[2]Street (A)'!$H$123</definedName>
    <definedName name="__APW_RESTORE_DATA298__" hidden="1">'[2]Street (A)'!$B$124,'[2]Street (A)'!$C$124,'[2]Street (A)'!$D$124,'[2]Street (A)'!$E$124,'[2]Street (A)'!$F$124,'[2]Street (A)'!$G$124,'[2]Street (A)'!$H$124</definedName>
    <definedName name="__APW_RESTORE_DATA299__" localSheetId="5" hidden="1">#REF!,#REF!,#REF!,#REF!</definedName>
    <definedName name="__APW_RESTORE_DATA299__" localSheetId="6" hidden="1">#REF!,#REF!,#REF!,#REF!</definedName>
    <definedName name="__APW_RESTORE_DATA299__" localSheetId="7" hidden="1">#REF!,#REF!,#REF!,#REF!</definedName>
    <definedName name="__APW_RESTORE_DATA299__" hidden="1">#REF!,#REF!,#REF!,#REF!</definedName>
    <definedName name="__APW_RESTORE_DATA3__" hidden="1">'[2]Street (Q)'!$B$7,'[2]Street (Q)'!$C$7,'[2]Street (Q)'!$D$7,'[2]Street (Q)'!$E$7,'[2]Street (Q)'!$F$7,'[2]Street (Q)'!$G$7,'[2]Street (Q)'!$H$7,'[2]Street (Q)'!$I$7,'[2]Street (Q)'!$J$7,'[2]Street (Q)'!$K$7,'[2]Street (Q)'!$L$7,'[2]Street (Q)'!$M$7,'[2]Street (Q)'!$N$7,'[2]Street (Q)'!$O$7,'[2]Street (Q)'!$P$7,'[2]Street (Q)'!$Q$7</definedName>
    <definedName name="__APW_RESTORE_DATA30__" hidden="1">'[2]Street (Q)'!$B$22,'[2]Street (Q)'!$C$22,'[2]Street (Q)'!$D$22,'[2]Street (Q)'!$E$22,'[2]Street (Q)'!$F$22,'[2]Street (Q)'!$G$22,'[2]Street (Q)'!$H$22,'[2]Street (Q)'!$I$22,'[2]Street (Q)'!$J$22,'[2]Street (Q)'!$K$22,'[2]Street (Q)'!$L$22,'[2]Street (Q)'!$M$22,'[2]Street (Q)'!$N$22,'[2]Street (Q)'!$O$22,'[2]Street (Q)'!$P$22</definedName>
    <definedName name="__APW_RESTORE_DATA300__" localSheetId="5" hidden="1">#REF!</definedName>
    <definedName name="__APW_RESTORE_DATA300__" localSheetId="6" hidden="1">#REF!</definedName>
    <definedName name="__APW_RESTORE_DATA300__" localSheetId="7" hidden="1">#REF!</definedName>
    <definedName name="__APW_RESTORE_DATA300__" hidden="1">#REF!</definedName>
    <definedName name="__APW_RESTORE_DATA301__" localSheetId="5" hidden="1">#REF!,#REF!,#REF!,#REF!</definedName>
    <definedName name="__APW_RESTORE_DATA301__" localSheetId="6" hidden="1">#REF!,#REF!,#REF!,#REF!</definedName>
    <definedName name="__APW_RESTORE_DATA301__" localSheetId="7" hidden="1">#REF!,#REF!,#REF!,#REF!</definedName>
    <definedName name="__APW_RESTORE_DATA301__" hidden="1">#REF!,#REF!,#REF!,#REF!</definedName>
    <definedName name="__APW_RESTORE_DATA302__" localSheetId="5" hidden="1">#REF!,#REF!</definedName>
    <definedName name="__APW_RESTORE_DATA302__" localSheetId="6" hidden="1">#REF!,#REF!</definedName>
    <definedName name="__APW_RESTORE_DATA302__" localSheetId="7" hidden="1">#REF!,#REF!</definedName>
    <definedName name="__APW_RESTORE_DATA302__" hidden="1">#REF!,#REF!</definedName>
    <definedName name="__APW_RESTORE_DATA303__" localSheetId="5" hidden="1">#REF!,#REF!</definedName>
    <definedName name="__APW_RESTORE_DATA303__" localSheetId="6" hidden="1">#REF!,#REF!</definedName>
    <definedName name="__APW_RESTORE_DATA303__" localSheetId="7" hidden="1">#REF!,#REF!</definedName>
    <definedName name="__APW_RESTORE_DATA303__" hidden="1">#REF!,#REF!</definedName>
    <definedName name="__APW_RESTORE_DATA304__" localSheetId="5" hidden="1">#REF!,#REF!,#REF!,#REF!</definedName>
    <definedName name="__APW_RESTORE_DATA304__" localSheetId="6" hidden="1">#REF!,#REF!,#REF!,#REF!</definedName>
    <definedName name="__APW_RESTORE_DATA304__" localSheetId="7" hidden="1">#REF!,#REF!,#REF!,#REF!</definedName>
    <definedName name="__APW_RESTORE_DATA304__" hidden="1">#REF!,#REF!,#REF!,#REF!</definedName>
    <definedName name="__APW_RESTORE_DATA305__" localSheetId="5" hidden="1">#REF!</definedName>
    <definedName name="__APW_RESTORE_DATA305__" localSheetId="6" hidden="1">#REF!</definedName>
    <definedName name="__APW_RESTORE_DATA305__" localSheetId="7" hidden="1">#REF!</definedName>
    <definedName name="__APW_RESTORE_DATA305__" hidden="1">#REF!</definedName>
    <definedName name="__APW_RESTORE_DATA306__" localSheetId="5" hidden="1">#REF!,#REF!,#REF!,#REF!</definedName>
    <definedName name="__APW_RESTORE_DATA306__" localSheetId="6" hidden="1">#REF!,#REF!,#REF!,#REF!</definedName>
    <definedName name="__APW_RESTORE_DATA306__" localSheetId="7" hidden="1">#REF!,#REF!,#REF!,#REF!</definedName>
    <definedName name="__APW_RESTORE_DATA306__" hidden="1">#REF!,#REF!,#REF!,#REF!</definedName>
    <definedName name="__APW_RESTORE_DATA307__" localSheetId="5" hidden="1">#REF!,#REF!</definedName>
    <definedName name="__APW_RESTORE_DATA307__" localSheetId="6" hidden="1">#REF!,#REF!</definedName>
    <definedName name="__APW_RESTORE_DATA307__" localSheetId="7" hidden="1">#REF!,#REF!</definedName>
    <definedName name="__APW_RESTORE_DATA307__" hidden="1">#REF!,#REF!</definedName>
    <definedName name="__APW_RESTORE_DATA308__" localSheetId="5" hidden="1">#REF!,#REF!</definedName>
    <definedName name="__APW_RESTORE_DATA308__" localSheetId="6" hidden="1">#REF!,#REF!</definedName>
    <definedName name="__APW_RESTORE_DATA308__" localSheetId="7" hidden="1">#REF!,#REF!</definedName>
    <definedName name="__APW_RESTORE_DATA308__" hidden="1">#REF!,#REF!</definedName>
    <definedName name="__APW_RESTORE_DATA309__" localSheetId="5" hidden="1">#REF!,#REF!,#REF!,#REF!</definedName>
    <definedName name="__APW_RESTORE_DATA309__" localSheetId="6" hidden="1">#REF!,#REF!,#REF!,#REF!</definedName>
    <definedName name="__APW_RESTORE_DATA309__" localSheetId="7" hidden="1">#REF!,#REF!,#REF!,#REF!</definedName>
    <definedName name="__APW_RESTORE_DATA309__" hidden="1">#REF!,#REF!,#REF!,#REF!</definedName>
    <definedName name="__APW_RESTORE_DATA310__" localSheetId="5" hidden="1">#REF!</definedName>
    <definedName name="__APW_RESTORE_DATA310__" localSheetId="6" hidden="1">#REF!</definedName>
    <definedName name="__APW_RESTORE_DATA310__" localSheetId="7" hidden="1">#REF!</definedName>
    <definedName name="__APW_RESTORE_DATA310__" hidden="1">#REF!</definedName>
    <definedName name="__APW_RESTORE_DATA311__" localSheetId="5" hidden="1">#REF!,#REF!,#REF!,#REF!</definedName>
    <definedName name="__APW_RESTORE_DATA311__" localSheetId="6" hidden="1">#REF!,#REF!,#REF!,#REF!</definedName>
    <definedName name="__APW_RESTORE_DATA311__" localSheetId="7" hidden="1">#REF!,#REF!,#REF!,#REF!</definedName>
    <definedName name="__APW_RESTORE_DATA311__" hidden="1">#REF!,#REF!,#REF!,#REF!</definedName>
    <definedName name="__APW_RESTORE_DATA312__" localSheetId="5" hidden="1">#REF!,#REF!</definedName>
    <definedName name="__APW_RESTORE_DATA312__" localSheetId="6" hidden="1">#REF!,#REF!</definedName>
    <definedName name="__APW_RESTORE_DATA312__" localSheetId="7" hidden="1">#REF!,#REF!</definedName>
    <definedName name="__APW_RESTORE_DATA312__" hidden="1">#REF!,#REF!</definedName>
    <definedName name="__APW_RESTORE_DATA313__" localSheetId="5" hidden="1">#REF!,#REF!</definedName>
    <definedName name="__APW_RESTORE_DATA313__" localSheetId="6" hidden="1">#REF!,#REF!</definedName>
    <definedName name="__APW_RESTORE_DATA313__" localSheetId="7" hidden="1">#REF!,#REF!</definedName>
    <definedName name="__APW_RESTORE_DATA313__" hidden="1">#REF!,#REF!</definedName>
    <definedName name="__APW_RESTORE_DATA314__" localSheetId="5" hidden="1">#REF!,#REF!,#REF!,#REF!</definedName>
    <definedName name="__APW_RESTORE_DATA314__" localSheetId="6" hidden="1">#REF!,#REF!,#REF!,#REF!</definedName>
    <definedName name="__APW_RESTORE_DATA314__" localSheetId="7" hidden="1">#REF!,#REF!,#REF!,#REF!</definedName>
    <definedName name="__APW_RESTORE_DATA314__" hidden="1">#REF!,#REF!,#REF!,#REF!</definedName>
    <definedName name="__APW_RESTORE_DATA315__" localSheetId="5" hidden="1">#REF!</definedName>
    <definedName name="__APW_RESTORE_DATA315__" localSheetId="6" hidden="1">#REF!</definedName>
    <definedName name="__APW_RESTORE_DATA315__" localSheetId="7" hidden="1">#REF!</definedName>
    <definedName name="__APW_RESTORE_DATA315__" hidden="1">#REF!</definedName>
    <definedName name="__APW_RESTORE_DATA316__" localSheetId="5" hidden="1">#REF!,#REF!,#REF!,#REF!</definedName>
    <definedName name="__APW_RESTORE_DATA316__" localSheetId="6" hidden="1">#REF!,#REF!,#REF!,#REF!</definedName>
    <definedName name="__APW_RESTORE_DATA316__" localSheetId="7" hidden="1">#REF!,#REF!,#REF!,#REF!</definedName>
    <definedName name="__APW_RESTORE_DATA316__" hidden="1">#REF!,#REF!,#REF!,#REF!</definedName>
    <definedName name="__APW_RESTORE_DATA317__" localSheetId="5" hidden="1">#REF!,#REF!</definedName>
    <definedName name="__APW_RESTORE_DATA317__" localSheetId="6" hidden="1">#REF!,#REF!</definedName>
    <definedName name="__APW_RESTORE_DATA317__" localSheetId="7" hidden="1">#REF!,#REF!</definedName>
    <definedName name="__APW_RESTORE_DATA317__" hidden="1">#REF!,#REF!</definedName>
    <definedName name="__APW_RESTORE_DATA318__" localSheetId="5" hidden="1">#REF!,#REF!</definedName>
    <definedName name="__APW_RESTORE_DATA318__" localSheetId="6" hidden="1">#REF!,#REF!</definedName>
    <definedName name="__APW_RESTORE_DATA318__" localSheetId="7" hidden="1">#REF!,#REF!</definedName>
    <definedName name="__APW_RESTORE_DATA318__" hidden="1">#REF!,#REF!</definedName>
    <definedName name="__APW_RESTORE_DATA319__" localSheetId="5" hidden="1">#REF!,#REF!,#REF!,#REF!</definedName>
    <definedName name="__APW_RESTORE_DATA319__" localSheetId="6" hidden="1">#REF!,#REF!,#REF!,#REF!</definedName>
    <definedName name="__APW_RESTORE_DATA319__" localSheetId="7" hidden="1">#REF!,#REF!,#REF!,#REF!</definedName>
    <definedName name="__APW_RESTORE_DATA319__" hidden="1">#REF!,#REF!,#REF!,#REF!</definedName>
    <definedName name="__APW_RESTORE_DATA32__" hidden="1">'[2]Street (Q)'!$B$25,'[2]Street (Q)'!$C$25,'[2]Street (Q)'!$D$25,'[2]Street (Q)'!$E$25,'[2]Street (Q)'!$F$25,'[2]Street (Q)'!$G$25,'[2]Street (Q)'!$H$25,'[2]Street (Q)'!$I$25,'[2]Street (Q)'!$J$25,'[2]Street (Q)'!$K$25,'[2]Street (Q)'!$L$25,'[2]Street (Q)'!$M$25,'[2]Street (Q)'!$N$25,'[2]Street (Q)'!$O$25,'[2]Street (Q)'!$P$25</definedName>
    <definedName name="__APW_RESTORE_DATA320__" localSheetId="5" hidden="1">#REF!</definedName>
    <definedName name="__APW_RESTORE_DATA320__" localSheetId="6" hidden="1">#REF!</definedName>
    <definedName name="__APW_RESTORE_DATA320__" localSheetId="7" hidden="1">#REF!</definedName>
    <definedName name="__APW_RESTORE_DATA320__" hidden="1">#REF!</definedName>
    <definedName name="__APW_RESTORE_DATA321__" localSheetId="5" hidden="1">#REF!,#REF!,#REF!,#REF!</definedName>
    <definedName name="__APW_RESTORE_DATA321__" localSheetId="6" hidden="1">#REF!,#REF!,#REF!,#REF!</definedName>
    <definedName name="__APW_RESTORE_DATA321__" localSheetId="7" hidden="1">#REF!,#REF!,#REF!,#REF!</definedName>
    <definedName name="__APW_RESTORE_DATA321__" hidden="1">#REF!,#REF!,#REF!,#REF!</definedName>
    <definedName name="__APW_RESTORE_DATA322__" localSheetId="5" hidden="1">#REF!,#REF!</definedName>
    <definedName name="__APW_RESTORE_DATA322__" localSheetId="6" hidden="1">#REF!,#REF!</definedName>
    <definedName name="__APW_RESTORE_DATA322__" localSheetId="7" hidden="1">#REF!,#REF!</definedName>
    <definedName name="__APW_RESTORE_DATA322__" hidden="1">#REF!,#REF!</definedName>
    <definedName name="__APW_RESTORE_DATA323__" localSheetId="5" hidden="1">#REF!,#REF!</definedName>
    <definedName name="__APW_RESTORE_DATA323__" localSheetId="6" hidden="1">#REF!,#REF!</definedName>
    <definedName name="__APW_RESTORE_DATA323__" localSheetId="7" hidden="1">#REF!,#REF!</definedName>
    <definedName name="__APW_RESTORE_DATA323__" hidden="1">#REF!,#REF!</definedName>
    <definedName name="__APW_RESTORE_DATA324__" localSheetId="5" hidden="1">#REF!,#REF!,#REF!,#REF!</definedName>
    <definedName name="__APW_RESTORE_DATA324__" localSheetId="6" hidden="1">#REF!,#REF!,#REF!,#REF!</definedName>
    <definedName name="__APW_RESTORE_DATA324__" localSheetId="7" hidden="1">#REF!,#REF!,#REF!,#REF!</definedName>
    <definedName name="__APW_RESTORE_DATA324__" hidden="1">#REF!,#REF!,#REF!,#REF!</definedName>
    <definedName name="__APW_RESTORE_DATA325__" localSheetId="5" hidden="1">#REF!</definedName>
    <definedName name="__APW_RESTORE_DATA325__" localSheetId="6" hidden="1">#REF!</definedName>
    <definedName name="__APW_RESTORE_DATA325__" localSheetId="7" hidden="1">#REF!</definedName>
    <definedName name="__APW_RESTORE_DATA325__" hidden="1">#REF!</definedName>
    <definedName name="__APW_RESTORE_DATA326__" localSheetId="5" hidden="1">#REF!,#REF!,#REF!,#REF!</definedName>
    <definedName name="__APW_RESTORE_DATA326__" localSheetId="6" hidden="1">#REF!,#REF!,#REF!,#REF!</definedName>
    <definedName name="__APW_RESTORE_DATA326__" localSheetId="7" hidden="1">#REF!,#REF!,#REF!,#REF!</definedName>
    <definedName name="__APW_RESTORE_DATA326__" hidden="1">#REF!,#REF!,#REF!,#REF!</definedName>
    <definedName name="__APW_RESTORE_DATA327__" localSheetId="5" hidden="1">#REF!,#REF!</definedName>
    <definedName name="__APW_RESTORE_DATA327__" localSheetId="6" hidden="1">#REF!,#REF!</definedName>
    <definedName name="__APW_RESTORE_DATA327__" localSheetId="7" hidden="1">#REF!,#REF!</definedName>
    <definedName name="__APW_RESTORE_DATA327__" hidden="1">#REF!,#REF!</definedName>
    <definedName name="__APW_RESTORE_DATA328__" localSheetId="5" hidden="1">#REF!,#REF!</definedName>
    <definedName name="__APW_RESTORE_DATA328__" localSheetId="6" hidden="1">#REF!,#REF!</definedName>
    <definedName name="__APW_RESTORE_DATA328__" localSheetId="7" hidden="1">#REF!,#REF!</definedName>
    <definedName name="__APW_RESTORE_DATA328__" hidden="1">#REF!,#REF!</definedName>
    <definedName name="__APW_RESTORE_DATA329__" localSheetId="5" hidden="1">#REF!,#REF!,#REF!,#REF!</definedName>
    <definedName name="__APW_RESTORE_DATA329__" localSheetId="6" hidden="1">#REF!,#REF!,#REF!,#REF!</definedName>
    <definedName name="__APW_RESTORE_DATA329__" localSheetId="7" hidden="1">#REF!,#REF!,#REF!,#REF!</definedName>
    <definedName name="__APW_RESTORE_DATA329__" hidden="1">#REF!,#REF!,#REF!,#REF!</definedName>
    <definedName name="__APW_RESTORE_DATA330__" localSheetId="5" hidden="1">#REF!</definedName>
    <definedName name="__APW_RESTORE_DATA330__" localSheetId="6" hidden="1">#REF!</definedName>
    <definedName name="__APW_RESTORE_DATA330__" localSheetId="7" hidden="1">#REF!</definedName>
    <definedName name="__APW_RESTORE_DATA330__" hidden="1">#REF!</definedName>
    <definedName name="__APW_RESTORE_DATA331__" localSheetId="5" hidden="1">#REF!,#REF!,#REF!,#REF!</definedName>
    <definedName name="__APW_RESTORE_DATA331__" localSheetId="6" hidden="1">#REF!,#REF!,#REF!,#REF!</definedName>
    <definedName name="__APW_RESTORE_DATA331__" localSheetId="7" hidden="1">#REF!,#REF!,#REF!,#REF!</definedName>
    <definedName name="__APW_RESTORE_DATA331__" hidden="1">#REF!,#REF!,#REF!,#REF!</definedName>
    <definedName name="__APW_RESTORE_DATA332__" localSheetId="5" hidden="1">#REF!,#REF!</definedName>
    <definedName name="__APW_RESTORE_DATA332__" localSheetId="6" hidden="1">#REF!,#REF!</definedName>
    <definedName name="__APW_RESTORE_DATA332__" localSheetId="7" hidden="1">#REF!,#REF!</definedName>
    <definedName name="__APW_RESTORE_DATA332__" hidden="1">#REF!,#REF!</definedName>
    <definedName name="__APW_RESTORE_DATA333__" localSheetId="5" hidden="1">#REF!,#REF!</definedName>
    <definedName name="__APW_RESTORE_DATA333__" localSheetId="6" hidden="1">#REF!,#REF!</definedName>
    <definedName name="__APW_RESTORE_DATA333__" localSheetId="7" hidden="1">#REF!,#REF!</definedName>
    <definedName name="__APW_RESTORE_DATA333__" hidden="1">#REF!,#REF!</definedName>
    <definedName name="__APW_RESTORE_DATA334__" localSheetId="5" hidden="1">#REF!,#REF!,#REF!,#REF!</definedName>
    <definedName name="__APW_RESTORE_DATA334__" localSheetId="6" hidden="1">#REF!,#REF!,#REF!,#REF!</definedName>
    <definedName name="__APW_RESTORE_DATA334__" localSheetId="7" hidden="1">#REF!,#REF!,#REF!,#REF!</definedName>
    <definedName name="__APW_RESTORE_DATA334__" hidden="1">#REF!,#REF!,#REF!,#REF!</definedName>
    <definedName name="__APW_RESTORE_DATA335__" localSheetId="5" hidden="1">#REF!</definedName>
    <definedName name="__APW_RESTORE_DATA335__" localSheetId="6" hidden="1">#REF!</definedName>
    <definedName name="__APW_RESTORE_DATA335__" localSheetId="7" hidden="1">#REF!</definedName>
    <definedName name="__APW_RESTORE_DATA335__" hidden="1">#REF!</definedName>
    <definedName name="__APW_RESTORE_DATA336__" localSheetId="5" hidden="1">#REF!,#REF!,#REF!,#REF!</definedName>
    <definedName name="__APW_RESTORE_DATA336__" localSheetId="6" hidden="1">#REF!,#REF!,#REF!,#REF!</definedName>
    <definedName name="__APW_RESTORE_DATA336__" localSheetId="7" hidden="1">#REF!,#REF!,#REF!,#REF!</definedName>
    <definedName name="__APW_RESTORE_DATA336__" hidden="1">#REF!,#REF!,#REF!,#REF!</definedName>
    <definedName name="__APW_RESTORE_DATA337__" localSheetId="5" hidden="1">#REF!,#REF!</definedName>
    <definedName name="__APW_RESTORE_DATA337__" localSheetId="6" hidden="1">#REF!,#REF!</definedName>
    <definedName name="__APW_RESTORE_DATA337__" localSheetId="7" hidden="1">#REF!,#REF!</definedName>
    <definedName name="__APW_RESTORE_DATA337__" hidden="1">#REF!,#REF!</definedName>
    <definedName name="__APW_RESTORE_DATA338__" localSheetId="5" hidden="1">#REF!,#REF!</definedName>
    <definedName name="__APW_RESTORE_DATA338__" localSheetId="6" hidden="1">#REF!,#REF!</definedName>
    <definedName name="__APW_RESTORE_DATA338__" localSheetId="7" hidden="1">#REF!,#REF!</definedName>
    <definedName name="__APW_RESTORE_DATA338__" hidden="1">#REF!,#REF!</definedName>
    <definedName name="__APW_RESTORE_DATA339__" localSheetId="5" hidden="1">#REF!,#REF!,#REF!,#REF!</definedName>
    <definedName name="__APW_RESTORE_DATA339__" localSheetId="6" hidden="1">#REF!,#REF!,#REF!,#REF!</definedName>
    <definedName name="__APW_RESTORE_DATA339__" localSheetId="7" hidden="1">#REF!,#REF!,#REF!,#REF!</definedName>
    <definedName name="__APW_RESTORE_DATA339__" hidden="1">#REF!,#REF!,#REF!,#REF!</definedName>
    <definedName name="__APW_RESTORE_DATA34__" hidden="1">'[2]Street (Q)'!$B$26,'[2]Street (Q)'!$C$26,'[2]Street (Q)'!$D$26,'[2]Street (Q)'!$E$26,'[2]Street (Q)'!$F$26,'[2]Street (Q)'!$G$26,'[2]Street (Q)'!$H$26,'[2]Street (Q)'!$I$26,'[2]Street (Q)'!$J$26,'[2]Street (Q)'!$K$26,'[2]Street (Q)'!$L$26,'[2]Street (Q)'!$M$26,'[2]Street (Q)'!$N$26,'[2]Street (Q)'!$O$26,'[2]Street (Q)'!$P$26</definedName>
    <definedName name="__APW_RESTORE_DATA340__" localSheetId="5" hidden="1">#REF!</definedName>
    <definedName name="__APW_RESTORE_DATA340__" localSheetId="6" hidden="1">#REF!</definedName>
    <definedName name="__APW_RESTORE_DATA340__" localSheetId="7" hidden="1">#REF!</definedName>
    <definedName name="__APW_RESTORE_DATA340__" hidden="1">#REF!</definedName>
    <definedName name="__APW_RESTORE_DATA341__" localSheetId="5" hidden="1">#REF!,#REF!,#REF!,#REF!</definedName>
    <definedName name="__APW_RESTORE_DATA341__" localSheetId="6" hidden="1">#REF!,#REF!,#REF!,#REF!</definedName>
    <definedName name="__APW_RESTORE_DATA341__" localSheetId="7" hidden="1">#REF!,#REF!,#REF!,#REF!</definedName>
    <definedName name="__APW_RESTORE_DATA341__" hidden="1">#REF!,#REF!,#REF!,#REF!</definedName>
    <definedName name="__APW_RESTORE_DATA342__" localSheetId="5" hidden="1">#REF!,#REF!</definedName>
    <definedName name="__APW_RESTORE_DATA342__" localSheetId="6" hidden="1">#REF!,#REF!</definedName>
    <definedName name="__APW_RESTORE_DATA342__" localSheetId="7" hidden="1">#REF!,#REF!</definedName>
    <definedName name="__APW_RESTORE_DATA342__" hidden="1">#REF!,#REF!</definedName>
    <definedName name="__APW_RESTORE_DATA343__" localSheetId="5" hidden="1">#REF!,#REF!</definedName>
    <definedName name="__APW_RESTORE_DATA343__" localSheetId="6" hidden="1">#REF!,#REF!</definedName>
    <definedName name="__APW_RESTORE_DATA343__" localSheetId="7" hidden="1">#REF!,#REF!</definedName>
    <definedName name="__APW_RESTORE_DATA343__" hidden="1">#REF!,#REF!</definedName>
    <definedName name="__APW_RESTORE_DATA344__" localSheetId="5" hidden="1">#REF!,#REF!,#REF!,#REF!</definedName>
    <definedName name="__APW_RESTORE_DATA344__" localSheetId="6" hidden="1">#REF!,#REF!,#REF!,#REF!</definedName>
    <definedName name="__APW_RESTORE_DATA344__" localSheetId="7" hidden="1">#REF!,#REF!,#REF!,#REF!</definedName>
    <definedName name="__APW_RESTORE_DATA344__" hidden="1">#REF!,#REF!,#REF!,#REF!</definedName>
    <definedName name="__APW_RESTORE_DATA345__" localSheetId="5" hidden="1">#REF!</definedName>
    <definedName name="__APW_RESTORE_DATA345__" localSheetId="6" hidden="1">#REF!</definedName>
    <definedName name="__APW_RESTORE_DATA345__" localSheetId="7" hidden="1">#REF!</definedName>
    <definedName name="__APW_RESTORE_DATA345__" hidden="1">#REF!</definedName>
    <definedName name="__APW_RESTORE_DATA346__" localSheetId="5" hidden="1">#REF!,#REF!,#REF!,#REF!</definedName>
    <definedName name="__APW_RESTORE_DATA346__" localSheetId="6" hidden="1">#REF!,#REF!,#REF!,#REF!</definedName>
    <definedName name="__APW_RESTORE_DATA346__" localSheetId="7" hidden="1">#REF!,#REF!,#REF!,#REF!</definedName>
    <definedName name="__APW_RESTORE_DATA346__" hidden="1">#REF!,#REF!,#REF!,#REF!</definedName>
    <definedName name="__APW_RESTORE_DATA347__" localSheetId="5" hidden="1">#REF!,#REF!</definedName>
    <definedName name="__APW_RESTORE_DATA347__" localSheetId="6" hidden="1">#REF!,#REF!</definedName>
    <definedName name="__APW_RESTORE_DATA347__" localSheetId="7" hidden="1">#REF!,#REF!</definedName>
    <definedName name="__APW_RESTORE_DATA347__" hidden="1">#REF!,#REF!</definedName>
    <definedName name="__APW_RESTORE_DATA348__" localSheetId="5" hidden="1">#REF!,#REF!</definedName>
    <definedName name="__APW_RESTORE_DATA348__" localSheetId="6" hidden="1">#REF!,#REF!</definedName>
    <definedName name="__APW_RESTORE_DATA348__" localSheetId="7" hidden="1">#REF!,#REF!</definedName>
    <definedName name="__APW_RESTORE_DATA348__" hidden="1">#REF!,#REF!</definedName>
    <definedName name="__APW_RESTORE_DATA349__" localSheetId="5" hidden="1">#REF!,#REF!,#REF!,#REF!</definedName>
    <definedName name="__APW_RESTORE_DATA349__" localSheetId="6" hidden="1">#REF!,#REF!,#REF!,#REF!</definedName>
    <definedName name="__APW_RESTORE_DATA349__" localSheetId="7" hidden="1">#REF!,#REF!,#REF!,#REF!</definedName>
    <definedName name="__APW_RESTORE_DATA349__" hidden="1">#REF!,#REF!,#REF!,#REF!</definedName>
    <definedName name="__APW_RESTORE_DATA350__" localSheetId="5" hidden="1">#REF!</definedName>
    <definedName name="__APW_RESTORE_DATA350__" localSheetId="6" hidden="1">#REF!</definedName>
    <definedName name="__APW_RESTORE_DATA350__" localSheetId="7" hidden="1">#REF!</definedName>
    <definedName name="__APW_RESTORE_DATA350__" hidden="1">#REF!</definedName>
    <definedName name="__APW_RESTORE_DATA351__" localSheetId="5" hidden="1">#REF!,#REF!,#REF!,#REF!</definedName>
    <definedName name="__APW_RESTORE_DATA351__" localSheetId="6" hidden="1">#REF!,#REF!,#REF!,#REF!</definedName>
    <definedName name="__APW_RESTORE_DATA351__" localSheetId="7" hidden="1">#REF!,#REF!,#REF!,#REF!</definedName>
    <definedName name="__APW_RESTORE_DATA351__" hidden="1">#REF!,#REF!,#REF!,#REF!</definedName>
    <definedName name="__APW_RESTORE_DATA352__" localSheetId="5" hidden="1">#REF!,#REF!</definedName>
    <definedName name="__APW_RESTORE_DATA352__" localSheetId="6" hidden="1">#REF!,#REF!</definedName>
    <definedName name="__APW_RESTORE_DATA352__" localSheetId="7" hidden="1">#REF!,#REF!</definedName>
    <definedName name="__APW_RESTORE_DATA352__" hidden="1">#REF!,#REF!</definedName>
    <definedName name="__APW_RESTORE_DATA353__" localSheetId="5" hidden="1">#REF!,#REF!</definedName>
    <definedName name="__APW_RESTORE_DATA353__" localSheetId="6" hidden="1">#REF!,#REF!</definedName>
    <definedName name="__APW_RESTORE_DATA353__" localSheetId="7" hidden="1">#REF!,#REF!</definedName>
    <definedName name="__APW_RESTORE_DATA353__" hidden="1">#REF!,#REF!</definedName>
    <definedName name="__APW_RESTORE_DATA354__" localSheetId="5" hidden="1">#REF!,#REF!,#REF!,#REF!</definedName>
    <definedName name="__APW_RESTORE_DATA354__" localSheetId="6" hidden="1">#REF!,#REF!,#REF!,#REF!</definedName>
    <definedName name="__APW_RESTORE_DATA354__" localSheetId="7" hidden="1">#REF!,#REF!,#REF!,#REF!</definedName>
    <definedName name="__APW_RESTORE_DATA354__" hidden="1">#REF!,#REF!,#REF!,#REF!</definedName>
    <definedName name="__APW_RESTORE_DATA355__" localSheetId="5" hidden="1">#REF!</definedName>
    <definedName name="__APW_RESTORE_DATA355__" localSheetId="6" hidden="1">#REF!</definedName>
    <definedName name="__APW_RESTORE_DATA355__" localSheetId="7" hidden="1">#REF!</definedName>
    <definedName name="__APW_RESTORE_DATA355__" hidden="1">#REF!</definedName>
    <definedName name="__APW_RESTORE_DATA356__" localSheetId="5" hidden="1">#REF!,#REF!,#REF!,#REF!</definedName>
    <definedName name="__APW_RESTORE_DATA356__" localSheetId="6" hidden="1">#REF!,#REF!,#REF!,#REF!</definedName>
    <definedName name="__APW_RESTORE_DATA356__" localSheetId="7" hidden="1">#REF!,#REF!,#REF!,#REF!</definedName>
    <definedName name="__APW_RESTORE_DATA356__" hidden="1">#REF!,#REF!,#REF!,#REF!</definedName>
    <definedName name="__APW_RESTORE_DATA357__" localSheetId="5" hidden="1">#REF!,#REF!</definedName>
    <definedName name="__APW_RESTORE_DATA357__" localSheetId="6" hidden="1">#REF!,#REF!</definedName>
    <definedName name="__APW_RESTORE_DATA357__" localSheetId="7" hidden="1">#REF!,#REF!</definedName>
    <definedName name="__APW_RESTORE_DATA357__" hidden="1">#REF!,#REF!</definedName>
    <definedName name="__APW_RESTORE_DATA358__" localSheetId="5" hidden="1">#REF!,#REF!</definedName>
    <definedName name="__APW_RESTORE_DATA358__" localSheetId="6" hidden="1">#REF!,#REF!</definedName>
    <definedName name="__APW_RESTORE_DATA358__" localSheetId="7" hidden="1">#REF!,#REF!</definedName>
    <definedName name="__APW_RESTORE_DATA358__" hidden="1">#REF!,#REF!</definedName>
    <definedName name="__APW_RESTORE_DATA359__" localSheetId="5" hidden="1">#REF!,#REF!,#REF!,#REF!</definedName>
    <definedName name="__APW_RESTORE_DATA359__" localSheetId="6" hidden="1">#REF!,#REF!,#REF!,#REF!</definedName>
    <definedName name="__APW_RESTORE_DATA359__" localSheetId="7" hidden="1">#REF!,#REF!,#REF!,#REF!</definedName>
    <definedName name="__APW_RESTORE_DATA359__" hidden="1">#REF!,#REF!,#REF!,#REF!</definedName>
    <definedName name="__APW_RESTORE_DATA36__" hidden="1">'[2]Street (Q)'!$B$27,'[2]Street (Q)'!$C$27,'[2]Street (Q)'!$D$27,'[2]Street (Q)'!$E$27,'[2]Street (Q)'!$F$27,'[2]Street (Q)'!$G$27,'[2]Street (Q)'!$H$27,'[2]Street (Q)'!$I$27,'[2]Street (Q)'!$J$27,'[2]Street (Q)'!$K$27,'[2]Street (Q)'!$L$27,'[2]Street (Q)'!$M$27,'[2]Street (Q)'!$N$27,'[2]Street (Q)'!$O$27,'[2]Street (Q)'!$P$27</definedName>
    <definedName name="__APW_RESTORE_DATA360__" localSheetId="5" hidden="1">#REF!</definedName>
    <definedName name="__APW_RESTORE_DATA360__" localSheetId="6" hidden="1">#REF!</definedName>
    <definedName name="__APW_RESTORE_DATA360__" localSheetId="7" hidden="1">#REF!</definedName>
    <definedName name="__APW_RESTORE_DATA360__" hidden="1">#REF!</definedName>
    <definedName name="__APW_RESTORE_DATA361__" localSheetId="5" hidden="1">#REF!,#REF!,#REF!,#REF!</definedName>
    <definedName name="__APW_RESTORE_DATA361__" localSheetId="6" hidden="1">#REF!,#REF!,#REF!,#REF!</definedName>
    <definedName name="__APW_RESTORE_DATA361__" localSheetId="7" hidden="1">#REF!,#REF!,#REF!,#REF!</definedName>
    <definedName name="__APW_RESTORE_DATA361__" hidden="1">#REF!,#REF!,#REF!,#REF!</definedName>
    <definedName name="__APW_RESTORE_DATA362__" localSheetId="5" hidden="1">#REF!,#REF!</definedName>
    <definedName name="__APW_RESTORE_DATA362__" localSheetId="6" hidden="1">#REF!,#REF!</definedName>
    <definedName name="__APW_RESTORE_DATA362__" localSheetId="7" hidden="1">#REF!,#REF!</definedName>
    <definedName name="__APW_RESTORE_DATA362__" hidden="1">#REF!,#REF!</definedName>
    <definedName name="__APW_RESTORE_DATA363__" localSheetId="5" hidden="1">#REF!,#REF!</definedName>
    <definedName name="__APW_RESTORE_DATA363__" localSheetId="6" hidden="1">#REF!,#REF!</definedName>
    <definedName name="__APW_RESTORE_DATA363__" localSheetId="7" hidden="1">#REF!,#REF!</definedName>
    <definedName name="__APW_RESTORE_DATA363__" hidden="1">#REF!,#REF!</definedName>
    <definedName name="__APW_RESTORE_DATA364__" localSheetId="5" hidden="1">#REF!,#REF!,#REF!,#REF!</definedName>
    <definedName name="__APW_RESTORE_DATA364__" localSheetId="6" hidden="1">#REF!,#REF!,#REF!,#REF!</definedName>
    <definedName name="__APW_RESTORE_DATA364__" localSheetId="7" hidden="1">#REF!,#REF!,#REF!,#REF!</definedName>
    <definedName name="__APW_RESTORE_DATA364__" hidden="1">#REF!,#REF!,#REF!,#REF!</definedName>
    <definedName name="__APW_RESTORE_DATA365__" localSheetId="5" hidden="1">#REF!</definedName>
    <definedName name="__APW_RESTORE_DATA365__" localSheetId="6" hidden="1">#REF!</definedName>
    <definedName name="__APW_RESTORE_DATA365__" localSheetId="7" hidden="1">#REF!</definedName>
    <definedName name="__APW_RESTORE_DATA365__" hidden="1">#REF!</definedName>
    <definedName name="__APW_RESTORE_DATA366__" localSheetId="5" hidden="1">#REF!,#REF!,#REF!,#REF!</definedName>
    <definedName name="__APW_RESTORE_DATA366__" localSheetId="6" hidden="1">#REF!,#REF!,#REF!,#REF!</definedName>
    <definedName name="__APW_RESTORE_DATA366__" localSheetId="7" hidden="1">#REF!,#REF!,#REF!,#REF!</definedName>
    <definedName name="__APW_RESTORE_DATA366__" hidden="1">#REF!,#REF!,#REF!,#REF!</definedName>
    <definedName name="__APW_RESTORE_DATA367__" localSheetId="5" hidden="1">#REF!,#REF!</definedName>
    <definedName name="__APW_RESTORE_DATA367__" localSheetId="6" hidden="1">#REF!,#REF!</definedName>
    <definedName name="__APW_RESTORE_DATA367__" localSheetId="7" hidden="1">#REF!,#REF!</definedName>
    <definedName name="__APW_RESTORE_DATA367__" hidden="1">#REF!,#REF!</definedName>
    <definedName name="__APW_RESTORE_DATA368__" localSheetId="5" hidden="1">#REF!,#REF!</definedName>
    <definedName name="__APW_RESTORE_DATA368__" localSheetId="6" hidden="1">#REF!,#REF!</definedName>
    <definedName name="__APW_RESTORE_DATA368__" localSheetId="7" hidden="1">#REF!,#REF!</definedName>
    <definedName name="__APW_RESTORE_DATA368__" hidden="1">#REF!,#REF!</definedName>
    <definedName name="__APW_RESTORE_DATA369__" localSheetId="5" hidden="1">#REF!,#REF!,#REF!,#REF!</definedName>
    <definedName name="__APW_RESTORE_DATA369__" localSheetId="6" hidden="1">#REF!,#REF!,#REF!,#REF!</definedName>
    <definedName name="__APW_RESTORE_DATA369__" localSheetId="7" hidden="1">#REF!,#REF!,#REF!,#REF!</definedName>
    <definedName name="__APW_RESTORE_DATA369__" hidden="1">#REF!,#REF!,#REF!,#REF!</definedName>
    <definedName name="__APW_RESTORE_DATA370__" localSheetId="5" hidden="1">#REF!</definedName>
    <definedName name="__APW_RESTORE_DATA370__" localSheetId="6" hidden="1">#REF!</definedName>
    <definedName name="__APW_RESTORE_DATA370__" localSheetId="7" hidden="1">#REF!</definedName>
    <definedName name="__APW_RESTORE_DATA370__" hidden="1">#REF!</definedName>
    <definedName name="__APW_RESTORE_DATA371__" localSheetId="5" hidden="1">#REF!,#REF!,#REF!,#REF!</definedName>
    <definedName name="__APW_RESTORE_DATA371__" localSheetId="6" hidden="1">#REF!,#REF!,#REF!,#REF!</definedName>
    <definedName name="__APW_RESTORE_DATA371__" localSheetId="7" hidden="1">#REF!,#REF!,#REF!,#REF!</definedName>
    <definedName name="__APW_RESTORE_DATA371__" hidden="1">#REF!,#REF!,#REF!,#REF!</definedName>
    <definedName name="__APW_RESTORE_DATA372__" localSheetId="5" hidden="1">#REF!,#REF!</definedName>
    <definedName name="__APW_RESTORE_DATA372__" localSheetId="6" hidden="1">#REF!,#REF!</definedName>
    <definedName name="__APW_RESTORE_DATA372__" localSheetId="7" hidden="1">#REF!,#REF!</definedName>
    <definedName name="__APW_RESTORE_DATA372__" hidden="1">#REF!,#REF!</definedName>
    <definedName name="__APW_RESTORE_DATA373__" localSheetId="5" hidden="1">#REF!,#REF!</definedName>
    <definedName name="__APW_RESTORE_DATA373__" localSheetId="6" hidden="1">#REF!,#REF!</definedName>
    <definedName name="__APW_RESTORE_DATA373__" localSheetId="7" hidden="1">#REF!,#REF!</definedName>
    <definedName name="__APW_RESTORE_DATA373__" hidden="1">#REF!,#REF!</definedName>
    <definedName name="__APW_RESTORE_DATA374__" localSheetId="5" hidden="1">#REF!,#REF!,#REF!,#REF!</definedName>
    <definedName name="__APW_RESTORE_DATA374__" localSheetId="6" hidden="1">#REF!,#REF!,#REF!,#REF!</definedName>
    <definedName name="__APW_RESTORE_DATA374__" localSheetId="7" hidden="1">#REF!,#REF!,#REF!,#REF!</definedName>
    <definedName name="__APW_RESTORE_DATA374__" hidden="1">#REF!,#REF!,#REF!,#REF!</definedName>
    <definedName name="__APW_RESTORE_DATA375__" localSheetId="5" hidden="1">#REF!</definedName>
    <definedName name="__APW_RESTORE_DATA375__" localSheetId="6" hidden="1">#REF!</definedName>
    <definedName name="__APW_RESTORE_DATA375__" localSheetId="7" hidden="1">#REF!</definedName>
    <definedName name="__APW_RESTORE_DATA375__" hidden="1">#REF!</definedName>
    <definedName name="__APW_RESTORE_DATA376__" localSheetId="5" hidden="1">#REF!,#REF!,#REF!,#REF!</definedName>
    <definedName name="__APW_RESTORE_DATA376__" localSheetId="6" hidden="1">#REF!,#REF!,#REF!,#REF!</definedName>
    <definedName name="__APW_RESTORE_DATA376__" localSheetId="7" hidden="1">#REF!,#REF!,#REF!,#REF!</definedName>
    <definedName name="__APW_RESTORE_DATA376__" hidden="1">#REF!,#REF!,#REF!,#REF!</definedName>
    <definedName name="__APW_RESTORE_DATA377__" localSheetId="5" hidden="1">#REF!,#REF!</definedName>
    <definedName name="__APW_RESTORE_DATA377__" localSheetId="6" hidden="1">#REF!,#REF!</definedName>
    <definedName name="__APW_RESTORE_DATA377__" localSheetId="7" hidden="1">#REF!,#REF!</definedName>
    <definedName name="__APW_RESTORE_DATA377__" hidden="1">#REF!,#REF!</definedName>
    <definedName name="__APW_RESTORE_DATA378__" localSheetId="5" hidden="1">#REF!,#REF!</definedName>
    <definedName name="__APW_RESTORE_DATA378__" localSheetId="6" hidden="1">#REF!,#REF!</definedName>
    <definedName name="__APW_RESTORE_DATA378__" localSheetId="7" hidden="1">#REF!,#REF!</definedName>
    <definedName name="__APW_RESTORE_DATA378__" hidden="1">#REF!,#REF!</definedName>
    <definedName name="__APW_RESTORE_DATA379__" localSheetId="5" hidden="1">#REF!,#REF!,#REF!,#REF!</definedName>
    <definedName name="__APW_RESTORE_DATA379__" localSheetId="6" hidden="1">#REF!,#REF!,#REF!,#REF!</definedName>
    <definedName name="__APW_RESTORE_DATA379__" localSheetId="7" hidden="1">#REF!,#REF!,#REF!,#REF!</definedName>
    <definedName name="__APW_RESTORE_DATA379__" hidden="1">#REF!,#REF!,#REF!,#REF!</definedName>
    <definedName name="__APW_RESTORE_DATA38__" hidden="1">'[2]Street (Q)'!$B$28,'[2]Street (Q)'!$C$28,'[2]Street (Q)'!$D$28,'[2]Street (Q)'!$E$28,'[2]Street (Q)'!$F$28,'[2]Street (Q)'!$G$28,'[2]Street (Q)'!$H$28,'[2]Street (Q)'!$I$28,'[2]Street (Q)'!$J$28,'[2]Street (Q)'!$K$28,'[2]Street (Q)'!$L$28,'[2]Street (Q)'!$M$28,'[2]Street (Q)'!$N$28,'[2]Street (Q)'!$O$28,'[2]Street (Q)'!$P$28</definedName>
    <definedName name="__APW_RESTORE_DATA380__" localSheetId="5" hidden="1">#REF!</definedName>
    <definedName name="__APW_RESTORE_DATA380__" localSheetId="6" hidden="1">#REF!</definedName>
    <definedName name="__APW_RESTORE_DATA380__" localSheetId="7" hidden="1">#REF!</definedName>
    <definedName name="__APW_RESTORE_DATA380__" hidden="1">#REF!</definedName>
    <definedName name="__APW_RESTORE_DATA381__" localSheetId="5" hidden="1">#REF!,#REF!,#REF!,#REF!</definedName>
    <definedName name="__APW_RESTORE_DATA381__" localSheetId="6" hidden="1">#REF!,#REF!,#REF!,#REF!</definedName>
    <definedName name="__APW_RESTORE_DATA381__" localSheetId="7" hidden="1">#REF!,#REF!,#REF!,#REF!</definedName>
    <definedName name="__APW_RESTORE_DATA381__" hidden="1">#REF!,#REF!,#REF!,#REF!</definedName>
    <definedName name="__APW_RESTORE_DATA382__" localSheetId="5" hidden="1">#REF!,#REF!</definedName>
    <definedName name="__APW_RESTORE_DATA382__" localSheetId="6" hidden="1">#REF!,#REF!</definedName>
    <definedName name="__APW_RESTORE_DATA382__" localSheetId="7" hidden="1">#REF!,#REF!</definedName>
    <definedName name="__APW_RESTORE_DATA382__" hidden="1">#REF!,#REF!</definedName>
    <definedName name="__APW_RESTORE_DATA383__" localSheetId="5" hidden="1">#REF!,#REF!</definedName>
    <definedName name="__APW_RESTORE_DATA383__" localSheetId="6" hidden="1">#REF!,#REF!</definedName>
    <definedName name="__APW_RESTORE_DATA383__" localSheetId="7" hidden="1">#REF!,#REF!</definedName>
    <definedName name="__APW_RESTORE_DATA383__" hidden="1">#REF!,#REF!</definedName>
    <definedName name="__APW_RESTORE_DATA384__" localSheetId="5" hidden="1">#REF!,#REF!,#REF!,#REF!</definedName>
    <definedName name="__APW_RESTORE_DATA384__" localSheetId="6" hidden="1">#REF!,#REF!,#REF!,#REF!</definedName>
    <definedName name="__APW_RESTORE_DATA384__" localSheetId="7" hidden="1">#REF!,#REF!,#REF!,#REF!</definedName>
    <definedName name="__APW_RESTORE_DATA384__" hidden="1">#REF!,#REF!,#REF!,#REF!</definedName>
    <definedName name="__APW_RESTORE_DATA385__" localSheetId="5" hidden="1">#REF!</definedName>
    <definedName name="__APW_RESTORE_DATA385__" localSheetId="6" hidden="1">#REF!</definedName>
    <definedName name="__APW_RESTORE_DATA385__" localSheetId="7" hidden="1">#REF!</definedName>
    <definedName name="__APW_RESTORE_DATA385__" hidden="1">#REF!</definedName>
    <definedName name="__APW_RESTORE_DATA386__" localSheetId="5" hidden="1">#REF!,#REF!,#REF!,#REF!</definedName>
    <definedName name="__APW_RESTORE_DATA386__" localSheetId="6" hidden="1">#REF!,#REF!,#REF!,#REF!</definedName>
    <definedName name="__APW_RESTORE_DATA386__" localSheetId="7" hidden="1">#REF!,#REF!,#REF!,#REF!</definedName>
    <definedName name="__APW_RESTORE_DATA386__" hidden="1">#REF!,#REF!,#REF!,#REF!</definedName>
    <definedName name="__APW_RESTORE_DATA387__" localSheetId="5" hidden="1">#REF!,#REF!</definedName>
    <definedName name="__APW_RESTORE_DATA387__" localSheetId="6" hidden="1">#REF!,#REF!</definedName>
    <definedName name="__APW_RESTORE_DATA387__" localSheetId="7" hidden="1">#REF!,#REF!</definedName>
    <definedName name="__APW_RESTORE_DATA387__" hidden="1">#REF!,#REF!</definedName>
    <definedName name="__APW_RESTORE_DATA388__" localSheetId="5" hidden="1">#REF!,#REF!</definedName>
    <definedName name="__APW_RESTORE_DATA388__" localSheetId="6" hidden="1">#REF!,#REF!</definedName>
    <definedName name="__APW_RESTORE_DATA388__" localSheetId="7" hidden="1">#REF!,#REF!</definedName>
    <definedName name="__APW_RESTORE_DATA388__" hidden="1">#REF!,#REF!</definedName>
    <definedName name="__APW_RESTORE_DATA389__" localSheetId="5" hidden="1">#REF!,#REF!,#REF!,#REF!</definedName>
    <definedName name="__APW_RESTORE_DATA389__" localSheetId="6" hidden="1">#REF!,#REF!,#REF!,#REF!</definedName>
    <definedName name="__APW_RESTORE_DATA389__" localSheetId="7" hidden="1">#REF!,#REF!,#REF!,#REF!</definedName>
    <definedName name="__APW_RESTORE_DATA389__" hidden="1">#REF!,#REF!,#REF!,#REF!</definedName>
    <definedName name="__APW_RESTORE_DATA390__" localSheetId="5" hidden="1">#REF!</definedName>
    <definedName name="__APW_RESTORE_DATA390__" localSheetId="6" hidden="1">#REF!</definedName>
    <definedName name="__APW_RESTORE_DATA390__" localSheetId="7" hidden="1">#REF!</definedName>
    <definedName name="__APW_RESTORE_DATA390__" hidden="1">#REF!</definedName>
    <definedName name="__APW_RESTORE_DATA391__" localSheetId="5" hidden="1">#REF!,#REF!,#REF!,#REF!</definedName>
    <definedName name="__APW_RESTORE_DATA391__" localSheetId="6" hidden="1">#REF!,#REF!,#REF!,#REF!</definedName>
    <definedName name="__APW_RESTORE_DATA391__" localSheetId="7" hidden="1">#REF!,#REF!,#REF!,#REF!</definedName>
    <definedName name="__APW_RESTORE_DATA391__" hidden="1">#REF!,#REF!,#REF!,#REF!</definedName>
    <definedName name="__APW_RESTORE_DATA392__" localSheetId="5" hidden="1">#REF!,#REF!</definedName>
    <definedName name="__APW_RESTORE_DATA392__" localSheetId="6" hidden="1">#REF!,#REF!</definedName>
    <definedName name="__APW_RESTORE_DATA392__" localSheetId="7" hidden="1">#REF!,#REF!</definedName>
    <definedName name="__APW_RESTORE_DATA392__" hidden="1">#REF!,#REF!</definedName>
    <definedName name="__APW_RESTORE_DATA393__" localSheetId="5" hidden="1">#REF!,#REF!</definedName>
    <definedName name="__APW_RESTORE_DATA393__" localSheetId="6" hidden="1">#REF!,#REF!</definedName>
    <definedName name="__APW_RESTORE_DATA393__" localSheetId="7" hidden="1">#REF!,#REF!</definedName>
    <definedName name="__APW_RESTORE_DATA393__" hidden="1">#REF!,#REF!</definedName>
    <definedName name="__APW_RESTORE_DATA394__" localSheetId="5" hidden="1">#REF!,#REF!,#REF!,#REF!</definedName>
    <definedName name="__APW_RESTORE_DATA394__" localSheetId="6" hidden="1">#REF!,#REF!,#REF!,#REF!</definedName>
    <definedName name="__APW_RESTORE_DATA394__" localSheetId="7" hidden="1">#REF!,#REF!,#REF!,#REF!</definedName>
    <definedName name="__APW_RESTORE_DATA394__" hidden="1">#REF!,#REF!,#REF!,#REF!</definedName>
    <definedName name="__APW_RESTORE_DATA395__" localSheetId="5" hidden="1">#REF!</definedName>
    <definedName name="__APW_RESTORE_DATA395__" localSheetId="6" hidden="1">#REF!</definedName>
    <definedName name="__APW_RESTORE_DATA395__" localSheetId="7" hidden="1">#REF!</definedName>
    <definedName name="__APW_RESTORE_DATA395__" hidden="1">#REF!</definedName>
    <definedName name="__APW_RESTORE_DATA396__" localSheetId="5" hidden="1">#REF!,#REF!,#REF!,#REF!</definedName>
    <definedName name="__APW_RESTORE_DATA396__" localSheetId="6" hidden="1">#REF!,#REF!,#REF!,#REF!</definedName>
    <definedName name="__APW_RESTORE_DATA396__" localSheetId="7" hidden="1">#REF!,#REF!,#REF!,#REF!</definedName>
    <definedName name="__APW_RESTORE_DATA396__" hidden="1">#REF!,#REF!,#REF!,#REF!</definedName>
    <definedName name="__APW_RESTORE_DATA397__" localSheetId="5" hidden="1">#REF!,#REF!</definedName>
    <definedName name="__APW_RESTORE_DATA397__" localSheetId="6" hidden="1">#REF!,#REF!</definedName>
    <definedName name="__APW_RESTORE_DATA397__" localSheetId="7" hidden="1">#REF!,#REF!</definedName>
    <definedName name="__APW_RESTORE_DATA397__" hidden="1">#REF!,#REF!</definedName>
    <definedName name="__APW_RESTORE_DATA398__" localSheetId="5" hidden="1">#REF!,#REF!</definedName>
    <definedName name="__APW_RESTORE_DATA398__" localSheetId="6" hidden="1">#REF!,#REF!</definedName>
    <definedName name="__APW_RESTORE_DATA398__" localSheetId="7" hidden="1">#REF!,#REF!</definedName>
    <definedName name="__APW_RESTORE_DATA398__" hidden="1">#REF!,#REF!</definedName>
    <definedName name="__APW_RESTORE_DATA399__" localSheetId="5" hidden="1">#REF!,#REF!,#REF!,#REF!</definedName>
    <definedName name="__APW_RESTORE_DATA399__" localSheetId="6" hidden="1">#REF!,#REF!,#REF!,#REF!</definedName>
    <definedName name="__APW_RESTORE_DATA399__" localSheetId="7" hidden="1">#REF!,#REF!,#REF!,#REF!</definedName>
    <definedName name="__APW_RESTORE_DATA399__" hidden="1">#REF!,#REF!,#REF!,#REF!</definedName>
    <definedName name="__APW_RESTORE_DATA4__" hidden="1">'[2]Street (Q)'!$B$8,'[2]Street (Q)'!$C$8,'[2]Street (Q)'!$D$8,'[2]Street (Q)'!$E$8,'[2]Street (Q)'!$F$8,'[2]Street (Q)'!$G$8,'[2]Street (Q)'!$H$8,'[2]Street (Q)'!$I$8,'[2]Street (Q)'!$J$8,'[2]Street (Q)'!$K$8,'[2]Street (Q)'!$L$8,'[2]Street (Q)'!$M$8,'[2]Street (Q)'!$N$8,'[2]Street (Q)'!$O$8,'[2]Street (Q)'!$P$8,'[2]Street (Q)'!$Q$8</definedName>
    <definedName name="__APW_RESTORE_DATA40__" hidden="1">'[2]Street (Q)'!$B$29,'[2]Street (Q)'!$C$29,'[2]Street (Q)'!$D$29,'[2]Street (Q)'!$E$29,'[2]Street (Q)'!$F$29,'[2]Street (Q)'!$G$29,'[2]Street (Q)'!$H$29,'[2]Street (Q)'!$I$29,'[2]Street (Q)'!$J$29,'[2]Street (Q)'!$K$29,'[2]Street (Q)'!$L$29,'[2]Street (Q)'!$M$29,'[2]Street (Q)'!$N$29,'[2]Street (Q)'!$O$29,'[2]Street (Q)'!$P$29</definedName>
    <definedName name="__APW_RESTORE_DATA400__" localSheetId="5" hidden="1">#REF!</definedName>
    <definedName name="__APW_RESTORE_DATA400__" localSheetId="6" hidden="1">#REF!</definedName>
    <definedName name="__APW_RESTORE_DATA400__" localSheetId="7" hidden="1">#REF!</definedName>
    <definedName name="__APW_RESTORE_DATA400__" hidden="1">#REF!</definedName>
    <definedName name="__APW_RESTORE_DATA401__" localSheetId="5" hidden="1">#REF!,#REF!,#REF!,#REF!</definedName>
    <definedName name="__APW_RESTORE_DATA401__" localSheetId="6" hidden="1">#REF!,#REF!,#REF!,#REF!</definedName>
    <definedName name="__APW_RESTORE_DATA401__" localSheetId="7" hidden="1">#REF!,#REF!,#REF!,#REF!</definedName>
    <definedName name="__APW_RESTORE_DATA401__" hidden="1">#REF!,#REF!,#REF!,#REF!</definedName>
    <definedName name="__APW_RESTORE_DATA402__" localSheetId="5" hidden="1">#REF!,#REF!</definedName>
    <definedName name="__APW_RESTORE_DATA402__" localSheetId="6" hidden="1">#REF!,#REF!</definedName>
    <definedName name="__APW_RESTORE_DATA402__" localSheetId="7" hidden="1">#REF!,#REF!</definedName>
    <definedName name="__APW_RESTORE_DATA402__" hidden="1">#REF!,#REF!</definedName>
    <definedName name="__APW_RESTORE_DATA403__" localSheetId="5" hidden="1">#REF!,#REF!</definedName>
    <definedName name="__APW_RESTORE_DATA403__" localSheetId="6" hidden="1">#REF!,#REF!</definedName>
    <definedName name="__APW_RESTORE_DATA403__" localSheetId="7" hidden="1">#REF!,#REF!</definedName>
    <definedName name="__APW_RESTORE_DATA403__" hidden="1">#REF!,#REF!</definedName>
    <definedName name="__APW_RESTORE_DATA404__" localSheetId="5" hidden="1">#REF!,#REF!,#REF!,#REF!</definedName>
    <definedName name="__APW_RESTORE_DATA404__" localSheetId="6" hidden="1">#REF!,#REF!,#REF!,#REF!</definedName>
    <definedName name="__APW_RESTORE_DATA404__" localSheetId="7" hidden="1">#REF!,#REF!,#REF!,#REF!</definedName>
    <definedName name="__APW_RESTORE_DATA404__" hidden="1">#REF!,#REF!,#REF!,#REF!</definedName>
    <definedName name="__APW_RESTORE_DATA405__" localSheetId="5" hidden="1">#REF!</definedName>
    <definedName name="__APW_RESTORE_DATA405__" localSheetId="6" hidden="1">#REF!</definedName>
    <definedName name="__APW_RESTORE_DATA405__" localSheetId="7" hidden="1">#REF!</definedName>
    <definedName name="__APW_RESTORE_DATA405__" hidden="1">#REF!</definedName>
    <definedName name="__APW_RESTORE_DATA406__" localSheetId="5" hidden="1">#REF!,#REF!,#REF!,#REF!</definedName>
    <definedName name="__APW_RESTORE_DATA406__" localSheetId="6" hidden="1">#REF!,#REF!,#REF!,#REF!</definedName>
    <definedName name="__APW_RESTORE_DATA406__" localSheetId="7" hidden="1">#REF!,#REF!,#REF!,#REF!</definedName>
    <definedName name="__APW_RESTORE_DATA406__" hidden="1">#REF!,#REF!,#REF!,#REF!</definedName>
    <definedName name="__APW_RESTORE_DATA407__" localSheetId="5" hidden="1">#REF!,#REF!</definedName>
    <definedName name="__APW_RESTORE_DATA407__" localSheetId="6" hidden="1">#REF!,#REF!</definedName>
    <definedName name="__APW_RESTORE_DATA407__" localSheetId="7" hidden="1">#REF!,#REF!</definedName>
    <definedName name="__APW_RESTORE_DATA407__" hidden="1">#REF!,#REF!</definedName>
    <definedName name="__APW_RESTORE_DATA408__" localSheetId="5" hidden="1">#REF!,#REF!</definedName>
    <definedName name="__APW_RESTORE_DATA408__" localSheetId="6" hidden="1">#REF!,#REF!</definedName>
    <definedName name="__APW_RESTORE_DATA408__" localSheetId="7" hidden="1">#REF!,#REF!</definedName>
    <definedName name="__APW_RESTORE_DATA408__" hidden="1">#REF!,#REF!</definedName>
    <definedName name="__APW_RESTORE_DATA409__" localSheetId="5" hidden="1">#REF!,#REF!,#REF!,#REF!</definedName>
    <definedName name="__APW_RESTORE_DATA409__" localSheetId="6" hidden="1">#REF!,#REF!,#REF!,#REF!</definedName>
    <definedName name="__APW_RESTORE_DATA409__" localSheetId="7" hidden="1">#REF!,#REF!,#REF!,#REF!</definedName>
    <definedName name="__APW_RESTORE_DATA409__" hidden="1">#REF!,#REF!,#REF!,#REF!</definedName>
    <definedName name="__APW_RESTORE_DATA410__" localSheetId="5" hidden="1">#REF!</definedName>
    <definedName name="__APW_RESTORE_DATA410__" localSheetId="6" hidden="1">#REF!</definedName>
    <definedName name="__APW_RESTORE_DATA410__" localSheetId="7" hidden="1">#REF!</definedName>
    <definedName name="__APW_RESTORE_DATA410__" hidden="1">#REF!</definedName>
    <definedName name="__APW_RESTORE_DATA411__" localSheetId="5" hidden="1">#REF!,#REF!,#REF!,#REF!</definedName>
    <definedName name="__APW_RESTORE_DATA411__" localSheetId="6" hidden="1">#REF!,#REF!,#REF!,#REF!</definedName>
    <definedName name="__APW_RESTORE_DATA411__" localSheetId="7" hidden="1">#REF!,#REF!,#REF!,#REF!</definedName>
    <definedName name="__APW_RESTORE_DATA411__" hidden="1">#REF!,#REF!,#REF!,#REF!</definedName>
    <definedName name="__APW_RESTORE_DATA412__" localSheetId="5" hidden="1">#REF!,#REF!</definedName>
    <definedName name="__APW_RESTORE_DATA412__" localSheetId="6" hidden="1">#REF!,#REF!</definedName>
    <definedName name="__APW_RESTORE_DATA412__" localSheetId="7" hidden="1">#REF!,#REF!</definedName>
    <definedName name="__APW_RESTORE_DATA412__" hidden="1">#REF!,#REF!</definedName>
    <definedName name="__APW_RESTORE_DATA413__" localSheetId="5" hidden="1">#REF!,#REF!</definedName>
    <definedName name="__APW_RESTORE_DATA413__" localSheetId="6" hidden="1">#REF!,#REF!</definedName>
    <definedName name="__APW_RESTORE_DATA413__" localSheetId="7" hidden="1">#REF!,#REF!</definedName>
    <definedName name="__APW_RESTORE_DATA413__" hidden="1">#REF!,#REF!</definedName>
    <definedName name="__APW_RESTORE_DATA414__" localSheetId="5" hidden="1">#REF!,#REF!,#REF!,#REF!</definedName>
    <definedName name="__APW_RESTORE_DATA414__" localSheetId="6" hidden="1">#REF!,#REF!,#REF!,#REF!</definedName>
    <definedName name="__APW_RESTORE_DATA414__" localSheetId="7" hidden="1">#REF!,#REF!,#REF!,#REF!</definedName>
    <definedName name="__APW_RESTORE_DATA414__" hidden="1">#REF!,#REF!,#REF!,#REF!</definedName>
    <definedName name="__APW_RESTORE_DATA415__" localSheetId="5" hidden="1">#REF!</definedName>
    <definedName name="__APW_RESTORE_DATA415__" localSheetId="6" hidden="1">#REF!</definedName>
    <definedName name="__APW_RESTORE_DATA415__" localSheetId="7" hidden="1">#REF!</definedName>
    <definedName name="__APW_RESTORE_DATA415__" hidden="1">#REF!</definedName>
    <definedName name="__APW_RESTORE_DATA416__" localSheetId="5" hidden="1">#REF!,#REF!,#REF!,#REF!</definedName>
    <definedName name="__APW_RESTORE_DATA416__" localSheetId="6" hidden="1">#REF!,#REF!,#REF!,#REF!</definedName>
    <definedName name="__APW_RESTORE_DATA416__" localSheetId="7" hidden="1">#REF!,#REF!,#REF!,#REF!</definedName>
    <definedName name="__APW_RESTORE_DATA416__" hidden="1">#REF!,#REF!,#REF!,#REF!</definedName>
    <definedName name="__APW_RESTORE_DATA417__" localSheetId="5" hidden="1">#REF!,#REF!</definedName>
    <definedName name="__APW_RESTORE_DATA417__" localSheetId="6" hidden="1">#REF!,#REF!</definedName>
    <definedName name="__APW_RESTORE_DATA417__" localSheetId="7" hidden="1">#REF!,#REF!</definedName>
    <definedName name="__APW_RESTORE_DATA417__" hidden="1">#REF!,#REF!</definedName>
    <definedName name="__APW_RESTORE_DATA418__" localSheetId="5" hidden="1">#REF!,#REF!</definedName>
    <definedName name="__APW_RESTORE_DATA418__" localSheetId="6" hidden="1">#REF!,#REF!</definedName>
    <definedName name="__APW_RESTORE_DATA418__" localSheetId="7" hidden="1">#REF!,#REF!</definedName>
    <definedName name="__APW_RESTORE_DATA418__" hidden="1">#REF!,#REF!</definedName>
    <definedName name="__APW_RESTORE_DATA419__" localSheetId="5" hidden="1">#REF!,#REF!,#REF!,#REF!</definedName>
    <definedName name="__APW_RESTORE_DATA419__" localSheetId="6" hidden="1">#REF!,#REF!,#REF!,#REF!</definedName>
    <definedName name="__APW_RESTORE_DATA419__" localSheetId="7" hidden="1">#REF!,#REF!,#REF!,#REF!</definedName>
    <definedName name="__APW_RESTORE_DATA419__" hidden="1">#REF!,#REF!,#REF!,#REF!</definedName>
    <definedName name="__APW_RESTORE_DATA42__" hidden="1">'[2]Street (Q)'!$B$30,'[2]Street (Q)'!$C$30,'[2]Street (Q)'!$D$30,'[2]Street (Q)'!$E$30,'[2]Street (Q)'!$F$30,'[2]Street (Q)'!$G$30,'[2]Street (Q)'!$H$30,'[2]Street (Q)'!$I$30,'[2]Street (Q)'!$J$30,'[2]Street (Q)'!$K$30,'[2]Street (Q)'!$L$30,'[2]Street (Q)'!$M$30,'[2]Street (Q)'!$N$30,'[2]Street (Q)'!$O$30,'[2]Street (Q)'!$P$30</definedName>
    <definedName name="__APW_RESTORE_DATA420__" localSheetId="5" hidden="1">#REF!</definedName>
    <definedName name="__APW_RESTORE_DATA420__" localSheetId="6" hidden="1">#REF!</definedName>
    <definedName name="__APW_RESTORE_DATA420__" localSheetId="7" hidden="1">#REF!</definedName>
    <definedName name="__APW_RESTORE_DATA420__" hidden="1">#REF!</definedName>
    <definedName name="__APW_RESTORE_DATA421__" localSheetId="5" hidden="1">#REF!,#REF!,#REF!,#REF!</definedName>
    <definedName name="__APW_RESTORE_DATA421__" localSheetId="6" hidden="1">#REF!,#REF!,#REF!,#REF!</definedName>
    <definedName name="__APW_RESTORE_DATA421__" localSheetId="7" hidden="1">#REF!,#REF!,#REF!,#REF!</definedName>
    <definedName name="__APW_RESTORE_DATA421__" hidden="1">#REF!,#REF!,#REF!,#REF!</definedName>
    <definedName name="__APW_RESTORE_DATA422__" localSheetId="5" hidden="1">#REF!,#REF!</definedName>
    <definedName name="__APW_RESTORE_DATA422__" localSheetId="6" hidden="1">#REF!,#REF!</definedName>
    <definedName name="__APW_RESTORE_DATA422__" localSheetId="7" hidden="1">#REF!,#REF!</definedName>
    <definedName name="__APW_RESTORE_DATA422__" hidden="1">#REF!,#REF!</definedName>
    <definedName name="__APW_RESTORE_DATA423__" localSheetId="5" hidden="1">#REF!,#REF!</definedName>
    <definedName name="__APW_RESTORE_DATA423__" localSheetId="6" hidden="1">#REF!,#REF!</definedName>
    <definedName name="__APW_RESTORE_DATA423__" localSheetId="7" hidden="1">#REF!,#REF!</definedName>
    <definedName name="__APW_RESTORE_DATA423__" hidden="1">#REF!,#REF!</definedName>
    <definedName name="__APW_RESTORE_DATA424__" localSheetId="5" hidden="1">#REF!,#REF!,#REF!,#REF!</definedName>
    <definedName name="__APW_RESTORE_DATA424__" localSheetId="6" hidden="1">#REF!,#REF!,#REF!,#REF!</definedName>
    <definedName name="__APW_RESTORE_DATA424__" localSheetId="7" hidden="1">#REF!,#REF!,#REF!,#REF!</definedName>
    <definedName name="__APW_RESTORE_DATA424__" hidden="1">#REF!,#REF!,#REF!,#REF!</definedName>
    <definedName name="__APW_RESTORE_DATA425__" localSheetId="5" hidden="1">#REF!</definedName>
    <definedName name="__APW_RESTORE_DATA425__" localSheetId="6" hidden="1">#REF!</definedName>
    <definedName name="__APW_RESTORE_DATA425__" localSheetId="7" hidden="1">#REF!</definedName>
    <definedName name="__APW_RESTORE_DATA425__" hidden="1">#REF!</definedName>
    <definedName name="__APW_RESTORE_DATA426__" localSheetId="5" hidden="1">#REF!,#REF!,#REF!,#REF!</definedName>
    <definedName name="__APW_RESTORE_DATA426__" localSheetId="6" hidden="1">#REF!,#REF!,#REF!,#REF!</definedName>
    <definedName name="__APW_RESTORE_DATA426__" localSheetId="7" hidden="1">#REF!,#REF!,#REF!,#REF!</definedName>
    <definedName name="__APW_RESTORE_DATA426__" hidden="1">#REF!,#REF!,#REF!,#REF!</definedName>
    <definedName name="__APW_RESTORE_DATA427__" localSheetId="5" hidden="1">#REF!,#REF!</definedName>
    <definedName name="__APW_RESTORE_DATA427__" localSheetId="6" hidden="1">#REF!,#REF!</definedName>
    <definedName name="__APW_RESTORE_DATA427__" localSheetId="7" hidden="1">#REF!,#REF!</definedName>
    <definedName name="__APW_RESTORE_DATA427__" hidden="1">#REF!,#REF!</definedName>
    <definedName name="__APW_RESTORE_DATA428__" localSheetId="5" hidden="1">#REF!,#REF!</definedName>
    <definedName name="__APW_RESTORE_DATA428__" localSheetId="6" hidden="1">#REF!,#REF!</definedName>
    <definedName name="__APW_RESTORE_DATA428__" localSheetId="7" hidden="1">#REF!,#REF!</definedName>
    <definedName name="__APW_RESTORE_DATA428__" hidden="1">#REF!,#REF!</definedName>
    <definedName name="__APW_RESTORE_DATA429__" localSheetId="5" hidden="1">#REF!,#REF!,#REF!,#REF!</definedName>
    <definedName name="__APW_RESTORE_DATA429__" localSheetId="6" hidden="1">#REF!,#REF!,#REF!,#REF!</definedName>
    <definedName name="__APW_RESTORE_DATA429__" localSheetId="7" hidden="1">#REF!,#REF!,#REF!,#REF!</definedName>
    <definedName name="__APW_RESTORE_DATA429__" hidden="1">#REF!,#REF!,#REF!,#REF!</definedName>
    <definedName name="__APW_RESTORE_DATA430__" localSheetId="5" hidden="1">#REF!</definedName>
    <definedName name="__APW_RESTORE_DATA430__" localSheetId="6" hidden="1">#REF!</definedName>
    <definedName name="__APW_RESTORE_DATA430__" localSheetId="7" hidden="1">#REF!</definedName>
    <definedName name="__APW_RESTORE_DATA430__" hidden="1">#REF!</definedName>
    <definedName name="__APW_RESTORE_DATA431__" localSheetId="5" hidden="1">#REF!,#REF!,#REF!,#REF!</definedName>
    <definedName name="__APW_RESTORE_DATA431__" localSheetId="6" hidden="1">#REF!,#REF!,#REF!,#REF!</definedName>
    <definedName name="__APW_RESTORE_DATA431__" localSheetId="7" hidden="1">#REF!,#REF!,#REF!,#REF!</definedName>
    <definedName name="__APW_RESTORE_DATA431__" hidden="1">#REF!,#REF!,#REF!,#REF!</definedName>
    <definedName name="__APW_RESTORE_DATA432__" localSheetId="5" hidden="1">#REF!,#REF!</definedName>
    <definedName name="__APW_RESTORE_DATA432__" localSheetId="6" hidden="1">#REF!,#REF!</definedName>
    <definedName name="__APW_RESTORE_DATA432__" localSheetId="7" hidden="1">#REF!,#REF!</definedName>
    <definedName name="__APW_RESTORE_DATA432__" hidden="1">#REF!,#REF!</definedName>
    <definedName name="__APW_RESTORE_DATA433__" localSheetId="5" hidden="1">#REF!,#REF!</definedName>
    <definedName name="__APW_RESTORE_DATA433__" localSheetId="6" hidden="1">#REF!,#REF!</definedName>
    <definedName name="__APW_RESTORE_DATA433__" localSheetId="7" hidden="1">#REF!,#REF!</definedName>
    <definedName name="__APW_RESTORE_DATA433__" hidden="1">#REF!,#REF!</definedName>
    <definedName name="__APW_RESTORE_DATA434__" localSheetId="5" hidden="1">#REF!,#REF!,#REF!,#REF!</definedName>
    <definedName name="__APW_RESTORE_DATA434__" localSheetId="6" hidden="1">#REF!,#REF!,#REF!,#REF!</definedName>
    <definedName name="__APW_RESTORE_DATA434__" localSheetId="7" hidden="1">#REF!,#REF!,#REF!,#REF!</definedName>
    <definedName name="__APW_RESTORE_DATA434__" hidden="1">#REF!,#REF!,#REF!,#REF!</definedName>
    <definedName name="__APW_RESTORE_DATA435__" localSheetId="5" hidden="1">#REF!</definedName>
    <definedName name="__APW_RESTORE_DATA435__" localSheetId="6" hidden="1">#REF!</definedName>
    <definedName name="__APW_RESTORE_DATA435__" localSheetId="7" hidden="1">#REF!</definedName>
    <definedName name="__APW_RESTORE_DATA435__" hidden="1">#REF!</definedName>
    <definedName name="__APW_RESTORE_DATA436__" localSheetId="5" hidden="1">#REF!,#REF!,#REF!,#REF!</definedName>
    <definedName name="__APW_RESTORE_DATA436__" localSheetId="6" hidden="1">#REF!,#REF!,#REF!,#REF!</definedName>
    <definedName name="__APW_RESTORE_DATA436__" localSheetId="7" hidden="1">#REF!,#REF!,#REF!,#REF!</definedName>
    <definedName name="__APW_RESTORE_DATA436__" hidden="1">#REF!,#REF!,#REF!,#REF!</definedName>
    <definedName name="__APW_RESTORE_DATA437__" localSheetId="5" hidden="1">#REF!,#REF!</definedName>
    <definedName name="__APW_RESTORE_DATA437__" localSheetId="6" hidden="1">#REF!,#REF!</definedName>
    <definedName name="__APW_RESTORE_DATA437__" localSheetId="7" hidden="1">#REF!,#REF!</definedName>
    <definedName name="__APW_RESTORE_DATA437__" hidden="1">#REF!,#REF!</definedName>
    <definedName name="__APW_RESTORE_DATA438__" localSheetId="5" hidden="1">#REF!,#REF!</definedName>
    <definedName name="__APW_RESTORE_DATA438__" localSheetId="6" hidden="1">#REF!,#REF!</definedName>
    <definedName name="__APW_RESTORE_DATA438__" localSheetId="7" hidden="1">#REF!,#REF!</definedName>
    <definedName name="__APW_RESTORE_DATA438__" hidden="1">#REF!,#REF!</definedName>
    <definedName name="__APW_RESTORE_DATA439__" localSheetId="5" hidden="1">#REF!,#REF!,#REF!,#REF!</definedName>
    <definedName name="__APW_RESTORE_DATA439__" localSheetId="6" hidden="1">#REF!,#REF!,#REF!,#REF!</definedName>
    <definedName name="__APW_RESTORE_DATA439__" localSheetId="7" hidden="1">#REF!,#REF!,#REF!,#REF!</definedName>
    <definedName name="__APW_RESTORE_DATA439__" hidden="1">#REF!,#REF!,#REF!,#REF!</definedName>
    <definedName name="__APW_RESTORE_DATA44__" hidden="1">'[2]Street (Q)'!$B$31,'[2]Street (Q)'!$C$31,'[2]Street (Q)'!$D$31,'[2]Street (Q)'!$E$31,'[2]Street (Q)'!$F$31,'[2]Street (Q)'!$G$31,'[2]Street (Q)'!$H$31,'[2]Street (Q)'!$I$31,'[2]Street (Q)'!$J$31,'[2]Street (Q)'!$K$31,'[2]Street (Q)'!$L$31,'[2]Street (Q)'!$M$31,'[2]Street (Q)'!$N$31,'[2]Street (Q)'!$O$31,'[2]Street (Q)'!$P$31</definedName>
    <definedName name="__APW_RESTORE_DATA440__" localSheetId="5" hidden="1">#REF!</definedName>
    <definedName name="__APW_RESTORE_DATA440__" localSheetId="6" hidden="1">#REF!</definedName>
    <definedName name="__APW_RESTORE_DATA440__" localSheetId="7" hidden="1">#REF!</definedName>
    <definedName name="__APW_RESTORE_DATA440__" hidden="1">#REF!</definedName>
    <definedName name="__APW_RESTORE_DATA441__" localSheetId="5" hidden="1">#REF!,#REF!,#REF!,#REF!</definedName>
    <definedName name="__APW_RESTORE_DATA441__" localSheetId="6" hidden="1">#REF!,#REF!,#REF!,#REF!</definedName>
    <definedName name="__APW_RESTORE_DATA441__" localSheetId="7" hidden="1">#REF!,#REF!,#REF!,#REF!</definedName>
    <definedName name="__APW_RESTORE_DATA441__" hidden="1">#REF!,#REF!,#REF!,#REF!</definedName>
    <definedName name="__APW_RESTORE_DATA442__" localSheetId="5" hidden="1">#REF!,#REF!</definedName>
    <definedName name="__APW_RESTORE_DATA442__" localSheetId="6" hidden="1">#REF!,#REF!</definedName>
    <definedName name="__APW_RESTORE_DATA442__" localSheetId="7" hidden="1">#REF!,#REF!</definedName>
    <definedName name="__APW_RESTORE_DATA442__" hidden="1">#REF!,#REF!</definedName>
    <definedName name="__APW_RESTORE_DATA443__" localSheetId="5" hidden="1">#REF!,#REF!</definedName>
    <definedName name="__APW_RESTORE_DATA443__" localSheetId="6" hidden="1">#REF!,#REF!</definedName>
    <definedName name="__APW_RESTORE_DATA443__" localSheetId="7" hidden="1">#REF!,#REF!</definedName>
    <definedName name="__APW_RESTORE_DATA443__" hidden="1">#REF!,#REF!</definedName>
    <definedName name="__APW_RESTORE_DATA444__" localSheetId="5" hidden="1">#REF!,#REF!,#REF!,#REF!</definedName>
    <definedName name="__APW_RESTORE_DATA444__" localSheetId="6" hidden="1">#REF!,#REF!,#REF!,#REF!</definedName>
    <definedName name="__APW_RESTORE_DATA444__" localSheetId="7" hidden="1">#REF!,#REF!,#REF!,#REF!</definedName>
    <definedName name="__APW_RESTORE_DATA444__" hidden="1">#REF!,#REF!,#REF!,#REF!</definedName>
    <definedName name="__APW_RESTORE_DATA445__" localSheetId="5" hidden="1">#REF!</definedName>
    <definedName name="__APW_RESTORE_DATA445__" localSheetId="6" hidden="1">#REF!</definedName>
    <definedName name="__APW_RESTORE_DATA445__" localSheetId="7" hidden="1">#REF!</definedName>
    <definedName name="__APW_RESTORE_DATA445__" hidden="1">#REF!</definedName>
    <definedName name="__APW_RESTORE_DATA446__" localSheetId="5" hidden="1">#REF!,#REF!,#REF!,#REF!</definedName>
    <definedName name="__APW_RESTORE_DATA446__" localSheetId="6" hidden="1">#REF!,#REF!,#REF!,#REF!</definedName>
    <definedName name="__APW_RESTORE_DATA446__" localSheetId="7" hidden="1">#REF!,#REF!,#REF!,#REF!</definedName>
    <definedName name="__APW_RESTORE_DATA446__" hidden="1">#REF!,#REF!,#REF!,#REF!</definedName>
    <definedName name="__APW_RESTORE_DATA447__" localSheetId="5" hidden="1">#REF!,#REF!</definedName>
    <definedName name="__APW_RESTORE_DATA447__" localSheetId="6" hidden="1">#REF!,#REF!</definedName>
    <definedName name="__APW_RESTORE_DATA447__" localSheetId="7" hidden="1">#REF!,#REF!</definedName>
    <definedName name="__APW_RESTORE_DATA447__" hidden="1">#REF!,#REF!</definedName>
    <definedName name="__APW_RESTORE_DATA448__" localSheetId="5" hidden="1">#REF!,#REF!</definedName>
    <definedName name="__APW_RESTORE_DATA448__" localSheetId="6" hidden="1">#REF!,#REF!</definedName>
    <definedName name="__APW_RESTORE_DATA448__" localSheetId="7" hidden="1">#REF!,#REF!</definedName>
    <definedName name="__APW_RESTORE_DATA448__" hidden="1">#REF!,#REF!</definedName>
    <definedName name="__APW_RESTORE_DATA449__" localSheetId="5" hidden="1">#REF!,#REF!,#REF!,#REF!</definedName>
    <definedName name="__APW_RESTORE_DATA449__" localSheetId="6" hidden="1">#REF!,#REF!,#REF!,#REF!</definedName>
    <definedName name="__APW_RESTORE_DATA449__" localSheetId="7" hidden="1">#REF!,#REF!,#REF!,#REF!</definedName>
    <definedName name="__APW_RESTORE_DATA449__" hidden="1">#REF!,#REF!,#REF!,#REF!</definedName>
    <definedName name="__APW_RESTORE_DATA450__" localSheetId="5" hidden="1">#REF!</definedName>
    <definedName name="__APW_RESTORE_DATA450__" localSheetId="6" hidden="1">#REF!</definedName>
    <definedName name="__APW_RESTORE_DATA450__" localSheetId="7" hidden="1">#REF!</definedName>
    <definedName name="__APW_RESTORE_DATA450__" hidden="1">#REF!</definedName>
    <definedName name="__APW_RESTORE_DATA451__" localSheetId="5" hidden="1">#REF!,#REF!,#REF!,#REF!</definedName>
    <definedName name="__APW_RESTORE_DATA451__" localSheetId="6" hidden="1">#REF!,#REF!,#REF!,#REF!</definedName>
    <definedName name="__APW_RESTORE_DATA451__" localSheetId="7" hidden="1">#REF!,#REF!,#REF!,#REF!</definedName>
    <definedName name="__APW_RESTORE_DATA451__" hidden="1">#REF!,#REF!,#REF!,#REF!</definedName>
    <definedName name="__APW_RESTORE_DATA452__" localSheetId="5" hidden="1">#REF!,#REF!</definedName>
    <definedName name="__APW_RESTORE_DATA452__" localSheetId="6" hidden="1">#REF!,#REF!</definedName>
    <definedName name="__APW_RESTORE_DATA452__" localSheetId="7" hidden="1">#REF!,#REF!</definedName>
    <definedName name="__APW_RESTORE_DATA452__" hidden="1">#REF!,#REF!</definedName>
    <definedName name="__APW_RESTORE_DATA453__" localSheetId="5" hidden="1">#REF!,#REF!</definedName>
    <definedName name="__APW_RESTORE_DATA453__" localSheetId="6" hidden="1">#REF!,#REF!</definedName>
    <definedName name="__APW_RESTORE_DATA453__" localSheetId="7" hidden="1">#REF!,#REF!</definedName>
    <definedName name="__APW_RESTORE_DATA453__" hidden="1">#REF!,#REF!</definedName>
    <definedName name="__APW_RESTORE_DATA454__" localSheetId="5" hidden="1">#REF!,#REF!,#REF!,#REF!</definedName>
    <definedName name="__APW_RESTORE_DATA454__" localSheetId="6" hidden="1">#REF!,#REF!,#REF!,#REF!</definedName>
    <definedName name="__APW_RESTORE_DATA454__" localSheetId="7" hidden="1">#REF!,#REF!,#REF!,#REF!</definedName>
    <definedName name="__APW_RESTORE_DATA454__" hidden="1">#REF!,#REF!,#REF!,#REF!</definedName>
    <definedName name="__APW_RESTORE_DATA455__" localSheetId="5" hidden="1">#REF!</definedName>
    <definedName name="__APW_RESTORE_DATA455__" localSheetId="6" hidden="1">#REF!</definedName>
    <definedName name="__APW_RESTORE_DATA455__" localSheetId="7" hidden="1">#REF!</definedName>
    <definedName name="__APW_RESTORE_DATA455__" hidden="1">#REF!</definedName>
    <definedName name="__APW_RESTORE_DATA456__" localSheetId="5" hidden="1">#REF!,#REF!,#REF!,#REF!</definedName>
    <definedName name="__APW_RESTORE_DATA456__" localSheetId="6" hidden="1">#REF!,#REF!,#REF!,#REF!</definedName>
    <definedName name="__APW_RESTORE_DATA456__" localSheetId="7" hidden="1">#REF!,#REF!,#REF!,#REF!</definedName>
    <definedName name="__APW_RESTORE_DATA456__" hidden="1">#REF!,#REF!,#REF!,#REF!</definedName>
    <definedName name="__APW_RESTORE_DATA457__" localSheetId="5" hidden="1">#REF!,#REF!</definedName>
    <definedName name="__APW_RESTORE_DATA457__" localSheetId="6" hidden="1">#REF!,#REF!</definedName>
    <definedName name="__APW_RESTORE_DATA457__" localSheetId="7" hidden="1">#REF!,#REF!</definedName>
    <definedName name="__APW_RESTORE_DATA457__" hidden="1">#REF!,#REF!</definedName>
    <definedName name="__APW_RESTORE_DATA458__" localSheetId="5" hidden="1">#REF!,#REF!</definedName>
    <definedName name="__APW_RESTORE_DATA458__" localSheetId="6" hidden="1">#REF!,#REF!</definedName>
    <definedName name="__APW_RESTORE_DATA458__" localSheetId="7" hidden="1">#REF!,#REF!</definedName>
    <definedName name="__APW_RESTORE_DATA458__" hidden="1">#REF!,#REF!</definedName>
    <definedName name="__APW_RESTORE_DATA459__" localSheetId="5" hidden="1">#REF!,#REF!,#REF!,#REF!</definedName>
    <definedName name="__APW_RESTORE_DATA459__" localSheetId="6" hidden="1">#REF!,#REF!,#REF!,#REF!</definedName>
    <definedName name="__APW_RESTORE_DATA459__" localSheetId="7" hidden="1">#REF!,#REF!,#REF!,#REF!</definedName>
    <definedName name="__APW_RESTORE_DATA459__" hidden="1">#REF!,#REF!,#REF!,#REF!</definedName>
    <definedName name="__APW_RESTORE_DATA46__" hidden="1">'[2]Street (Q)'!$B$32,'[2]Street (Q)'!$C$32,'[2]Street (Q)'!$D$32,'[2]Street (Q)'!$E$32,'[2]Street (Q)'!$F$32,'[2]Street (Q)'!$G$32,'[2]Street (Q)'!$H$32,'[2]Street (Q)'!$I$32,'[2]Street (Q)'!$J$32,'[2]Street (Q)'!$K$32,'[2]Street (Q)'!$L$32,'[2]Street (Q)'!$M$32,'[2]Street (Q)'!$N$32,'[2]Street (Q)'!$O$32,'[2]Street (Q)'!$P$32</definedName>
    <definedName name="__APW_RESTORE_DATA460__" localSheetId="5" hidden="1">#REF!</definedName>
    <definedName name="__APW_RESTORE_DATA460__" localSheetId="6" hidden="1">#REF!</definedName>
    <definedName name="__APW_RESTORE_DATA460__" localSheetId="7" hidden="1">#REF!</definedName>
    <definedName name="__APW_RESTORE_DATA460__" hidden="1">#REF!</definedName>
    <definedName name="__APW_RESTORE_DATA461__" localSheetId="5" hidden="1">#REF!,#REF!,#REF!,#REF!</definedName>
    <definedName name="__APW_RESTORE_DATA461__" localSheetId="6" hidden="1">#REF!,#REF!,#REF!,#REF!</definedName>
    <definedName name="__APW_RESTORE_DATA461__" localSheetId="7" hidden="1">#REF!,#REF!,#REF!,#REF!</definedName>
    <definedName name="__APW_RESTORE_DATA461__" hidden="1">#REF!,#REF!,#REF!,#REF!</definedName>
    <definedName name="__APW_RESTORE_DATA462__" localSheetId="5" hidden="1">#REF!,#REF!</definedName>
    <definedName name="__APW_RESTORE_DATA462__" localSheetId="6" hidden="1">#REF!,#REF!</definedName>
    <definedName name="__APW_RESTORE_DATA462__" localSheetId="7" hidden="1">#REF!,#REF!</definedName>
    <definedName name="__APW_RESTORE_DATA462__" hidden="1">#REF!,#REF!</definedName>
    <definedName name="__APW_RESTORE_DATA463__" localSheetId="5" hidden="1">#REF!,#REF!</definedName>
    <definedName name="__APW_RESTORE_DATA463__" localSheetId="6" hidden="1">#REF!,#REF!</definedName>
    <definedName name="__APW_RESTORE_DATA463__" localSheetId="7" hidden="1">#REF!,#REF!</definedName>
    <definedName name="__APW_RESTORE_DATA463__" hidden="1">#REF!,#REF!</definedName>
    <definedName name="__APW_RESTORE_DATA464__" localSheetId="5" hidden="1">#REF!,#REF!,#REF!,#REF!</definedName>
    <definedName name="__APW_RESTORE_DATA464__" localSheetId="6" hidden="1">#REF!,#REF!,#REF!,#REF!</definedName>
    <definedName name="__APW_RESTORE_DATA464__" localSheetId="7" hidden="1">#REF!,#REF!,#REF!,#REF!</definedName>
    <definedName name="__APW_RESTORE_DATA464__" hidden="1">#REF!,#REF!,#REF!,#REF!</definedName>
    <definedName name="__APW_RESTORE_DATA465__" localSheetId="5" hidden="1">#REF!</definedName>
    <definedName name="__APW_RESTORE_DATA465__" localSheetId="6" hidden="1">#REF!</definedName>
    <definedName name="__APW_RESTORE_DATA465__" localSheetId="7" hidden="1">#REF!</definedName>
    <definedName name="__APW_RESTORE_DATA465__" hidden="1">#REF!</definedName>
    <definedName name="__APW_RESTORE_DATA466__" localSheetId="5" hidden="1">#REF!,#REF!,#REF!,#REF!</definedName>
    <definedName name="__APW_RESTORE_DATA466__" localSheetId="6" hidden="1">#REF!,#REF!,#REF!,#REF!</definedName>
    <definedName name="__APW_RESTORE_DATA466__" localSheetId="7" hidden="1">#REF!,#REF!,#REF!,#REF!</definedName>
    <definedName name="__APW_RESTORE_DATA466__" hidden="1">#REF!,#REF!,#REF!,#REF!</definedName>
    <definedName name="__APW_RESTORE_DATA467__" localSheetId="5" hidden="1">#REF!,#REF!</definedName>
    <definedName name="__APW_RESTORE_DATA467__" localSheetId="6" hidden="1">#REF!,#REF!</definedName>
    <definedName name="__APW_RESTORE_DATA467__" localSheetId="7" hidden="1">#REF!,#REF!</definedName>
    <definedName name="__APW_RESTORE_DATA467__" hidden="1">#REF!,#REF!</definedName>
    <definedName name="__APW_RESTORE_DATA468__" localSheetId="5" hidden="1">#REF!,#REF!</definedName>
    <definedName name="__APW_RESTORE_DATA468__" localSheetId="6" hidden="1">#REF!,#REF!</definedName>
    <definedName name="__APW_RESTORE_DATA468__" localSheetId="7" hidden="1">#REF!,#REF!</definedName>
    <definedName name="__APW_RESTORE_DATA468__" hidden="1">#REF!,#REF!</definedName>
    <definedName name="__APW_RESTORE_DATA469__" localSheetId="5" hidden="1">#REF!,#REF!,#REF!,#REF!</definedName>
    <definedName name="__APW_RESTORE_DATA469__" localSheetId="6" hidden="1">#REF!,#REF!,#REF!,#REF!</definedName>
    <definedName name="__APW_RESTORE_DATA469__" localSheetId="7" hidden="1">#REF!,#REF!,#REF!,#REF!</definedName>
    <definedName name="__APW_RESTORE_DATA469__" hidden="1">#REF!,#REF!,#REF!,#REF!</definedName>
    <definedName name="__APW_RESTORE_DATA470__" localSheetId="5" hidden="1">#REF!</definedName>
    <definedName name="__APW_RESTORE_DATA470__" localSheetId="6" hidden="1">#REF!</definedName>
    <definedName name="__APW_RESTORE_DATA470__" localSheetId="7" hidden="1">#REF!</definedName>
    <definedName name="__APW_RESTORE_DATA470__" hidden="1">#REF!</definedName>
    <definedName name="__APW_RESTORE_DATA471__" localSheetId="5" hidden="1">#REF!,#REF!,#REF!,#REF!</definedName>
    <definedName name="__APW_RESTORE_DATA471__" localSheetId="6" hidden="1">#REF!,#REF!,#REF!,#REF!</definedName>
    <definedName name="__APW_RESTORE_DATA471__" localSheetId="7" hidden="1">#REF!,#REF!,#REF!,#REF!</definedName>
    <definedName name="__APW_RESTORE_DATA471__" hidden="1">#REF!,#REF!,#REF!,#REF!</definedName>
    <definedName name="__APW_RESTORE_DATA472__" localSheetId="5" hidden="1">#REF!,#REF!</definedName>
    <definedName name="__APW_RESTORE_DATA472__" localSheetId="6" hidden="1">#REF!,#REF!</definedName>
    <definedName name="__APW_RESTORE_DATA472__" localSheetId="7" hidden="1">#REF!,#REF!</definedName>
    <definedName name="__APW_RESTORE_DATA472__" hidden="1">#REF!,#REF!</definedName>
    <definedName name="__APW_RESTORE_DATA473__" localSheetId="5" hidden="1">#REF!,#REF!</definedName>
    <definedName name="__APW_RESTORE_DATA473__" localSheetId="6" hidden="1">#REF!,#REF!</definedName>
    <definedName name="__APW_RESTORE_DATA473__" localSheetId="7" hidden="1">#REF!,#REF!</definedName>
    <definedName name="__APW_RESTORE_DATA473__" hidden="1">#REF!,#REF!</definedName>
    <definedName name="__APW_RESTORE_DATA474__" localSheetId="5" hidden="1">#REF!,#REF!,#REF!,#REF!</definedName>
    <definedName name="__APW_RESTORE_DATA474__" localSheetId="6" hidden="1">#REF!,#REF!,#REF!,#REF!</definedName>
    <definedName name="__APW_RESTORE_DATA474__" localSheetId="7" hidden="1">#REF!,#REF!,#REF!,#REF!</definedName>
    <definedName name="__APW_RESTORE_DATA474__" hidden="1">#REF!,#REF!,#REF!,#REF!</definedName>
    <definedName name="__APW_RESTORE_DATA475__" localSheetId="5" hidden="1">#REF!</definedName>
    <definedName name="__APW_RESTORE_DATA475__" localSheetId="6" hidden="1">#REF!</definedName>
    <definedName name="__APW_RESTORE_DATA475__" localSheetId="7" hidden="1">#REF!</definedName>
    <definedName name="__APW_RESTORE_DATA475__" hidden="1">#REF!</definedName>
    <definedName name="__APW_RESTORE_DATA476__" localSheetId="5" hidden="1">#REF!,#REF!,#REF!,#REF!</definedName>
    <definedName name="__APW_RESTORE_DATA476__" localSheetId="6" hidden="1">#REF!,#REF!,#REF!,#REF!</definedName>
    <definedName name="__APW_RESTORE_DATA476__" localSheetId="7" hidden="1">#REF!,#REF!,#REF!,#REF!</definedName>
    <definedName name="__APW_RESTORE_DATA476__" hidden="1">#REF!,#REF!,#REF!,#REF!</definedName>
    <definedName name="__APW_RESTORE_DATA477__" localSheetId="5" hidden="1">#REF!,#REF!</definedName>
    <definedName name="__APW_RESTORE_DATA477__" localSheetId="6" hidden="1">#REF!,#REF!</definedName>
    <definedName name="__APW_RESTORE_DATA477__" localSheetId="7" hidden="1">#REF!,#REF!</definedName>
    <definedName name="__APW_RESTORE_DATA477__" hidden="1">#REF!,#REF!</definedName>
    <definedName name="__APW_RESTORE_DATA478__" localSheetId="5" hidden="1">#REF!,#REF!</definedName>
    <definedName name="__APW_RESTORE_DATA478__" localSheetId="6" hidden="1">#REF!,#REF!</definedName>
    <definedName name="__APW_RESTORE_DATA478__" localSheetId="7" hidden="1">#REF!,#REF!</definedName>
    <definedName name="__APW_RESTORE_DATA478__" hidden="1">#REF!,#REF!</definedName>
    <definedName name="__APW_RESTORE_DATA479__" localSheetId="5" hidden="1">#REF!,#REF!,#REF!,#REF!</definedName>
    <definedName name="__APW_RESTORE_DATA479__" localSheetId="6" hidden="1">#REF!,#REF!,#REF!,#REF!</definedName>
    <definedName name="__APW_RESTORE_DATA479__" localSheetId="7" hidden="1">#REF!,#REF!,#REF!,#REF!</definedName>
    <definedName name="__APW_RESTORE_DATA479__" hidden="1">#REF!,#REF!,#REF!,#REF!</definedName>
    <definedName name="__APW_RESTORE_DATA48__" hidden="1">'[2]Street (Q)'!$B$35,'[2]Street (Q)'!$C$35,'[2]Street (Q)'!$D$35,'[2]Street (Q)'!$E$35,'[2]Street (Q)'!$F$35,'[2]Street (Q)'!$G$35,'[2]Street (Q)'!$H$35,'[2]Street (Q)'!$I$35,'[2]Street (Q)'!$J$35,'[2]Street (Q)'!$K$35,'[2]Street (Q)'!$L$35,'[2]Street (Q)'!$M$35,'[2]Street (Q)'!$N$35,'[2]Street (Q)'!$O$35,'[2]Street (Q)'!$P$35</definedName>
    <definedName name="__APW_RESTORE_DATA480__" localSheetId="5" hidden="1">#REF!</definedName>
    <definedName name="__APW_RESTORE_DATA480__" localSheetId="6" hidden="1">#REF!</definedName>
    <definedName name="__APW_RESTORE_DATA480__" localSheetId="7" hidden="1">#REF!</definedName>
    <definedName name="__APW_RESTORE_DATA480__" hidden="1">#REF!</definedName>
    <definedName name="__APW_RESTORE_DATA481__" localSheetId="5" hidden="1">#REF!,#REF!,#REF!,#REF!</definedName>
    <definedName name="__APW_RESTORE_DATA481__" localSheetId="6" hidden="1">#REF!,#REF!,#REF!,#REF!</definedName>
    <definedName name="__APW_RESTORE_DATA481__" localSheetId="7" hidden="1">#REF!,#REF!,#REF!,#REF!</definedName>
    <definedName name="__APW_RESTORE_DATA481__" hidden="1">#REF!,#REF!,#REF!,#REF!</definedName>
    <definedName name="__APW_RESTORE_DATA482__" localSheetId="5" hidden="1">#REF!,#REF!</definedName>
    <definedName name="__APW_RESTORE_DATA482__" localSheetId="6" hidden="1">#REF!,#REF!</definedName>
    <definedName name="__APW_RESTORE_DATA482__" localSheetId="7" hidden="1">#REF!,#REF!</definedName>
    <definedName name="__APW_RESTORE_DATA482__" hidden="1">#REF!,#REF!</definedName>
    <definedName name="__APW_RESTORE_DATA483__" localSheetId="5" hidden="1">#REF!,#REF!</definedName>
    <definedName name="__APW_RESTORE_DATA483__" localSheetId="6" hidden="1">#REF!,#REF!</definedName>
    <definedName name="__APW_RESTORE_DATA483__" localSheetId="7" hidden="1">#REF!,#REF!</definedName>
    <definedName name="__APW_RESTORE_DATA483__" hidden="1">#REF!,#REF!</definedName>
    <definedName name="__APW_RESTORE_DATA484__" localSheetId="5" hidden="1">#REF!,#REF!,#REF!,#REF!</definedName>
    <definedName name="__APW_RESTORE_DATA484__" localSheetId="6" hidden="1">#REF!,#REF!,#REF!,#REF!</definedName>
    <definedName name="__APW_RESTORE_DATA484__" localSheetId="7" hidden="1">#REF!,#REF!,#REF!,#REF!</definedName>
    <definedName name="__APW_RESTORE_DATA484__" hidden="1">#REF!,#REF!,#REF!,#REF!</definedName>
    <definedName name="__APW_RESTORE_DATA485__" localSheetId="5" hidden="1">#REF!</definedName>
    <definedName name="__APW_RESTORE_DATA485__" localSheetId="6" hidden="1">#REF!</definedName>
    <definedName name="__APW_RESTORE_DATA485__" localSheetId="7" hidden="1">#REF!</definedName>
    <definedName name="__APW_RESTORE_DATA485__" hidden="1">#REF!</definedName>
    <definedName name="__APW_RESTORE_DATA486__" localSheetId="5" hidden="1">#REF!,#REF!,#REF!,#REF!</definedName>
    <definedName name="__APW_RESTORE_DATA486__" localSheetId="6" hidden="1">#REF!,#REF!,#REF!,#REF!</definedName>
    <definedName name="__APW_RESTORE_DATA486__" localSheetId="7" hidden="1">#REF!,#REF!,#REF!,#REF!</definedName>
    <definedName name="__APW_RESTORE_DATA486__" hidden="1">#REF!,#REF!,#REF!,#REF!</definedName>
    <definedName name="__APW_RESTORE_DATA487__" localSheetId="5" hidden="1">#REF!,#REF!</definedName>
    <definedName name="__APW_RESTORE_DATA487__" localSheetId="6" hidden="1">#REF!,#REF!</definedName>
    <definedName name="__APW_RESTORE_DATA487__" localSheetId="7" hidden="1">#REF!,#REF!</definedName>
    <definedName name="__APW_RESTORE_DATA487__" hidden="1">#REF!,#REF!</definedName>
    <definedName name="__APW_RESTORE_DATA488__" localSheetId="5" hidden="1">#REF!,#REF!</definedName>
    <definedName name="__APW_RESTORE_DATA488__" localSheetId="6" hidden="1">#REF!,#REF!</definedName>
    <definedName name="__APW_RESTORE_DATA488__" localSheetId="7" hidden="1">#REF!,#REF!</definedName>
    <definedName name="__APW_RESTORE_DATA488__" hidden="1">#REF!,#REF!</definedName>
    <definedName name="__APW_RESTORE_DATA489__" localSheetId="5" hidden="1">#REF!,#REF!,#REF!,#REF!</definedName>
    <definedName name="__APW_RESTORE_DATA489__" localSheetId="6" hidden="1">#REF!,#REF!,#REF!,#REF!</definedName>
    <definedName name="__APW_RESTORE_DATA489__" localSheetId="7" hidden="1">#REF!,#REF!,#REF!,#REF!</definedName>
    <definedName name="__APW_RESTORE_DATA489__" hidden="1">#REF!,#REF!,#REF!,#REF!</definedName>
    <definedName name="__APW_RESTORE_DATA490__" localSheetId="5" hidden="1">#REF!</definedName>
    <definedName name="__APW_RESTORE_DATA490__" localSheetId="6" hidden="1">#REF!</definedName>
    <definedName name="__APW_RESTORE_DATA490__" localSheetId="7" hidden="1">#REF!</definedName>
    <definedName name="__APW_RESTORE_DATA490__" hidden="1">#REF!</definedName>
    <definedName name="__APW_RESTORE_DATA491__" localSheetId="5" hidden="1">#REF!,#REF!,#REF!,#REF!</definedName>
    <definedName name="__APW_RESTORE_DATA491__" localSheetId="6" hidden="1">#REF!,#REF!,#REF!,#REF!</definedName>
    <definedName name="__APW_RESTORE_DATA491__" localSheetId="7" hidden="1">#REF!,#REF!,#REF!,#REF!</definedName>
    <definedName name="__APW_RESTORE_DATA491__" hidden="1">#REF!,#REF!,#REF!,#REF!</definedName>
    <definedName name="__APW_RESTORE_DATA492__" localSheetId="5" hidden="1">#REF!,#REF!</definedName>
    <definedName name="__APW_RESTORE_DATA492__" localSheetId="6" hidden="1">#REF!,#REF!</definedName>
    <definedName name="__APW_RESTORE_DATA492__" localSheetId="7" hidden="1">#REF!,#REF!</definedName>
    <definedName name="__APW_RESTORE_DATA492__" hidden="1">#REF!,#REF!</definedName>
    <definedName name="__APW_RESTORE_DATA493__" localSheetId="5" hidden="1">#REF!,#REF!</definedName>
    <definedName name="__APW_RESTORE_DATA493__" localSheetId="6" hidden="1">#REF!,#REF!</definedName>
    <definedName name="__APW_RESTORE_DATA493__" localSheetId="7" hidden="1">#REF!,#REF!</definedName>
    <definedName name="__APW_RESTORE_DATA493__" hidden="1">#REF!,#REF!</definedName>
    <definedName name="__APW_RESTORE_DATA494__" localSheetId="5" hidden="1">#REF!,#REF!,#REF!,#REF!</definedName>
    <definedName name="__APW_RESTORE_DATA494__" localSheetId="6" hidden="1">#REF!,#REF!,#REF!,#REF!</definedName>
    <definedName name="__APW_RESTORE_DATA494__" localSheetId="7" hidden="1">#REF!,#REF!,#REF!,#REF!</definedName>
    <definedName name="__APW_RESTORE_DATA494__" hidden="1">#REF!,#REF!,#REF!,#REF!</definedName>
    <definedName name="__APW_RESTORE_DATA495__" localSheetId="5" hidden="1">#REF!</definedName>
    <definedName name="__APW_RESTORE_DATA495__" localSheetId="6" hidden="1">#REF!</definedName>
    <definedName name="__APW_RESTORE_DATA495__" localSheetId="7" hidden="1">#REF!</definedName>
    <definedName name="__APW_RESTORE_DATA495__" hidden="1">#REF!</definedName>
    <definedName name="__APW_RESTORE_DATA496__" localSheetId="5" hidden="1">#REF!,#REF!,#REF!,#REF!</definedName>
    <definedName name="__APW_RESTORE_DATA496__" localSheetId="6" hidden="1">#REF!,#REF!,#REF!,#REF!</definedName>
    <definedName name="__APW_RESTORE_DATA496__" localSheetId="7" hidden="1">#REF!,#REF!,#REF!,#REF!</definedName>
    <definedName name="__APW_RESTORE_DATA496__" hidden="1">#REF!,#REF!,#REF!,#REF!</definedName>
    <definedName name="__APW_RESTORE_DATA497__" localSheetId="5" hidden="1">#REF!,#REF!</definedName>
    <definedName name="__APW_RESTORE_DATA497__" localSheetId="6" hidden="1">#REF!,#REF!</definedName>
    <definedName name="__APW_RESTORE_DATA497__" localSheetId="7" hidden="1">#REF!,#REF!</definedName>
    <definedName name="__APW_RESTORE_DATA497__" hidden="1">#REF!,#REF!</definedName>
    <definedName name="__APW_RESTORE_DATA498__" localSheetId="5" hidden="1">#REF!,#REF!</definedName>
    <definedName name="__APW_RESTORE_DATA498__" localSheetId="6" hidden="1">#REF!,#REF!</definedName>
    <definedName name="__APW_RESTORE_DATA498__" localSheetId="7" hidden="1">#REF!,#REF!</definedName>
    <definedName name="__APW_RESTORE_DATA498__" hidden="1">#REF!,#REF!</definedName>
    <definedName name="__APW_RESTORE_DATA499__" localSheetId="5" hidden="1">#REF!,#REF!,#REF!,#REF!</definedName>
    <definedName name="__APW_RESTORE_DATA499__" localSheetId="6" hidden="1">#REF!,#REF!,#REF!,#REF!</definedName>
    <definedName name="__APW_RESTORE_DATA499__" localSheetId="7" hidden="1">#REF!,#REF!,#REF!,#REF!</definedName>
    <definedName name="__APW_RESTORE_DATA499__" hidden="1">#REF!,#REF!,#REF!,#REF!</definedName>
    <definedName name="__APW_RESTORE_DATA5__" hidden="1">'[2]Street (Q)'!$B$9,'[2]Street (Q)'!$C$9,'[2]Street (Q)'!$D$9,'[2]Street (Q)'!$E$9,'[2]Street (Q)'!$F$9,'[2]Street (Q)'!$G$9,'[2]Street (Q)'!$H$9,'[2]Street (Q)'!$I$9,'[2]Street (Q)'!$J$9,'[2]Street (Q)'!$K$9,'[2]Street (Q)'!$L$9,'[2]Street (Q)'!$M$9,'[2]Street (Q)'!$N$9,'[2]Street (Q)'!$O$9,'[2]Street (Q)'!$P$9,'[2]Street (Q)'!$Q$9</definedName>
    <definedName name="__APW_RESTORE_DATA50__" hidden="1">'[2]Street (Q)'!$B$36,'[2]Street (Q)'!$C$36,'[2]Street (Q)'!$D$36,'[2]Street (Q)'!$E$36,'[2]Street (Q)'!$F$36,'[2]Street (Q)'!$G$36,'[2]Street (Q)'!$H$36,'[2]Street (Q)'!$I$36,'[2]Street (Q)'!$J$36,'[2]Street (Q)'!$K$36,'[2]Street (Q)'!$L$36,'[2]Street (Q)'!$M$36,'[2]Street (Q)'!$N$36,'[2]Street (Q)'!$O$36,'[2]Street (Q)'!$P$36</definedName>
    <definedName name="__APW_RESTORE_DATA500__" localSheetId="5" hidden="1">#REF!</definedName>
    <definedName name="__APW_RESTORE_DATA500__" localSheetId="6" hidden="1">#REF!</definedName>
    <definedName name="__APW_RESTORE_DATA500__" localSheetId="7" hidden="1">#REF!</definedName>
    <definedName name="__APW_RESTORE_DATA500__" hidden="1">#REF!</definedName>
    <definedName name="__APW_RESTORE_DATA501__" localSheetId="5" hidden="1">#REF!,#REF!,#REF!,#REF!</definedName>
    <definedName name="__APW_RESTORE_DATA501__" localSheetId="6" hidden="1">#REF!,#REF!,#REF!,#REF!</definedName>
    <definedName name="__APW_RESTORE_DATA501__" localSheetId="7" hidden="1">#REF!,#REF!,#REF!,#REF!</definedName>
    <definedName name="__APW_RESTORE_DATA501__" hidden="1">#REF!,#REF!,#REF!,#REF!</definedName>
    <definedName name="__APW_RESTORE_DATA502__" localSheetId="5" hidden="1">#REF!,#REF!</definedName>
    <definedName name="__APW_RESTORE_DATA502__" localSheetId="6" hidden="1">#REF!,#REF!</definedName>
    <definedName name="__APW_RESTORE_DATA502__" localSheetId="7" hidden="1">#REF!,#REF!</definedName>
    <definedName name="__APW_RESTORE_DATA502__" hidden="1">#REF!,#REF!</definedName>
    <definedName name="__APW_RESTORE_DATA503__" localSheetId="5" hidden="1">#REF!,#REF!</definedName>
    <definedName name="__APW_RESTORE_DATA503__" localSheetId="6" hidden="1">#REF!,#REF!</definedName>
    <definedName name="__APW_RESTORE_DATA503__" localSheetId="7" hidden="1">#REF!,#REF!</definedName>
    <definedName name="__APW_RESTORE_DATA503__" hidden="1">#REF!,#REF!</definedName>
    <definedName name="__APW_RESTORE_DATA504__" localSheetId="5" hidden="1">#REF!,#REF!,#REF!,#REF!</definedName>
    <definedName name="__APW_RESTORE_DATA504__" localSheetId="6" hidden="1">#REF!,#REF!,#REF!,#REF!</definedName>
    <definedName name="__APW_RESTORE_DATA504__" localSheetId="7" hidden="1">#REF!,#REF!,#REF!,#REF!</definedName>
    <definedName name="__APW_RESTORE_DATA504__" hidden="1">#REF!,#REF!,#REF!,#REF!</definedName>
    <definedName name="__APW_RESTORE_DATA505__" localSheetId="5" hidden="1">#REF!</definedName>
    <definedName name="__APW_RESTORE_DATA505__" localSheetId="6" hidden="1">#REF!</definedName>
    <definedName name="__APW_RESTORE_DATA505__" localSheetId="7" hidden="1">#REF!</definedName>
    <definedName name="__APW_RESTORE_DATA505__" hidden="1">#REF!</definedName>
    <definedName name="__APW_RESTORE_DATA506__" localSheetId="5" hidden="1">#REF!,#REF!,#REF!,#REF!</definedName>
    <definedName name="__APW_RESTORE_DATA506__" localSheetId="6" hidden="1">#REF!,#REF!,#REF!,#REF!</definedName>
    <definedName name="__APW_RESTORE_DATA506__" localSheetId="7" hidden="1">#REF!,#REF!,#REF!,#REF!</definedName>
    <definedName name="__APW_RESTORE_DATA506__" hidden="1">#REF!,#REF!,#REF!,#REF!</definedName>
    <definedName name="__APW_RESTORE_DATA507__" localSheetId="5" hidden="1">#REF!,#REF!</definedName>
    <definedName name="__APW_RESTORE_DATA507__" localSheetId="6" hidden="1">#REF!,#REF!</definedName>
    <definedName name="__APW_RESTORE_DATA507__" localSheetId="7" hidden="1">#REF!,#REF!</definedName>
    <definedName name="__APW_RESTORE_DATA507__" hidden="1">#REF!,#REF!</definedName>
    <definedName name="__APW_RESTORE_DATA508__" localSheetId="5" hidden="1">#REF!,#REF!</definedName>
    <definedName name="__APW_RESTORE_DATA508__" localSheetId="6" hidden="1">#REF!,#REF!</definedName>
    <definedName name="__APW_RESTORE_DATA508__" localSheetId="7" hidden="1">#REF!,#REF!</definedName>
    <definedName name="__APW_RESTORE_DATA508__" hidden="1">#REF!,#REF!</definedName>
    <definedName name="__APW_RESTORE_DATA509__" localSheetId="5" hidden="1">#REF!,#REF!,#REF!,#REF!</definedName>
    <definedName name="__APW_RESTORE_DATA509__" localSheetId="6" hidden="1">#REF!,#REF!,#REF!,#REF!</definedName>
    <definedName name="__APW_RESTORE_DATA509__" localSheetId="7" hidden="1">#REF!,#REF!,#REF!,#REF!</definedName>
    <definedName name="__APW_RESTORE_DATA509__" hidden="1">#REF!,#REF!,#REF!,#REF!</definedName>
    <definedName name="__APW_RESTORE_DATA510__" localSheetId="5" hidden="1">#REF!</definedName>
    <definedName name="__APW_RESTORE_DATA510__" localSheetId="6" hidden="1">#REF!</definedName>
    <definedName name="__APW_RESTORE_DATA510__" localSheetId="7" hidden="1">#REF!</definedName>
    <definedName name="__APW_RESTORE_DATA510__" hidden="1">#REF!</definedName>
    <definedName name="__APW_RESTORE_DATA511__" localSheetId="5" hidden="1">#REF!,#REF!,#REF!,#REF!</definedName>
    <definedName name="__APW_RESTORE_DATA511__" localSheetId="6" hidden="1">#REF!,#REF!,#REF!,#REF!</definedName>
    <definedName name="__APW_RESTORE_DATA511__" localSheetId="7" hidden="1">#REF!,#REF!,#REF!,#REF!</definedName>
    <definedName name="__APW_RESTORE_DATA511__" hidden="1">#REF!,#REF!,#REF!,#REF!</definedName>
    <definedName name="__APW_RESTORE_DATA512__" localSheetId="5" hidden="1">#REF!,#REF!</definedName>
    <definedName name="__APW_RESTORE_DATA512__" localSheetId="6" hidden="1">#REF!,#REF!</definedName>
    <definedName name="__APW_RESTORE_DATA512__" localSheetId="7" hidden="1">#REF!,#REF!</definedName>
    <definedName name="__APW_RESTORE_DATA512__" hidden="1">#REF!,#REF!</definedName>
    <definedName name="__APW_RESTORE_DATA513__" localSheetId="5" hidden="1">#REF!,#REF!</definedName>
    <definedName name="__APW_RESTORE_DATA513__" localSheetId="6" hidden="1">#REF!,#REF!</definedName>
    <definedName name="__APW_RESTORE_DATA513__" localSheetId="7" hidden="1">#REF!,#REF!</definedName>
    <definedName name="__APW_RESTORE_DATA513__" hidden="1">#REF!,#REF!</definedName>
    <definedName name="__APW_RESTORE_DATA514__" localSheetId="5" hidden="1">#REF!,#REF!,#REF!,#REF!</definedName>
    <definedName name="__APW_RESTORE_DATA514__" localSheetId="6" hidden="1">#REF!,#REF!,#REF!,#REF!</definedName>
    <definedName name="__APW_RESTORE_DATA514__" localSheetId="7" hidden="1">#REF!,#REF!,#REF!,#REF!</definedName>
    <definedName name="__APW_RESTORE_DATA514__" hidden="1">#REF!,#REF!,#REF!,#REF!</definedName>
    <definedName name="__APW_RESTORE_DATA515__" localSheetId="5" hidden="1">#REF!</definedName>
    <definedName name="__APW_RESTORE_DATA515__" localSheetId="6" hidden="1">#REF!</definedName>
    <definedName name="__APW_RESTORE_DATA515__" localSheetId="7" hidden="1">#REF!</definedName>
    <definedName name="__APW_RESTORE_DATA515__" hidden="1">#REF!</definedName>
    <definedName name="__APW_RESTORE_DATA516__" localSheetId="5" hidden="1">#REF!,#REF!,#REF!,#REF!</definedName>
    <definedName name="__APW_RESTORE_DATA516__" localSheetId="6" hidden="1">#REF!,#REF!,#REF!,#REF!</definedName>
    <definedName name="__APW_RESTORE_DATA516__" localSheetId="7" hidden="1">#REF!,#REF!,#REF!,#REF!</definedName>
    <definedName name="__APW_RESTORE_DATA516__" hidden="1">#REF!,#REF!,#REF!,#REF!</definedName>
    <definedName name="__APW_RESTORE_DATA517__" localSheetId="5" hidden="1">#REF!,#REF!</definedName>
    <definedName name="__APW_RESTORE_DATA517__" localSheetId="6" hidden="1">#REF!,#REF!</definedName>
    <definedName name="__APW_RESTORE_DATA517__" localSheetId="7" hidden="1">#REF!,#REF!</definedName>
    <definedName name="__APW_RESTORE_DATA517__" hidden="1">#REF!,#REF!</definedName>
    <definedName name="__APW_RESTORE_DATA518__" localSheetId="5" hidden="1">#REF!,#REF!</definedName>
    <definedName name="__APW_RESTORE_DATA518__" localSheetId="6" hidden="1">#REF!,#REF!</definedName>
    <definedName name="__APW_RESTORE_DATA518__" localSheetId="7" hidden="1">#REF!,#REF!</definedName>
    <definedName name="__APW_RESTORE_DATA518__" hidden="1">#REF!,#REF!</definedName>
    <definedName name="__APW_RESTORE_DATA519__" localSheetId="5" hidden="1">#REF!,#REF!,#REF!,#REF!</definedName>
    <definedName name="__APW_RESTORE_DATA519__" localSheetId="6" hidden="1">#REF!,#REF!,#REF!,#REF!</definedName>
    <definedName name="__APW_RESTORE_DATA519__" localSheetId="7" hidden="1">#REF!,#REF!,#REF!,#REF!</definedName>
    <definedName name="__APW_RESTORE_DATA519__" hidden="1">#REF!,#REF!,#REF!,#REF!</definedName>
    <definedName name="__APW_RESTORE_DATA52__" hidden="1">'[2]Street (Q)'!$B$37,'[2]Street (Q)'!$C$37,'[2]Street (Q)'!$D$37,'[2]Street (Q)'!$E$37,'[2]Street (Q)'!$F$37,'[2]Street (Q)'!$G$37,'[2]Street (Q)'!$H$37,'[2]Street (Q)'!$I$37,'[2]Street (Q)'!$J$37,'[2]Street (Q)'!$K$37,'[2]Street (Q)'!$L$37,'[2]Street (Q)'!$M$37,'[2]Street (Q)'!$N$37,'[2]Street (Q)'!$O$37,'[2]Street (Q)'!$P$37</definedName>
    <definedName name="__APW_RESTORE_DATA520__" localSheetId="5" hidden="1">#REF!</definedName>
    <definedName name="__APW_RESTORE_DATA520__" localSheetId="6" hidden="1">#REF!</definedName>
    <definedName name="__APW_RESTORE_DATA520__" localSheetId="7" hidden="1">#REF!</definedName>
    <definedName name="__APW_RESTORE_DATA520__" hidden="1">#REF!</definedName>
    <definedName name="__APW_RESTORE_DATA521__" localSheetId="5" hidden="1">#REF!,#REF!,#REF!,#REF!</definedName>
    <definedName name="__APW_RESTORE_DATA521__" localSheetId="6" hidden="1">#REF!,#REF!,#REF!,#REF!</definedName>
    <definedName name="__APW_RESTORE_DATA521__" localSheetId="7" hidden="1">#REF!,#REF!,#REF!,#REF!</definedName>
    <definedName name="__APW_RESTORE_DATA521__" hidden="1">#REF!,#REF!,#REF!,#REF!</definedName>
    <definedName name="__APW_RESTORE_DATA522__" localSheetId="5" hidden="1">#REF!,#REF!</definedName>
    <definedName name="__APW_RESTORE_DATA522__" localSheetId="6" hidden="1">#REF!,#REF!</definedName>
    <definedName name="__APW_RESTORE_DATA522__" localSheetId="7" hidden="1">#REF!,#REF!</definedName>
    <definedName name="__APW_RESTORE_DATA522__" hidden="1">#REF!,#REF!</definedName>
    <definedName name="__APW_RESTORE_DATA523__" localSheetId="5" hidden="1">#REF!,#REF!</definedName>
    <definedName name="__APW_RESTORE_DATA523__" localSheetId="6" hidden="1">#REF!,#REF!</definedName>
    <definedName name="__APW_RESTORE_DATA523__" localSheetId="7" hidden="1">#REF!,#REF!</definedName>
    <definedName name="__APW_RESTORE_DATA523__" hidden="1">#REF!,#REF!</definedName>
    <definedName name="__APW_RESTORE_DATA524__" localSheetId="5" hidden="1">#REF!,#REF!,#REF!,#REF!</definedName>
    <definedName name="__APW_RESTORE_DATA524__" localSheetId="6" hidden="1">#REF!,#REF!,#REF!,#REF!</definedName>
    <definedName name="__APW_RESTORE_DATA524__" localSheetId="7" hidden="1">#REF!,#REF!,#REF!,#REF!</definedName>
    <definedName name="__APW_RESTORE_DATA524__" hidden="1">#REF!,#REF!,#REF!,#REF!</definedName>
    <definedName name="__APW_RESTORE_DATA525__" localSheetId="5" hidden="1">#REF!</definedName>
    <definedName name="__APW_RESTORE_DATA525__" localSheetId="6" hidden="1">#REF!</definedName>
    <definedName name="__APW_RESTORE_DATA525__" localSheetId="7" hidden="1">#REF!</definedName>
    <definedName name="__APW_RESTORE_DATA525__" hidden="1">#REF!</definedName>
    <definedName name="__APW_RESTORE_DATA526__" localSheetId="5" hidden="1">#REF!,#REF!,#REF!,#REF!</definedName>
    <definedName name="__APW_RESTORE_DATA526__" localSheetId="6" hidden="1">#REF!,#REF!,#REF!,#REF!</definedName>
    <definedName name="__APW_RESTORE_DATA526__" localSheetId="7" hidden="1">#REF!,#REF!,#REF!,#REF!</definedName>
    <definedName name="__APW_RESTORE_DATA526__" hidden="1">#REF!,#REF!,#REF!,#REF!</definedName>
    <definedName name="__APW_RESTORE_DATA527__" localSheetId="5" hidden="1">#REF!,#REF!</definedName>
    <definedName name="__APW_RESTORE_DATA527__" localSheetId="6" hidden="1">#REF!,#REF!</definedName>
    <definedName name="__APW_RESTORE_DATA527__" localSheetId="7" hidden="1">#REF!,#REF!</definedName>
    <definedName name="__APW_RESTORE_DATA527__" hidden="1">#REF!,#REF!</definedName>
    <definedName name="__APW_RESTORE_DATA528__" hidden="1">'[5]The Street'!$B$79,'[5]The Street'!$C$79,'[5]The Street'!$D$79,'[5]The Street'!$E$79,'[5]The Street'!$F$79,'[5]The Street'!$G$79,'[5]The Street'!$H$79,'[5]The Street'!$I$79,'[5]The Street'!$J$79,'[5]The Street'!$K$79,'[5]The Street'!$L$79,'[5]The Street'!$M$79,'[5]The Street'!$N$79,'[5]The Street'!$O$79,'[5]The Street'!$P$79,'[5]The Street'!$Q$79</definedName>
    <definedName name="__APW_RESTORE_DATA530__" hidden="1">'[5]The Street'!$B$80,'[5]The Street'!$C$80,'[5]The Street'!$D$80,'[5]The Street'!$E$80,'[5]The Street'!$F$80,'[5]The Street'!$G$80,'[5]The Street'!$H$80,'[5]The Street'!$I$80,'[5]The Street'!$J$80,'[5]The Street'!$K$80,'[5]The Street'!$L$80,'[5]The Street'!$M$80,'[5]The Street'!$N$80,'[5]The Street'!$O$80,'[5]The Street'!$P$80,'[5]The Street'!$Q$80</definedName>
    <definedName name="__APW_RESTORE_DATA532__" hidden="1">'[5]The Street'!$B$81,'[5]The Street'!$C$81,'[5]The Street'!$D$81,'[5]The Street'!$E$81,'[5]The Street'!$F$81,'[5]The Street'!$G$81,'[5]The Street'!$H$81,'[5]The Street'!$I$81,'[5]The Street'!$J$81,'[5]The Street'!$K$81,'[5]The Street'!$L$81,'[5]The Street'!$M$81,'[5]The Street'!$N$81,'[5]The Street'!$O$81,'[5]The Street'!$P$81,'[5]The Street'!$Q$81</definedName>
    <definedName name="__APW_RESTORE_DATA534__" hidden="1">'[5]The Street'!$B$82,'[5]The Street'!$C$82,'[5]The Street'!$D$82,'[5]The Street'!$E$82,'[5]The Street'!$F$82,'[5]The Street'!$G$82,'[5]The Street'!$H$82,'[5]The Street'!$I$82,'[5]The Street'!$J$82,'[5]The Street'!$K$82,'[5]The Street'!$L$82,'[5]The Street'!$M$82,'[5]The Street'!$N$82,'[5]The Street'!$O$82,'[5]The Street'!$P$82,'[5]The Street'!$Q$82</definedName>
    <definedName name="__APW_RESTORE_DATA536__" hidden="1">'[5]The Street'!$B$83,'[5]The Street'!$C$83,'[5]The Street'!$D$83,'[5]The Street'!$E$83,'[5]The Street'!$F$83,'[5]The Street'!$G$83,'[5]The Street'!$H$83,'[5]The Street'!$I$83,'[5]The Street'!$J$83,'[5]The Street'!$K$83,'[5]The Street'!$L$83,'[5]The Street'!$M$83,'[5]The Street'!$N$83,'[5]The Street'!$O$83,'[5]The Street'!$P$83,'[5]The Street'!$Q$83</definedName>
    <definedName name="__APW_RESTORE_DATA538__" hidden="1">'[5]The Street'!$B$84,'[5]The Street'!$C$84,'[5]The Street'!$D$84,'[5]The Street'!$E$84,'[5]The Street'!$F$84,'[5]The Street'!$G$84,'[5]The Street'!$H$84,'[5]The Street'!$I$84,'[5]The Street'!$J$84,'[5]The Street'!$K$84,'[5]The Street'!$L$84,'[5]The Street'!$M$84,'[5]The Street'!$N$84,'[5]The Street'!$O$84,'[5]The Street'!$P$84,'[5]The Street'!$Q$84</definedName>
    <definedName name="__APW_RESTORE_DATA54__" hidden="1">'[2]Street (Q)'!$B$38,'[2]Street (Q)'!$C$38,'[2]Street (Q)'!$D$38,'[2]Street (Q)'!$E$38,'[2]Street (Q)'!$F$38,'[2]Street (Q)'!$G$38,'[2]Street (Q)'!$H$38,'[2]Street (Q)'!$I$38,'[2]Street (Q)'!$J$38,'[2]Street (Q)'!$K$38,'[2]Street (Q)'!$L$38,'[2]Street (Q)'!$M$38,'[2]Street (Q)'!$N$38,'[2]Street (Q)'!$O$38,'[2]Street (Q)'!$P$38</definedName>
    <definedName name="__APW_RESTORE_DATA540__" hidden="1">'[5]The Street'!$B$85,'[5]The Street'!$C$85,'[5]The Street'!$D$85,'[5]The Street'!$E$85,'[5]The Street'!$F$85,'[5]The Street'!$G$85,'[5]The Street'!$H$85,'[5]The Street'!$I$85,'[5]The Street'!$J$85,'[5]The Street'!$K$85,'[5]The Street'!$L$85,'[5]The Street'!$M$85,'[5]The Street'!$N$85,'[5]The Street'!$O$85,'[5]The Street'!$P$85,'[5]The Street'!$Q$85</definedName>
    <definedName name="__APW_RESTORE_DATA542__" hidden="1">'[5]The Street'!$B$86,'[5]The Street'!$C$86,'[5]The Street'!$D$86,'[5]The Street'!$E$86,'[5]The Street'!$F$86,'[5]The Street'!$G$86,'[5]The Street'!$H$86,'[5]The Street'!$I$86,'[5]The Street'!$J$86,'[5]The Street'!$K$86,'[5]The Street'!$L$86,'[5]The Street'!$M$86,'[5]The Street'!$N$86,'[5]The Street'!$O$86,'[5]The Street'!$P$86,'[5]The Street'!$Q$86</definedName>
    <definedName name="__APW_RESTORE_DATA544__" hidden="1">'[5]The Street'!$B$87,'[5]The Street'!$C$87,'[5]The Street'!$D$87,'[5]The Street'!$E$87,'[5]The Street'!$F$87,'[5]The Street'!$G$87,'[5]The Street'!$H$87,'[5]The Street'!$I$87,'[5]The Street'!$J$87,'[5]The Street'!$K$87,'[5]The Street'!$L$87,'[5]The Street'!$M$87,'[5]The Street'!$N$87,'[5]The Street'!$O$87,'[5]The Street'!$P$87,'[5]The Street'!$Q$87</definedName>
    <definedName name="__APW_RESTORE_DATA546__" hidden="1">'[5]The Street'!$B$88,'[5]The Street'!$C$88,'[5]The Street'!$D$88,'[5]The Street'!$E$88,'[5]The Street'!$F$88,'[5]The Street'!$G$88,'[5]The Street'!$H$88,'[5]The Street'!$I$88,'[5]The Street'!$J$88,'[5]The Street'!$K$88,'[5]The Street'!$L$88,'[5]The Street'!$M$88,'[5]The Street'!$N$88,'[5]The Street'!$O$88,'[5]The Street'!$P$88,'[5]The Street'!$Q$88</definedName>
    <definedName name="__APW_RESTORE_DATA548__" hidden="1">'[5]The Street'!$B$89,'[5]The Street'!$C$89,'[5]The Street'!$D$89,'[5]The Street'!$E$89,'[5]The Street'!$F$89,'[5]The Street'!$G$89,'[5]The Street'!$H$89,'[5]The Street'!$I$89,'[5]The Street'!$J$89,'[5]The Street'!$K$89,'[5]The Street'!$L$89,'[5]The Street'!$M$89,'[5]The Street'!$N$89,'[5]The Street'!$O$89,'[5]The Street'!$P$89,'[5]The Street'!$Q$89</definedName>
    <definedName name="__APW_RESTORE_DATA550__" hidden="1">'[5]The Street'!$B$90,'[5]The Street'!$C$90,'[5]The Street'!$D$90,'[5]The Street'!$E$90,'[5]The Street'!$F$90,'[5]The Street'!$G$90,'[5]The Street'!$H$90,'[5]The Street'!$I$90,'[5]The Street'!$J$90,'[5]The Street'!$K$90,'[5]The Street'!$L$90,'[5]The Street'!$M$90,'[5]The Street'!$N$90,'[5]The Street'!$O$90,'[5]The Street'!$P$90,'[5]The Street'!$Q$90</definedName>
    <definedName name="__APW_RESTORE_DATA56__" hidden="1">'[2]Street (Q)'!$B$39,'[2]Street (Q)'!$C$39,'[2]Street (Q)'!$D$39,'[2]Street (Q)'!$E$39,'[2]Street (Q)'!$F$39,'[2]Street (Q)'!$G$39,'[2]Street (Q)'!$H$39,'[2]Street (Q)'!$I$39,'[2]Street (Q)'!$J$39,'[2]Street (Q)'!$K$39,'[2]Street (Q)'!$L$39,'[2]Street (Q)'!$M$39,'[2]Street (Q)'!$N$39,'[2]Street (Q)'!$O$39,'[2]Street (Q)'!$P$39</definedName>
    <definedName name="__APW_RESTORE_DATA58__" hidden="1">'[2]Street (Q)'!$B$40,'[2]Street (Q)'!$C$40,'[2]Street (Q)'!$D$40,'[2]Street (Q)'!$E$40,'[2]Street (Q)'!$F$40,'[2]Street (Q)'!$G$40,'[2]Street (Q)'!$H$40,'[2]Street (Q)'!$I$40,'[2]Street (Q)'!$J$40,'[2]Street (Q)'!$K$40,'[2]Street (Q)'!$L$40,'[2]Street (Q)'!$M$40,'[2]Street (Q)'!$N$40,'[2]Street (Q)'!$O$40,'[2]Street (Q)'!$P$40</definedName>
    <definedName name="__APW_RESTORE_DATA6__" hidden="1">'[2]Street (Q)'!$B$10,'[2]Street (Q)'!$C$10,'[2]Street (Q)'!$D$10,'[2]Street (Q)'!$E$10,'[2]Street (Q)'!$F$10,'[2]Street (Q)'!$G$10,'[2]Street (Q)'!$H$10,'[2]Street (Q)'!$I$10,'[2]Street (Q)'!$J$10,'[2]Street (Q)'!$K$10,'[2]Street (Q)'!$L$10,'[2]Street (Q)'!$M$10,'[2]Street (Q)'!$N$10,'[2]Street (Q)'!$O$10,'[2]Street (Q)'!$P$10</definedName>
    <definedName name="__APW_RESTORE_DATA60__" hidden="1">'[2]Street (Q)'!$B$43,'[2]Street (Q)'!$C$43,'[2]Street (Q)'!$D$43,'[2]Street (Q)'!$E$43,'[2]Street (Q)'!$F$43,'[2]Street (Q)'!$G$43,'[2]Street (Q)'!$H$43,'[2]Street (Q)'!$I$43,'[2]Street (Q)'!$J$43,'[2]Street (Q)'!$K$43,'[2]Street (Q)'!$L$43,'[2]Street (Q)'!$M$43,'[2]Street (Q)'!$N$43,'[2]Street (Q)'!$O$43,'[2]Street (Q)'!$P$43</definedName>
    <definedName name="__APW_RESTORE_DATA62__" hidden="1">'[2]Street (Q)'!$B$44,'[2]Street (Q)'!$C$44,'[2]Street (Q)'!$D$44,'[2]Street (Q)'!$E$44,'[2]Street (Q)'!$F$44,'[2]Street (Q)'!$G$44,'[2]Street (Q)'!$H$44,'[2]Street (Q)'!$I$44,'[2]Street (Q)'!$J$44,'[2]Street (Q)'!$K$44,'[2]Street (Q)'!$L$44,'[2]Street (Q)'!$M$44,'[2]Street (Q)'!$N$44,'[2]Street (Q)'!$O$44,'[2]Street (Q)'!$P$44</definedName>
    <definedName name="__APW_RESTORE_DATA64__" hidden="1">'[2]Street (Q)'!$B$45,'[2]Street (Q)'!$C$45,'[2]Street (Q)'!$D$45,'[2]Street (Q)'!$E$45,'[2]Street (Q)'!$F$45,'[2]Street (Q)'!$G$45,'[2]Street (Q)'!$H$45,'[2]Street (Q)'!$I$45,'[2]Street (Q)'!$J$45,'[2]Street (Q)'!$K$45,'[2]Street (Q)'!$L$45,'[2]Street (Q)'!$M$45,'[2]Street (Q)'!$N$45,'[2]Street (Q)'!$O$45,'[2]Street (Q)'!$P$45</definedName>
    <definedName name="__APW_RESTORE_DATA66__" hidden="1">'[2]Street (Q)'!$B$46,'[2]Street (Q)'!$C$46,'[2]Street (Q)'!$D$46,'[2]Street (Q)'!$E$46,'[2]Street (Q)'!$F$46,'[2]Street (Q)'!$G$46,'[2]Street (Q)'!$H$46,'[2]Street (Q)'!$I$46,'[2]Street (Q)'!$J$46,'[2]Street (Q)'!$K$46,'[2]Street (Q)'!$L$46,'[2]Street (Q)'!$M$46,'[2]Street (Q)'!$N$46,'[2]Street (Q)'!$O$46,'[2]Street (Q)'!$P$46</definedName>
    <definedName name="__APW_RESTORE_DATA68__" hidden="1">'[2]Street (Q)'!$B$47,'[2]Street (Q)'!$C$47,'[2]Street (Q)'!$D$47,'[2]Street (Q)'!$E$47,'[2]Street (Q)'!$F$47,'[2]Street (Q)'!$G$47,'[2]Street (Q)'!$H$47,'[2]Street (Q)'!$I$47,'[2]Street (Q)'!$J$47,'[2]Street (Q)'!$K$47,'[2]Street (Q)'!$L$47,'[2]Street (Q)'!$M$47,'[2]Street (Q)'!$N$47,'[2]Street (Q)'!$O$47,'[2]Street (Q)'!$P$47</definedName>
    <definedName name="__APW_RESTORE_DATA693__">'[6]The Street'!$B$7,'[6]The Street'!$C$7,'[6]The Street'!$D$7,'[6]The Street'!$E$7,'[6]The Street'!$F$7,'[6]The Street'!$G$7,'[6]The Street'!$H$7,'[6]The Street'!$I$7,'[6]The Street'!$J$7,'[6]The Street'!$K$7,'[6]The Street'!$L$7,'[6]The Street'!$M$7,'[6]The Street'!$N$7,'[6]The Street'!$O$7,'[6]The Street'!$P$7,'[6]The Street'!$Q$7,'[6]The Street'!$R$7</definedName>
    <definedName name="__APW_RESTORE_DATA694__">'[6]The Street'!$B$8,'[6]The Street'!$C$8,'[6]The Street'!$D$8,'[6]The Street'!$E$8,'[6]The Street'!$F$8,'[6]The Street'!$G$8,'[6]The Street'!$H$8,'[6]The Street'!$I$8,'[6]The Street'!$J$8,'[6]The Street'!$K$8,'[6]The Street'!$L$8,'[6]The Street'!$M$8,'[6]The Street'!$N$8,'[6]The Street'!$O$8,'[6]The Street'!$P$8,'[6]The Street'!$Q$8,'[6]The Street'!$R$8</definedName>
    <definedName name="__APW_RESTORE_DATA695__">'[6]The Street'!$B$9,'[6]The Street'!$C$9,'[6]The Street'!$D$9,'[6]The Street'!$E$9,'[6]The Street'!$F$9,'[6]The Street'!$G$9,'[6]The Street'!$H$9,'[6]The Street'!$I$9,'[6]The Street'!$J$9,'[6]The Street'!$K$9,'[6]The Street'!$L$9,'[6]The Street'!$M$9,'[6]The Street'!$N$9,'[6]The Street'!$O$9,'[6]The Street'!$P$9,'[6]The Street'!$Q$9,'[6]The Street'!$R$9</definedName>
    <definedName name="__APW_RESTORE_DATA696__">'[6]The Street'!$B$10,'[6]The Street'!$C$10,'[6]The Street'!$D$10,'[6]The Street'!$E$10,'[6]The Street'!$F$10,'[6]The Street'!$G$10,'[6]The Street'!$H$10,'[6]The Street'!$I$10,'[6]The Street'!$J$10,'[6]The Street'!$K$10,'[6]The Street'!$L$10,'[6]The Street'!$M$10,'[6]The Street'!$N$10,'[6]The Street'!$O$10,'[6]The Street'!$P$10,'[6]The Street'!$Q$10</definedName>
    <definedName name="__APW_RESTORE_DATA698__">'[6]The Street'!$B$11,'[6]The Street'!$C$11,'[6]The Street'!$D$11,'[6]The Street'!$E$11,'[6]The Street'!$F$11,'[6]The Street'!$G$11,'[6]The Street'!$H$11,'[6]The Street'!$I$11,'[6]The Street'!$J$11,'[6]The Street'!$K$11,'[6]The Street'!$L$11,'[6]The Street'!$M$11,'[6]The Street'!$N$11,'[6]The Street'!$O$11,'[6]The Street'!$P$11,'[6]The Street'!$Q$11</definedName>
    <definedName name="__APW_RESTORE_DATA70__" hidden="1">'[2]Street (Q)'!$B$48,'[2]Street (Q)'!$C$48,'[2]Street (Q)'!$D$48,'[2]Street (Q)'!$E$48,'[2]Street (Q)'!$F$48,'[2]Street (Q)'!$G$48,'[2]Street (Q)'!$H$48,'[2]Street (Q)'!$I$48,'[2]Street (Q)'!$J$48,'[2]Street (Q)'!$K$48,'[2]Street (Q)'!$L$48,'[2]Street (Q)'!$M$48,'[2]Street (Q)'!$N$48,'[2]Street (Q)'!$O$48,'[2]Street (Q)'!$P$48</definedName>
    <definedName name="__APW_RESTORE_DATA700__">'[6]The Street'!$B$12,'[6]The Street'!$C$12,'[6]The Street'!$D$12,'[6]The Street'!$E$12,'[6]The Street'!$F$12,'[6]The Street'!$G$12,'[6]The Street'!$H$12,'[6]The Street'!$I$12,'[6]The Street'!$J$12,'[6]The Street'!$K$12,'[6]The Street'!$L$12,'[6]The Street'!$M$12,'[6]The Street'!$N$12,'[6]The Street'!$O$12,'[6]The Street'!$P$12,'[6]The Street'!$Q$12</definedName>
    <definedName name="__APW_RESTORE_DATA702__">'[6]The Street'!$B$13,'[6]The Street'!$C$13,'[6]The Street'!$D$13,'[6]The Street'!$E$13,'[6]The Street'!$F$13,'[6]The Street'!$G$13,'[6]The Street'!$H$13,'[6]The Street'!$I$13,'[6]The Street'!$J$13,'[6]The Street'!$K$13,'[6]The Street'!$L$13,'[6]The Street'!$M$13,'[6]The Street'!$N$13,'[6]The Street'!$O$13,'[6]The Street'!$P$13,'[6]The Street'!$Q$13</definedName>
    <definedName name="__APW_RESTORE_DATA704__">'[6]The Street'!$B$16,'[6]The Street'!$C$16,'[6]The Street'!$D$16,'[6]The Street'!$E$16,'[6]The Street'!$F$16,'[6]The Street'!$G$16,'[6]The Street'!$H$16,'[6]The Street'!$I$16,'[6]The Street'!$J$16,'[6]The Street'!$K$16,'[6]The Street'!$L$16,'[6]The Street'!$M$16,'[6]The Street'!$N$16,'[6]The Street'!$O$16,'[6]The Street'!$P$16,'[6]The Street'!$Q$16</definedName>
    <definedName name="__APW_RESTORE_DATA706__">'[6]The Street'!$B$17,'[6]The Street'!$C$17,'[6]The Street'!$D$17,'[6]The Street'!$E$17,'[6]The Street'!$F$17,'[6]The Street'!$G$17,'[6]The Street'!$H$17,'[6]The Street'!$I$17,'[6]The Street'!$J$17,'[6]The Street'!$K$17,'[6]The Street'!$L$17,'[6]The Street'!$M$17,'[6]The Street'!$N$17,'[6]The Street'!$O$17,'[6]The Street'!$P$17,'[6]The Street'!$Q$17</definedName>
    <definedName name="__APW_RESTORE_DATA708__">'[6]The Street'!$B$18,'[6]The Street'!$C$18,'[6]The Street'!$D$18,'[6]The Street'!$E$18,'[6]The Street'!$F$18,'[6]The Street'!$G$18,'[6]The Street'!$H$18,'[6]The Street'!$I$18,'[6]The Street'!$J$18,'[6]The Street'!$K$18,'[6]The Street'!$L$18,'[6]The Street'!$M$18,'[6]The Street'!$N$18,'[6]The Street'!$O$18,'[6]The Street'!$P$18,'[6]The Street'!$Q$18</definedName>
    <definedName name="__APW_RESTORE_DATA710__">'[6]The Street'!$B$19,'[6]The Street'!$C$19,'[6]The Street'!$D$19,'[6]The Street'!$E$19,'[6]The Street'!$F$19,'[6]The Street'!$G$19,'[6]The Street'!$H$19,'[6]The Street'!$I$19,'[6]The Street'!$J$19,'[6]The Street'!$K$19,'[6]The Street'!$L$19,'[6]The Street'!$M$19,'[6]The Street'!$N$19,'[6]The Street'!$O$19,'[6]The Street'!$P$19,'[6]The Street'!$Q$19</definedName>
    <definedName name="__APW_RESTORE_DATA712__">'[6]The Street'!$B$20,'[6]The Street'!$C$20,'[6]The Street'!$D$20,'[6]The Street'!$E$20,'[6]The Street'!$F$20,'[6]The Street'!$G$20,'[6]The Street'!$H$20,'[6]The Street'!$I$20,'[6]The Street'!$J$20,'[6]The Street'!$K$20,'[6]The Street'!$L$20,'[6]The Street'!$M$20,'[6]The Street'!$N$20,'[6]The Street'!$O$20,'[6]The Street'!$P$20,'[6]The Street'!$Q$20</definedName>
    <definedName name="__APW_RESTORE_DATA714__">'[6]The Street'!$B$21,'[6]The Street'!$C$21,'[6]The Street'!$D$21,'[6]The Street'!$E$21,'[6]The Street'!$F$21,'[6]The Street'!$G$21,'[6]The Street'!$H$21,'[6]The Street'!$I$21,'[6]The Street'!$J$21,'[6]The Street'!$K$21,'[6]The Street'!$L$21,'[6]The Street'!$M$21,'[6]The Street'!$N$21,'[6]The Street'!$O$21,'[6]The Street'!$P$21,'[6]The Street'!$Q$21</definedName>
    <definedName name="__APW_RESTORE_DATA716__">'[6]The Street'!$B$24,'[6]The Street'!$C$24,'[6]The Street'!$D$24,'[6]The Street'!$E$24,'[6]The Street'!$F$24,'[6]The Street'!$G$24,'[6]The Street'!$H$24,'[6]The Street'!$I$24,'[6]The Street'!$J$24,'[6]The Street'!$K$24,'[6]The Street'!$L$24,'[6]The Street'!$M$24,'[6]The Street'!$N$24,'[6]The Street'!$O$24,'[6]The Street'!$P$24,'[6]The Street'!$Q$24</definedName>
    <definedName name="__APW_RESTORE_DATA718__">'[6]The Street'!$B$25,'[6]The Street'!$C$25,'[6]The Street'!$D$25,'[6]The Street'!$E$25,'[6]The Street'!$F$25,'[6]The Street'!$G$25,'[6]The Street'!$H$25,'[6]The Street'!$I$25,'[6]The Street'!$J$25,'[6]The Street'!$K$25,'[6]The Street'!$L$25,'[6]The Street'!$M$25,'[6]The Street'!$N$25,'[6]The Street'!$O$25,'[6]The Street'!$P$25,'[6]The Street'!$Q$25</definedName>
    <definedName name="__APW_RESTORE_DATA72__" hidden="1">'[2]Street (Q)'!$B$49,'[2]Street (Q)'!$C$49,'[2]Street (Q)'!$D$49,'[2]Street (Q)'!$E$49,'[2]Street (Q)'!$F$49,'[2]Street (Q)'!$G$49,'[2]Street (Q)'!$H$49,'[2]Street (Q)'!$I$49,'[2]Street (Q)'!$J$49,'[2]Street (Q)'!$K$49,'[2]Street (Q)'!$L$49,'[2]Street (Q)'!$M$49,'[2]Street (Q)'!$N$49,'[2]Street (Q)'!$O$49,'[2]Street (Q)'!$P$49</definedName>
    <definedName name="__APW_RESTORE_DATA720__">'[6]The Street'!$B$26,'[6]The Street'!$C$26,'[6]The Street'!$D$26,'[6]The Street'!$E$26,'[6]The Street'!$F$26,'[6]The Street'!$G$26,'[6]The Street'!$H$26,'[6]The Street'!$I$26,'[6]The Street'!$J$26,'[6]The Street'!$K$26,'[6]The Street'!$L$26,'[6]The Street'!$M$26,'[6]The Street'!$N$26,'[6]The Street'!$O$26,'[6]The Street'!$P$26,'[6]The Street'!$Q$26</definedName>
    <definedName name="__APW_RESTORE_DATA722__">'[6]The Street'!$B$27,'[6]The Street'!$C$27,'[6]The Street'!$D$27,'[6]The Street'!$E$27,'[6]The Street'!$F$27,'[6]The Street'!$G$27,'[6]The Street'!$H$27,'[6]The Street'!$I$27,'[6]The Street'!$J$27,'[6]The Street'!$K$27,'[6]The Street'!$L$27,'[6]The Street'!$M$27,'[6]The Street'!$N$27,'[6]The Street'!$O$27,'[6]The Street'!$P$27,'[6]The Street'!$Q$27</definedName>
    <definedName name="__APW_RESTORE_DATA724__">'[6]The Street'!$B$28,'[6]The Street'!$C$28,'[6]The Street'!$D$28,'[6]The Street'!$E$28,'[6]The Street'!$F$28,'[6]The Street'!$G$28,'[6]The Street'!$H$28,'[6]The Street'!$I$28,'[6]The Street'!$J$28,'[6]The Street'!$K$28,'[6]The Street'!$L$28,'[6]The Street'!$M$28,'[6]The Street'!$N$28,'[6]The Street'!$O$28,'[6]The Street'!$P$28,'[6]The Street'!$Q$28</definedName>
    <definedName name="__APW_RESTORE_DATA726__">'[6]The Street'!$B$29,'[6]The Street'!$C$29,'[6]The Street'!$D$29,'[6]The Street'!$E$29,'[6]The Street'!$F$29,'[6]The Street'!$G$29,'[6]The Street'!$H$29,'[6]The Street'!$I$29,'[6]The Street'!$J$29,'[6]The Street'!$K$29,'[6]The Street'!$L$29,'[6]The Street'!$M$29,'[6]The Street'!$N$29,'[6]The Street'!$O$29,'[6]The Street'!$P$29,'[6]The Street'!$Q$29</definedName>
    <definedName name="__APW_RESTORE_DATA728__">'[6]The Street'!$B$30,'[6]The Street'!$C$30,'[6]The Street'!$D$30,'[6]The Street'!$E$30,'[6]The Street'!$F$30,'[6]The Street'!$G$30,'[6]The Street'!$H$30,'[6]The Street'!$I$30,'[6]The Street'!$J$30,'[6]The Street'!$K$30,'[6]The Street'!$L$30,'[6]The Street'!$M$30,'[6]The Street'!$N$30,'[6]The Street'!$O$30,'[6]The Street'!$P$30,'[6]The Street'!$Q$30</definedName>
    <definedName name="__APW_RESTORE_DATA730__">'[6]The Street'!$B$34,'[6]The Street'!$C$34,'[6]The Street'!$D$34,'[6]The Street'!$E$34,'[6]The Street'!$F$34,'[6]The Street'!$G$34,'[6]The Street'!$H$34,'[6]The Street'!$I$34,'[6]The Street'!$J$34,'[6]The Street'!$K$34,'[6]The Street'!$L$34,'[6]The Street'!$M$34,'[6]The Street'!$N$34,'[6]The Street'!$O$34,'[6]The Street'!$P$34,'[6]The Street'!$Q$34</definedName>
    <definedName name="__APW_RESTORE_DATA732__">'[6]The Street'!$B$35,'[6]The Street'!$C$35,'[6]The Street'!$D$35,'[6]The Street'!$E$35,'[6]The Street'!$F$35,'[6]The Street'!$G$35,'[6]The Street'!$H$35,'[6]The Street'!$I$35,'[6]The Street'!$J$35,'[6]The Street'!$K$35,'[6]The Street'!$L$35,'[6]The Street'!$M$35,'[6]The Street'!$N$35,'[6]The Street'!$O$35,'[6]The Street'!$P$35,'[6]The Street'!$Q$35</definedName>
    <definedName name="__APW_RESTORE_DATA734__">'[6]The Street'!$B$36,'[6]The Street'!$C$36,'[6]The Street'!$D$36,'[6]The Street'!$E$36,'[6]The Street'!$F$36,'[6]The Street'!$G$36,'[6]The Street'!$H$36,'[6]The Street'!$I$36,'[6]The Street'!$J$36,'[6]The Street'!$K$36,'[6]The Street'!$L$36,'[6]The Street'!$M$36,'[6]The Street'!$N$36,'[6]The Street'!$O$36,'[6]The Street'!$P$36,'[6]The Street'!$Q$36</definedName>
    <definedName name="__APW_RESTORE_DATA736__">'[6]The Street'!$B$37,'[6]The Street'!$C$37,'[6]The Street'!$D$37,'[6]The Street'!$E$37,'[6]The Street'!$F$37,'[6]The Street'!$G$37,'[6]The Street'!$H$37,'[6]The Street'!$I$37,'[6]The Street'!$J$37,'[6]The Street'!$K$37,'[6]The Street'!$L$37,'[6]The Street'!$M$37,'[6]The Street'!$N$37,'[6]The Street'!$O$37,'[6]The Street'!$P$37,'[6]The Street'!$Q$37</definedName>
    <definedName name="__APW_RESTORE_DATA738__">'[6]The Street'!$B$38,'[6]The Street'!$C$38,'[6]The Street'!$D$38,'[6]The Street'!$E$38,'[6]The Street'!$F$38,'[6]The Street'!$G$38,'[6]The Street'!$H$38,'[6]The Street'!$I$38,'[6]The Street'!$J$38,'[6]The Street'!$K$38,'[6]The Street'!$L$38,'[6]The Street'!$M$38,'[6]The Street'!$N$38,'[6]The Street'!$O$38,'[6]The Street'!$P$38,'[6]The Street'!$Q$38</definedName>
    <definedName name="__APW_RESTORE_DATA74__" hidden="1">'[2]Street (Q)'!$B$50,'[2]Street (Q)'!$C$50,'[2]Street (Q)'!$D$50,'[2]Street (Q)'!$E$50,'[2]Street (Q)'!$F$50,'[2]Street (Q)'!$G$50,'[2]Street (Q)'!$H$50,'[2]Street (Q)'!$I$50,'[2]Street (Q)'!$J$50,'[2]Street (Q)'!$K$50,'[2]Street (Q)'!$L$50,'[2]Street (Q)'!$M$50,'[2]Street (Q)'!$N$50,'[2]Street (Q)'!$O$50,'[2]Street (Q)'!$P$50</definedName>
    <definedName name="__APW_RESTORE_DATA740__">'[6]The Street'!$B$39,'[6]The Street'!$C$39,'[6]The Street'!$D$39,'[6]The Street'!$E$39,'[6]The Street'!$F$39,'[6]The Street'!$G$39,'[6]The Street'!$H$39,'[6]The Street'!$I$39,'[6]The Street'!$J$39,'[6]The Street'!$K$39,'[6]The Street'!$L$39,'[6]The Street'!$M$39,'[6]The Street'!$N$39,'[6]The Street'!$O$39,'[6]The Street'!$P$39,'[6]The Street'!$Q$39</definedName>
    <definedName name="__APW_RESTORE_DATA742__">'[6]The Street'!$B$40,'[6]The Street'!$C$40,'[6]The Street'!$D$40,'[6]The Street'!$E$40,'[6]The Street'!$F$40,'[6]The Street'!$G$40,'[6]The Street'!$H$40,'[6]The Street'!$I$40,'[6]The Street'!$J$40,'[6]The Street'!$K$40,'[6]The Street'!$L$40,'[6]The Street'!$M$40,'[6]The Street'!$N$40,'[6]The Street'!$O$40,'[6]The Street'!$P$40,'[6]The Street'!$Q$40</definedName>
    <definedName name="__APW_RESTORE_DATA744__">'[6]The Street'!$B$41,'[6]The Street'!$C$41,'[6]The Street'!$D$41,'[6]The Street'!$E$41,'[6]The Street'!$F$41,'[6]The Street'!$G$41,'[6]The Street'!$H$41,'[6]The Street'!$I$41,'[6]The Street'!$J$41,'[6]The Street'!$K$41,'[6]The Street'!$L$41,'[6]The Street'!$M$41,'[6]The Street'!$N$41,'[6]The Street'!$O$41,'[6]The Street'!$P$41,'[6]The Street'!$Q$41</definedName>
    <definedName name="__APW_RESTORE_DATA746__">'[6]The Street'!$B$42,'[6]The Street'!$C$42,'[6]The Street'!$D$42,'[6]The Street'!$E$42,'[6]The Street'!$F$42,'[6]The Street'!$G$42,'[6]The Street'!$H$42,'[6]The Street'!$I$42,'[6]The Street'!$J$42,'[6]The Street'!$K$42,'[6]The Street'!$L$42,'[6]The Street'!$M$42,'[6]The Street'!$N$42,'[6]The Street'!$O$42,'[6]The Street'!$P$42,'[6]The Street'!$Q$42</definedName>
    <definedName name="__APW_RESTORE_DATA748__">'[6]The Street'!$B$43,'[6]The Street'!$C$43,'[6]The Street'!$D$43,'[6]The Street'!$E$43,'[6]The Street'!$F$43,'[6]The Street'!$G$43,'[6]The Street'!$H$43,'[6]The Street'!$I$43,'[6]The Street'!$J$43,'[6]The Street'!$K$43,'[6]The Street'!$L$43,'[6]The Street'!$M$43,'[6]The Street'!$N$43,'[6]The Street'!$O$43,'[6]The Street'!$P$43,'[6]The Street'!$Q$43</definedName>
    <definedName name="__APW_RESTORE_DATA750__">'[6]The Street'!$B$46,'[6]The Street'!$C$46,'[6]The Street'!$D$46,'[6]The Street'!$E$46,'[6]The Street'!$F$46,'[6]The Street'!$G$46,'[6]The Street'!$H$46,'[6]The Street'!$I$46,'[6]The Street'!$J$46,'[6]The Street'!$K$46,'[6]The Street'!$L$46,'[6]The Street'!$M$46,'[6]The Street'!$N$46,'[6]The Street'!$O$46,'[6]The Street'!$P$46,'[6]The Street'!$Q$46</definedName>
    <definedName name="__APW_RESTORE_DATA752__">'[6]The Street'!$B$47,'[6]The Street'!$C$47,'[6]The Street'!$D$47,'[6]The Street'!$E$47,'[6]The Street'!$F$47,'[6]The Street'!$G$47,'[6]The Street'!$H$47,'[6]The Street'!$I$47,'[6]The Street'!$J$47,'[6]The Street'!$K$47,'[6]The Street'!$L$47,'[6]The Street'!$M$47,'[6]The Street'!$N$47,'[6]The Street'!$O$47,'[6]The Street'!$P$47,'[6]The Street'!$Q$47</definedName>
    <definedName name="__APW_RESTORE_DATA754__">'[6]The Street'!$B$48,'[6]The Street'!$C$48,'[6]The Street'!$D$48,'[6]The Street'!$E$48,'[6]The Street'!$F$48,'[6]The Street'!$G$48,'[6]The Street'!$H$48,'[6]The Street'!$I$48,'[6]The Street'!$J$48,'[6]The Street'!$K$48,'[6]The Street'!$L$48,'[6]The Street'!$M$48,'[6]The Street'!$N$48,'[6]The Street'!$O$48,'[6]The Street'!$P$48,'[6]The Street'!$Q$48</definedName>
    <definedName name="__APW_RESTORE_DATA756__">'[6]The Street'!$B$49,'[6]The Street'!$C$49,'[6]The Street'!$D$49,'[6]The Street'!$E$49,'[6]The Street'!$F$49,'[6]The Street'!$G$49,'[6]The Street'!$H$49,'[6]The Street'!$I$49,'[6]The Street'!$J$49,'[6]The Street'!$K$49,'[6]The Street'!$L$49,'[6]The Street'!$M$49,'[6]The Street'!$N$49,'[6]The Street'!$O$49,'[6]The Street'!$P$49,'[6]The Street'!$Q$49</definedName>
    <definedName name="__APW_RESTORE_DATA758__">'[6]The Street'!$B$50,'[6]The Street'!$C$50,'[6]The Street'!$D$50,'[6]The Street'!$E$50,'[6]The Street'!$F$50,'[6]The Street'!$G$50,'[6]The Street'!$H$50,'[6]The Street'!$I$50,'[6]The Street'!$J$50,'[6]The Street'!$K$50,'[6]The Street'!$L$50,'[6]The Street'!$M$50,'[6]The Street'!$N$50,'[6]The Street'!$O$50,'[6]The Street'!$P$50,'[6]The Street'!$Q$50</definedName>
    <definedName name="__APW_RESTORE_DATA76__" hidden="1">'[2]Street (Q)'!$B$51,'[2]Street (Q)'!$C$51,'[2]Street (Q)'!$D$51,'[2]Street (Q)'!$E$51,'[2]Street (Q)'!$F$51,'[2]Street (Q)'!$G$51,'[2]Street (Q)'!$H$51,'[2]Street (Q)'!$I$51,'[2]Street (Q)'!$J$51,'[2]Street (Q)'!$K$51,'[2]Street (Q)'!$L$51,'[2]Street (Q)'!$M$51,'[2]Street (Q)'!$N$51,'[2]Street (Q)'!$O$51,'[2]Street (Q)'!$P$51</definedName>
    <definedName name="__APW_RESTORE_DATA760__">'[6]The Street'!$B$51,'[6]The Street'!$C$51,'[6]The Street'!$D$51,'[6]The Street'!$E$51,'[6]The Street'!$F$51,'[6]The Street'!$G$51,'[6]The Street'!$H$51,'[6]The Street'!$I$51,'[6]The Street'!$J$51,'[6]The Street'!$K$51,'[6]The Street'!$L$51,'[6]The Street'!$M$51,'[6]The Street'!$N$51,'[6]The Street'!$O$51,'[6]The Street'!$P$51,'[6]The Street'!$Q$51</definedName>
    <definedName name="__APW_RESTORE_DATA762__">'[6]The Street'!$B$52,'[6]The Street'!$C$52,'[6]The Street'!$D$52,'[6]The Street'!$E$52,'[6]The Street'!$F$52,'[6]The Street'!$G$52,'[6]The Street'!$H$52,'[6]The Street'!$I$52,'[6]The Street'!$J$52,'[6]The Street'!$K$52,'[6]The Street'!$L$52,'[6]The Street'!$M$52,'[6]The Street'!$N$52,'[6]The Street'!$O$52,'[6]The Street'!$P$52,'[6]The Street'!$Q$52</definedName>
    <definedName name="__APW_RESTORE_DATA764__">'[6]The Street'!$B$53,'[6]The Street'!$C$53,'[6]The Street'!$D$53,'[6]The Street'!$E$53,'[6]The Street'!$F$53,'[6]The Street'!$G$53,'[6]The Street'!$H$53,'[6]The Street'!$I$53,'[6]The Street'!$J$53,'[6]The Street'!$K$53,'[6]The Street'!$L$53,'[6]The Street'!$M$53,'[6]The Street'!$N$53,'[6]The Street'!$O$53,'[6]The Street'!$P$53,'[6]The Street'!$Q$53</definedName>
    <definedName name="__APW_RESTORE_DATA766__">'[6]The Street'!$B$54,'[6]The Street'!$C$54,'[6]The Street'!$D$54,'[6]The Street'!$E$54,'[6]The Street'!$F$54,'[6]The Street'!$G$54,'[6]The Street'!$H$54,'[6]The Street'!$I$54,'[6]The Street'!$J$54,'[6]The Street'!$K$54,'[6]The Street'!$L$54,'[6]The Street'!$M$54,'[6]The Street'!$N$54,'[6]The Street'!$O$54,'[6]The Street'!$P$54,'[6]The Street'!$Q$54</definedName>
    <definedName name="__APW_RESTORE_DATA768__">'[6]The Street'!$B$57,'[6]The Street'!$C$57,'[6]The Street'!$D$57,'[6]The Street'!$E$57,'[6]The Street'!$F$57,'[6]The Street'!$G$57,'[6]The Street'!$H$57,'[6]The Street'!$I$57,'[6]The Street'!$J$57,'[6]The Street'!$K$57,'[6]The Street'!$L$57,'[6]The Street'!$M$57,'[6]The Street'!$N$57,'[6]The Street'!$O$57,'[6]The Street'!$P$57,'[6]The Street'!$Q$57</definedName>
    <definedName name="__APW_RESTORE_DATA770__">'[6]The Street'!$B$58,'[6]The Street'!$C$58,'[6]The Street'!$D$58,'[6]The Street'!$E$58,'[6]The Street'!$F$58,'[6]The Street'!$G$58,'[6]The Street'!$H$58,'[6]The Street'!$I$58,'[6]The Street'!$J$58,'[6]The Street'!$K$58,'[6]The Street'!$L$58,'[6]The Street'!$M$58,'[6]The Street'!$N$58,'[6]The Street'!$O$58,'[6]The Street'!$P$58,'[6]The Street'!$Q$58</definedName>
    <definedName name="__APW_RESTORE_DATA772__">'[6]The Street'!$B$59,'[6]The Street'!$C$59,'[6]The Street'!$D$59,'[6]The Street'!$E$59,'[6]The Street'!$F$59,'[6]The Street'!$G$59,'[6]The Street'!$H$59,'[6]The Street'!$I$59,'[6]The Street'!$J$59,'[6]The Street'!$K$59,'[6]The Street'!$L$59,'[6]The Street'!$M$59,'[6]The Street'!$N$59,'[6]The Street'!$O$59,'[6]The Street'!$P$59,'[6]The Street'!$Q$59</definedName>
    <definedName name="__APW_RESTORE_DATA774__">'[6]The Street'!$B$60,'[6]The Street'!$C$60,'[6]The Street'!$D$60,'[6]The Street'!$E$60,'[6]The Street'!$F$60,'[6]The Street'!$G$60,'[6]The Street'!$H$60,'[6]The Street'!$I$60,'[6]The Street'!$J$60,'[6]The Street'!$K$60,'[6]The Street'!$L$60,'[6]The Street'!$M$60,'[6]The Street'!$N$60,'[6]The Street'!$O$60,'[6]The Street'!$P$60,'[6]The Street'!$Q$60</definedName>
    <definedName name="__APW_RESTORE_DATA776__">'[6]The Street'!$B$61,'[6]The Street'!$C$61,'[6]The Street'!$D$61,'[6]The Street'!$E$61,'[6]The Street'!$F$61,'[6]The Street'!$G$61,'[6]The Street'!$H$61,'[6]The Street'!$I$61,'[6]The Street'!$J$61,'[6]The Street'!$K$61,'[6]The Street'!$L$61,'[6]The Street'!$M$61,'[6]The Street'!$N$61,'[6]The Street'!$O$61,'[6]The Street'!$P$61,'[6]The Street'!$Q$61</definedName>
    <definedName name="__APW_RESTORE_DATA778__">'[6]The Street'!$B$62,'[6]The Street'!$C$62,'[6]The Street'!$D$62,'[6]The Street'!$E$62,'[6]The Street'!$F$62,'[6]The Street'!$G$62,'[6]The Street'!$H$62,'[6]The Street'!$I$62,'[6]The Street'!$J$62,'[6]The Street'!$K$62,'[6]The Street'!$L$62,'[6]The Street'!$M$62,'[6]The Street'!$N$62,'[6]The Street'!$O$62,'[6]The Street'!$P$62,'[6]The Street'!$Q$62</definedName>
    <definedName name="__APW_RESTORE_DATA78__" hidden="1">'[2]Street (Q)'!$B$52,'[2]Street (Q)'!$C$52,'[2]Street (Q)'!$D$52,'[2]Street (Q)'!$E$52,'[2]Street (Q)'!$F$52,'[2]Street (Q)'!$G$52,'[2]Street (Q)'!$H$52,'[2]Street (Q)'!$I$52,'[2]Street (Q)'!$J$52,'[2]Street (Q)'!$K$52,'[2]Street (Q)'!$L$52,'[2]Street (Q)'!$M$52,'[2]Street (Q)'!$N$52,'[2]Street (Q)'!$O$52,'[2]Street (Q)'!$P$52</definedName>
    <definedName name="__APW_RESTORE_DATA780__">'[6]The Street'!$B$63,'[6]The Street'!$C$63,'[6]The Street'!$D$63,'[6]The Street'!$E$63,'[6]The Street'!$F$63,'[6]The Street'!$G$63,'[6]The Street'!$H$63,'[6]The Street'!$I$63,'[6]The Street'!$J$63,'[6]The Street'!$K$63,'[6]The Street'!$L$63,'[6]The Street'!$M$63,'[6]The Street'!$N$63,'[6]The Street'!$O$63,'[6]The Street'!$P$63,'[6]The Street'!$Q$63</definedName>
    <definedName name="__APW_RESTORE_DATA782__">'[6]The Street'!$B$66,'[6]The Street'!$C$66,'[6]The Street'!$D$66,'[6]The Street'!$E$66,'[6]The Street'!$F$66,'[6]The Street'!$G$66,'[6]The Street'!$H$66,'[6]The Street'!$I$66,'[6]The Street'!$J$66,'[6]The Street'!$K$66,'[6]The Street'!$L$66,'[6]The Street'!$M$66,'[6]The Street'!$N$66,'[6]The Street'!$O$66,'[6]The Street'!$P$66,'[6]The Street'!$Q$66</definedName>
    <definedName name="__APW_RESTORE_DATA784__">'[6]The Street'!$B$67,'[6]The Street'!$C$67,'[6]The Street'!$D$67,'[6]The Street'!$E$67,'[6]The Street'!$F$67,'[6]The Street'!$G$67,'[6]The Street'!$H$67,'[6]The Street'!$I$67,'[6]The Street'!$J$67,'[6]The Street'!$K$67,'[6]The Street'!$L$67,'[6]The Street'!$M$67,'[6]The Street'!$N$67,'[6]The Street'!$O$67,'[6]The Street'!$P$67,'[6]The Street'!$Q$67</definedName>
    <definedName name="__APW_RESTORE_DATA786__">'[6]The Street'!$B$68,'[6]The Street'!$C$68,'[6]The Street'!$D$68,'[6]The Street'!$E$68,'[6]The Street'!$F$68,'[6]The Street'!$G$68,'[6]The Street'!$H$68,'[6]The Street'!$I$68,'[6]The Street'!$J$68,'[6]The Street'!$K$68,'[6]The Street'!$L$68,'[6]The Street'!$M$68,'[6]The Street'!$N$68,'[6]The Street'!$O$68,'[6]The Street'!$P$68,'[6]The Street'!$Q$68</definedName>
    <definedName name="__APW_RESTORE_DATA788__">'[6]The Street'!$B$69,'[6]The Street'!$C$69,'[6]The Street'!$D$69,'[6]The Street'!$E$69,'[6]The Street'!$F$69,'[6]The Street'!$G$69,'[6]The Street'!$H$69,'[6]The Street'!$I$69,'[6]The Street'!$J$69,'[6]The Street'!$K$69,'[6]The Street'!$L$69,'[6]The Street'!$M$69,'[6]The Street'!$N$69,'[6]The Street'!$O$69,'[6]The Street'!$P$69,'[6]The Street'!$Q$69</definedName>
    <definedName name="__APW_RESTORE_DATA790__">'[6]The Street'!$B$70,'[6]The Street'!$C$70,'[6]The Street'!$D$70,'[6]The Street'!$E$70,'[6]The Street'!$F$70,'[6]The Street'!$G$70,'[6]The Street'!$H$70,'[6]The Street'!$I$70,'[6]The Street'!$J$70,'[6]The Street'!$K$70,'[6]The Street'!$L$70,'[6]The Street'!$M$70,'[6]The Street'!$N$70,'[6]The Street'!$O$70,'[6]The Street'!$P$70,'[6]The Street'!$Q$70</definedName>
    <definedName name="__APW_RESTORE_DATA792__">'[6]The Street'!$B$71,'[6]The Street'!$C$71,'[6]The Street'!$D$71,'[6]The Street'!$E$71,'[6]The Street'!$F$71,'[6]The Street'!$G$71,'[6]The Street'!$H$71,'[6]The Street'!$I$71,'[6]The Street'!$J$71,'[6]The Street'!$K$71,'[6]The Street'!$L$71,'[6]The Street'!$M$71,'[6]The Street'!$N$71,'[6]The Street'!$O$71,'[6]The Street'!$P$71,'[6]The Street'!$Q$71</definedName>
    <definedName name="__APW_RESTORE_DATA794__">'[6]The Street'!$B$72,'[6]The Street'!$C$72,'[6]The Street'!$D$72,'[6]The Street'!$E$72,'[6]The Street'!$F$72,'[6]The Street'!$G$72,'[6]The Street'!$H$72,'[6]The Street'!$I$72,'[6]The Street'!$J$72,'[6]The Street'!$K$72,'[6]The Street'!$L$72,'[6]The Street'!$M$72,'[6]The Street'!$N$72,'[6]The Street'!$O$72,'[6]The Street'!$P$72,'[6]The Street'!$Q$72</definedName>
    <definedName name="__APW_RESTORE_DATA796__">'[6]The Street'!$B$73,'[6]The Street'!$C$73,'[6]The Street'!$D$73,'[6]The Street'!$E$73,'[6]The Street'!$F$73,'[6]The Street'!$G$73,'[6]The Street'!$H$73,'[6]The Street'!$I$73,'[6]The Street'!$J$73,'[6]The Street'!$K$73,'[6]The Street'!$L$73,'[6]The Street'!$M$73,'[6]The Street'!$N$73,'[6]The Street'!$O$73,'[6]The Street'!$P$73,'[6]The Street'!$Q$73</definedName>
    <definedName name="__APW_RESTORE_DATA798__">'[6]The Street'!$B$76,'[6]The Street'!$C$76,'[6]The Street'!$D$76,'[6]The Street'!$E$76,'[6]The Street'!$F$76,'[6]The Street'!$G$76,'[6]The Street'!$H$76,'[6]The Street'!$I$76,'[6]The Street'!$J$76,'[6]The Street'!$K$76,'[6]The Street'!$L$76,'[6]The Street'!$M$76,'[6]The Street'!$N$76,'[6]The Street'!$O$76,'[6]The Street'!$P$76,'[6]The Street'!$Q$76</definedName>
    <definedName name="__APW_RESTORE_DATA8__" hidden="1">'[2]Street (Q)'!$B$11,'[2]Street (Q)'!$C$11,'[2]Street (Q)'!$D$11,'[2]Street (Q)'!$E$11,'[2]Street (Q)'!$F$11,'[2]Street (Q)'!$G$11,'[2]Street (Q)'!$H$11,'[2]Street (Q)'!$I$11,'[2]Street (Q)'!$J$11,'[2]Street (Q)'!$K$11,'[2]Street (Q)'!$L$11,'[2]Street (Q)'!$M$11,'[2]Street (Q)'!$N$11,'[2]Street (Q)'!$O$11,'[2]Street (Q)'!$P$11</definedName>
    <definedName name="__APW_RESTORE_DATA80__" hidden="1">'[2]Street (Q)'!$B$53,'[2]Street (Q)'!$C$53,'[2]Street (Q)'!$D$53,'[2]Street (Q)'!$E$53,'[2]Street (Q)'!$F$53,'[2]Street (Q)'!$G$53,'[2]Street (Q)'!$H$53,'[2]Street (Q)'!$I$53,'[2]Street (Q)'!$J$53,'[2]Street (Q)'!$K$53,'[2]Street (Q)'!$L$53,'[2]Street (Q)'!$M$53,'[2]Street (Q)'!$N$53,'[2]Street (Q)'!$O$53,'[2]Street (Q)'!$P$53</definedName>
    <definedName name="__APW_RESTORE_DATA800__">'[6]The Street'!$B$77,'[6]The Street'!$C$77,'[6]The Street'!$D$77,'[6]The Street'!$E$77,'[6]The Street'!$F$77,'[6]The Street'!$G$77,'[6]The Street'!$H$77,'[6]The Street'!$I$77,'[6]The Street'!$J$77,'[6]The Street'!$K$77,'[6]The Street'!$L$77,'[6]The Street'!$M$77,'[6]The Street'!$N$77,'[6]The Street'!$O$77,'[6]The Street'!$P$77,'[6]The Street'!$Q$77</definedName>
    <definedName name="__APW_RESTORE_DATA802__">'[6]The Street'!$B$78,'[6]The Street'!$C$78,'[6]The Street'!$D$78,'[6]The Street'!$E$78,'[6]The Street'!$F$78,'[6]The Street'!$G$78,'[6]The Street'!$H$78,'[6]The Street'!$I$78,'[6]The Street'!$J$78,'[6]The Street'!$K$78,'[6]The Street'!$L$78,'[6]The Street'!$M$78,'[6]The Street'!$N$78,'[6]The Street'!$O$78,'[6]The Street'!$P$78,'[6]The Street'!$Q$78</definedName>
    <definedName name="__APW_RESTORE_DATA804__">'[6]The Street'!$B$79,'[6]The Street'!$C$79,'[6]The Street'!$D$79,'[6]The Street'!$E$79,'[6]The Street'!$F$79,'[6]The Street'!$G$79,'[6]The Street'!$H$79,'[6]The Street'!$I$79,'[6]The Street'!$J$79,'[6]The Street'!$K$79,'[6]The Street'!$L$79,'[6]The Street'!$M$79,'[6]The Street'!$N$79,'[6]The Street'!$O$79,'[6]The Street'!$P$79,'[6]The Street'!$Q$79</definedName>
    <definedName name="__APW_RESTORE_DATA806__">'[6]The Street'!$B$80,'[6]The Street'!$C$80,'[6]The Street'!$D$80,'[6]The Street'!$E$80,'[6]The Street'!$F$80,'[6]The Street'!$G$80,'[6]The Street'!$H$80,'[6]The Street'!$I$80,'[6]The Street'!$J$80,'[6]The Street'!$K$80,'[6]The Street'!$L$80,'[6]The Street'!$M$80,'[6]The Street'!$N$80,'[6]The Street'!$O$80,'[6]The Street'!$P$80,'[6]The Street'!$Q$80</definedName>
    <definedName name="__APW_RESTORE_DATA808__">'[6]The Street'!$B$81,'[6]The Street'!$C$81,'[6]The Street'!$D$81,'[6]The Street'!$E$81,'[6]The Street'!$F$81,'[6]The Street'!$G$81,'[6]The Street'!$H$81,'[6]The Street'!$I$81,'[6]The Street'!$J$81,'[6]The Street'!$K$81,'[6]The Street'!$L$81,'[6]The Street'!$M$81,'[6]The Street'!$N$81,'[6]The Street'!$O$81,'[6]The Street'!$P$81,'[6]The Street'!$Q$81</definedName>
    <definedName name="__APW_RESTORE_DATA810__">'[6]The Street'!$B$82,'[6]The Street'!$C$82,'[6]The Street'!$D$82,'[6]The Street'!$E$82,'[6]The Street'!$F$82,'[6]The Street'!$G$82,'[6]The Street'!$H$82,'[6]The Street'!$I$82,'[6]The Street'!$J$82,'[6]The Street'!$K$82,'[6]The Street'!$L$82,'[6]The Street'!$M$82,'[6]The Street'!$N$82,'[6]The Street'!$O$82,'[6]The Street'!$P$82,'[6]The Street'!$Q$82</definedName>
    <definedName name="__APW_RESTORE_DATA812__">'[6]The Street'!$B$83,'[6]The Street'!$C$83,'[6]The Street'!$D$83,'[6]The Street'!$E$83,'[6]The Street'!$F$83,'[6]The Street'!$G$83,'[6]The Street'!$H$83,'[6]The Street'!$I$83,'[6]The Street'!$J$83,'[6]The Street'!$K$83,'[6]The Street'!$L$83,'[6]The Street'!$M$83,'[6]The Street'!$N$83,'[6]The Street'!$O$83,'[6]The Street'!$P$83,'[6]The Street'!$Q$83</definedName>
    <definedName name="__APW_RESTORE_DATA814__">'[6]The Street'!$B$84,'[6]The Street'!$C$84,'[6]The Street'!$D$84,'[6]The Street'!$E$84,'[6]The Street'!$F$84,'[6]The Street'!$G$84,'[6]The Street'!$H$84,'[6]The Street'!$I$84,'[6]The Street'!$J$84,'[6]The Street'!$K$84,'[6]The Street'!$L$84,'[6]The Street'!$M$84,'[6]The Street'!$N$84,'[6]The Street'!$O$84,'[6]The Street'!$P$84,'[6]The Street'!$Q$84</definedName>
    <definedName name="__APW_RESTORE_DATA816__">'[6]The Street'!$B$85,'[6]The Street'!$C$85,'[6]The Street'!$D$85,'[6]The Street'!$E$85,'[6]The Street'!$F$85,'[6]The Street'!$G$85,'[6]The Street'!$H$85,'[6]The Street'!$I$85,'[6]The Street'!$J$85,'[6]The Street'!$K$85,'[6]The Street'!$L$85,'[6]The Street'!$M$85,'[6]The Street'!$N$85,'[6]The Street'!$O$85,'[6]The Street'!$P$85,'[6]The Street'!$Q$85</definedName>
    <definedName name="__APW_RESTORE_DATA818__">'[6]The Street'!$B$86,'[6]The Street'!$C$86,'[6]The Street'!$D$86,'[6]The Street'!$E$86,'[6]The Street'!$F$86,'[6]The Street'!$G$86,'[6]The Street'!$H$86,'[6]The Street'!$I$86,'[6]The Street'!$J$86,'[6]The Street'!$K$86,'[6]The Street'!$L$86,'[6]The Street'!$M$86,'[6]The Street'!$N$86,'[6]The Street'!$O$86,'[6]The Street'!$P$86,'[6]The Street'!$Q$86</definedName>
    <definedName name="__APW_RESTORE_DATA82__" hidden="1">'[2]Street (Q)'!$B$54,'[2]Street (Q)'!$C$54,'[2]Street (Q)'!$D$54,'[2]Street (Q)'!$E$54,'[2]Street (Q)'!$F$54,'[2]Street (Q)'!$G$54,'[2]Street (Q)'!$H$54,'[2]Street (Q)'!$I$54,'[2]Street (Q)'!$J$54,'[2]Street (Q)'!$K$54,'[2]Street (Q)'!$L$54,'[2]Street (Q)'!$M$54,'[2]Street (Q)'!$N$54,'[2]Street (Q)'!$O$54,'[2]Street (Q)'!$P$54</definedName>
    <definedName name="__APW_RESTORE_DATA820__">'[6]The Street'!$B$87,'[6]The Street'!$C$87,'[6]The Street'!$D$87,'[6]The Street'!$E$87,'[6]The Street'!$F$87,'[6]The Street'!$G$87,'[6]The Street'!$H$87,'[6]The Street'!$I$87,'[6]The Street'!$J$87,'[6]The Street'!$K$87,'[6]The Street'!$L$87,'[6]The Street'!$M$87,'[6]The Street'!$N$87,'[6]The Street'!$O$87,'[6]The Street'!$P$87,'[6]The Street'!$Q$87</definedName>
    <definedName name="__APW_RESTORE_DATA822__">'[6]The Street'!$B$88,'[6]The Street'!$C$88,'[6]The Street'!$D$88,'[6]The Street'!$E$88,'[6]The Street'!$F$88,'[6]The Street'!$G$88,'[6]The Street'!$H$88,'[6]The Street'!$I$88,'[6]The Street'!$J$88,'[6]The Street'!$K$88,'[6]The Street'!$L$88,'[6]The Street'!$M$88,'[6]The Street'!$N$88,'[6]The Street'!$O$88,'[6]The Street'!$P$88,'[6]The Street'!$Q$88</definedName>
    <definedName name="__APW_RESTORE_DATA824__">'[6]The Street'!$B$89,'[6]The Street'!$C$89,'[6]The Street'!$D$89,'[6]The Street'!$E$89,'[6]The Street'!$F$89,'[6]The Street'!$G$89,'[6]The Street'!$H$89,'[6]The Street'!$I$89,'[6]The Street'!$J$89,'[6]The Street'!$K$89,'[6]The Street'!$L$89,'[6]The Street'!$M$89,'[6]The Street'!$N$89,'[6]The Street'!$O$89,'[6]The Street'!$P$89,'[6]The Street'!$Q$89</definedName>
    <definedName name="__APW_RESTORE_DATA826__">'[6]The Street'!$B$90,'[6]The Street'!$C$90,'[6]The Street'!$D$90,'[6]The Street'!$E$90,'[6]The Street'!$F$90,'[6]The Street'!$G$90,'[6]The Street'!$H$90,'[6]The Street'!$I$90,'[6]The Street'!$J$90,'[6]The Street'!$K$90,'[6]The Street'!$L$90,'[6]The Street'!$M$90,'[6]The Street'!$N$90,'[6]The Street'!$O$90,'[6]The Street'!$P$90,'[6]The Street'!$Q$90</definedName>
    <definedName name="__APW_RESTORE_DATA831__" hidden="1">'[7]The Street'!$B$7,'[7]The Street'!$C$7,'[7]The Street'!$D$7,'[7]The Street'!$E$7,'[7]The Street'!$F$7,'[7]The Street'!$G$7,'[7]The Street'!$H$7,'[7]The Street'!$I$7,'[7]The Street'!$J$7,'[7]The Street'!$K$7,'[7]The Street'!$L$7,'[7]The Street'!$M$7,'[7]The Street'!$N$7,'[7]The Street'!$O$7,'[7]The Street'!$P$7,'[7]The Street'!$Q$7,'[7]The Street'!$R$7</definedName>
    <definedName name="__APW_RESTORE_DATA832__" hidden="1">'[7]The Street'!$B$8,'[7]The Street'!$C$8,'[7]The Street'!$D$8,'[7]The Street'!$E$8,'[7]The Street'!$F$8,'[7]The Street'!$G$8,'[7]The Street'!$H$8,'[7]The Street'!$I$8,'[7]The Street'!$J$8,'[7]The Street'!$K$8,'[7]The Street'!$L$8,'[7]The Street'!$M$8,'[7]The Street'!$N$8,'[7]The Street'!$O$8,'[7]The Street'!$P$8,'[7]The Street'!$Q$8,'[7]The Street'!$R$8</definedName>
    <definedName name="__APW_RESTORE_DATA833__" hidden="1">'[7]The Street'!$B$9,'[7]The Street'!$C$9,'[7]The Street'!$D$9,'[7]The Street'!$E$9,'[7]The Street'!$F$9,'[7]The Street'!$G$9,'[7]The Street'!$H$9,'[7]The Street'!$I$9,'[7]The Street'!$J$9,'[7]The Street'!$K$9,'[7]The Street'!$L$9,'[7]The Street'!$M$9,'[7]The Street'!$N$9,'[7]The Street'!$O$9,'[7]The Street'!$P$9,'[7]The Street'!$Q$9,'[7]The Street'!$R$9</definedName>
    <definedName name="__APW_RESTORE_DATA834__" hidden="1">'[7]The Street'!$B$10,'[7]The Street'!$C$10,'[7]The Street'!$D$10,'[7]The Street'!$E$10,'[7]The Street'!$F$10,'[7]The Street'!$G$10,'[7]The Street'!$H$10,'[7]The Street'!$I$10,'[7]The Street'!$J$10,'[7]The Street'!$K$10,'[7]The Street'!$L$10,'[7]The Street'!$M$10,'[7]The Street'!$N$10,'[7]The Street'!$O$10,'[7]The Street'!$P$10,'[7]The Street'!$Q$10</definedName>
    <definedName name="__APW_RESTORE_DATA836__" hidden="1">'[7]The Street'!$B$11,'[7]The Street'!$C$11,'[7]The Street'!$D$11,'[7]The Street'!$E$11,'[7]The Street'!$F$11,'[7]The Street'!$G$11,'[7]The Street'!$H$11,'[7]The Street'!$I$11,'[7]The Street'!$J$11,'[7]The Street'!$K$11,'[7]The Street'!$L$11,'[7]The Street'!$M$11,'[7]The Street'!$N$11,'[7]The Street'!$O$11,'[7]The Street'!$P$11,'[7]The Street'!$Q$11</definedName>
    <definedName name="__APW_RESTORE_DATA838__" hidden="1">'[7]The Street'!$B$12,'[7]The Street'!$C$12,'[7]The Street'!$D$12,'[7]The Street'!$E$12,'[7]The Street'!$F$12,'[7]The Street'!$G$12,'[7]The Street'!$H$12,'[7]The Street'!$I$12,'[7]The Street'!$J$12,'[7]The Street'!$K$12,'[7]The Street'!$L$12,'[7]The Street'!$M$12,'[7]The Street'!$N$12,'[7]The Street'!$O$12,'[7]The Street'!$P$12,'[7]The Street'!$Q$12</definedName>
    <definedName name="__APW_RESTORE_DATA84__" hidden="1">'[2]Street (Q)'!$B$55,'[2]Street (Q)'!$C$55,'[2]Street (Q)'!$D$55,'[2]Street (Q)'!$E$55,'[2]Street (Q)'!$F$55,'[2]Street (Q)'!$G$55,'[2]Street (Q)'!$H$55,'[2]Street (Q)'!$I$55,'[2]Street (Q)'!$J$55,'[2]Street (Q)'!$K$55,'[2]Street (Q)'!$L$55,'[2]Street (Q)'!$M$55,'[2]Street (Q)'!$N$55,'[2]Street (Q)'!$O$55,'[2]Street (Q)'!$P$55</definedName>
    <definedName name="__APW_RESTORE_DATA840__" hidden="1">'[7]The Street'!$B$13,'[7]The Street'!$C$13,'[7]The Street'!$D$13,'[7]The Street'!$E$13,'[7]The Street'!$F$13,'[7]The Street'!$G$13,'[7]The Street'!$H$13,'[7]The Street'!$I$13,'[7]The Street'!$J$13,'[7]The Street'!$K$13,'[7]The Street'!$L$13,'[7]The Street'!$M$13,'[7]The Street'!$N$13,'[7]The Street'!$O$13,'[7]The Street'!$P$13,'[7]The Street'!$Q$13</definedName>
    <definedName name="__APW_RESTORE_DATA842__" hidden="1">'[7]The Street'!$B$16,'[7]The Street'!$C$16,'[7]The Street'!$D$16,'[7]The Street'!$E$16,'[7]The Street'!$F$16,'[7]The Street'!$G$16,'[7]The Street'!$H$16,'[7]The Street'!$I$16,'[7]The Street'!$J$16,'[7]The Street'!$K$16,'[7]The Street'!$L$16,'[7]The Street'!$M$16,'[7]The Street'!$N$16,'[7]The Street'!$O$16,'[7]The Street'!$P$16,'[7]The Street'!$Q$16</definedName>
    <definedName name="__APW_RESTORE_DATA844__" hidden="1">'[7]The Street'!$B$17,'[7]The Street'!$C$17,'[7]The Street'!$D$17,'[7]The Street'!$E$17,'[7]The Street'!$F$17,'[7]The Street'!$G$17,'[7]The Street'!$H$17,'[7]The Street'!$I$17,'[7]The Street'!$J$17,'[7]The Street'!$K$17,'[7]The Street'!$L$17,'[7]The Street'!$M$17,'[7]The Street'!$N$17,'[7]The Street'!$O$17,'[7]The Street'!$P$17,'[7]The Street'!$Q$17</definedName>
    <definedName name="__APW_RESTORE_DATA846__" hidden="1">'[7]The Street'!$B$18,'[7]The Street'!$C$18,'[7]The Street'!$D$18,'[7]The Street'!$E$18,'[7]The Street'!$F$18,'[7]The Street'!$G$18,'[7]The Street'!$H$18,'[7]The Street'!$I$18,'[7]The Street'!$J$18,'[7]The Street'!$K$18,'[7]The Street'!$L$18,'[7]The Street'!$M$18,'[7]The Street'!$N$18,'[7]The Street'!$O$18,'[7]The Street'!$P$18,'[7]The Street'!$Q$18</definedName>
    <definedName name="__APW_RESTORE_DATA848__" hidden="1">'[7]The Street'!$B$19,'[7]The Street'!$C$19,'[7]The Street'!$D$19,'[7]The Street'!$E$19,'[7]The Street'!$F$19,'[7]The Street'!$G$19,'[7]The Street'!$H$19,'[7]The Street'!$I$19,'[7]The Street'!$J$19,'[7]The Street'!$K$19,'[7]The Street'!$L$19,'[7]The Street'!$M$19,'[7]The Street'!$N$19,'[7]The Street'!$O$19,'[7]The Street'!$P$19,'[7]The Street'!$Q$19</definedName>
    <definedName name="__APW_RESTORE_DATA850__" hidden="1">'[7]The Street'!$B$20,'[7]The Street'!$C$20,'[7]The Street'!$D$20,'[7]The Street'!$E$20,'[7]The Street'!$F$20,'[7]The Street'!$G$20,'[7]The Street'!$H$20,'[7]The Street'!$I$20,'[7]The Street'!$J$20,'[7]The Street'!$K$20,'[7]The Street'!$L$20,'[7]The Street'!$M$20,'[7]The Street'!$N$20,'[7]The Street'!$O$20,'[7]The Street'!$P$20,'[7]The Street'!$Q$20</definedName>
    <definedName name="__APW_RESTORE_DATA852__" hidden="1">'[7]The Street'!$B$21,'[7]The Street'!$C$21,'[7]The Street'!$D$21,'[7]The Street'!$E$21,'[7]The Street'!$F$21,'[7]The Street'!$G$21,'[7]The Street'!$H$21,'[7]The Street'!$I$21,'[7]The Street'!$J$21,'[7]The Street'!$K$21,'[7]The Street'!$L$21,'[7]The Street'!$M$21,'[7]The Street'!$N$21,'[7]The Street'!$O$21,'[7]The Street'!$P$21,'[7]The Street'!$Q$21</definedName>
    <definedName name="__APW_RESTORE_DATA854__" hidden="1">'[7]The Street'!$B$24,'[7]The Street'!$C$24,'[7]The Street'!$D$24,'[7]The Street'!$E$24,'[7]The Street'!$F$24,'[7]The Street'!$G$24,'[7]The Street'!$H$24,'[7]The Street'!$I$24,'[7]The Street'!$J$24,'[7]The Street'!$K$24,'[7]The Street'!$L$24,'[7]The Street'!$M$24,'[7]The Street'!$N$24,'[7]The Street'!$O$24,'[7]The Street'!$P$24,'[7]The Street'!$Q$24</definedName>
    <definedName name="__APW_RESTORE_DATA856__" hidden="1">'[7]The Street'!$B$25,'[7]The Street'!$C$25,'[7]The Street'!$D$25,'[7]The Street'!$E$25,'[7]The Street'!$F$25,'[7]The Street'!$G$25,'[7]The Street'!$H$25,'[7]The Street'!$I$25,'[7]The Street'!$J$25,'[7]The Street'!$K$25,'[7]The Street'!$L$25,'[7]The Street'!$M$25,'[7]The Street'!$N$25,'[7]The Street'!$O$25,'[7]The Street'!$P$25,'[7]The Street'!$Q$25</definedName>
    <definedName name="__APW_RESTORE_DATA858__" hidden="1">'[7]The Street'!$B$26,'[7]The Street'!$C$26,'[7]The Street'!$D$26,'[7]The Street'!$E$26,'[7]The Street'!$F$26,'[7]The Street'!$G$26,'[7]The Street'!$H$26,'[7]The Street'!$I$26,'[7]The Street'!$J$26,'[7]The Street'!$K$26,'[7]The Street'!$L$26,'[7]The Street'!$M$26,'[7]The Street'!$N$26,'[7]The Street'!$O$26,'[7]The Street'!$P$26,'[7]The Street'!$Q$26</definedName>
    <definedName name="__APW_RESTORE_DATA86__" hidden="1">'[2]Street (Q)'!$B$56,'[2]Street (Q)'!$C$56,'[2]Street (Q)'!$D$56,'[2]Street (Q)'!$E$56,'[2]Street (Q)'!$F$56,'[2]Street (Q)'!$G$56,'[2]Street (Q)'!$H$56,'[2]Street (Q)'!$I$56,'[2]Street (Q)'!$J$56,'[2]Street (Q)'!$K$56,'[2]Street (Q)'!$L$56,'[2]Street (Q)'!$M$56,'[2]Street (Q)'!$N$56,'[2]Street (Q)'!$O$56,'[2]Street (Q)'!$P$56</definedName>
    <definedName name="__APW_RESTORE_DATA860__" hidden="1">'[7]The Street'!$B$27,'[7]The Street'!$C$27,'[7]The Street'!$D$27,'[7]The Street'!$E$27,'[7]The Street'!$F$27,'[7]The Street'!$G$27,'[7]The Street'!$H$27,'[7]The Street'!$I$27,'[7]The Street'!$J$27,'[7]The Street'!$K$27,'[7]The Street'!$L$27,'[7]The Street'!$M$27,'[7]The Street'!$N$27,'[7]The Street'!$O$27,'[7]The Street'!$P$27,'[7]The Street'!$Q$27</definedName>
    <definedName name="__APW_RESTORE_DATA862__" hidden="1">'[7]The Street'!$B$28,'[7]The Street'!$C$28,'[7]The Street'!$D$28,'[7]The Street'!$E$28,'[7]The Street'!$F$28,'[7]The Street'!$G$28,'[7]The Street'!$H$28,'[7]The Street'!$I$28,'[7]The Street'!$J$28,'[7]The Street'!$K$28,'[7]The Street'!$L$28,'[7]The Street'!$M$28,'[7]The Street'!$N$28,'[7]The Street'!$O$28,'[7]The Street'!$P$28,'[7]The Street'!$Q$28</definedName>
    <definedName name="__APW_RESTORE_DATA864__" hidden="1">'[7]The Street'!$B$29,'[7]The Street'!$C$29,'[7]The Street'!$D$29,'[7]The Street'!$E$29,'[7]The Street'!$F$29,'[7]The Street'!$G$29,'[7]The Street'!$H$29,'[7]The Street'!$I$29,'[7]The Street'!$J$29,'[7]The Street'!$K$29,'[7]The Street'!$L$29,'[7]The Street'!$M$29,'[7]The Street'!$N$29,'[7]The Street'!$O$29,'[7]The Street'!$P$29,'[7]The Street'!$Q$29</definedName>
    <definedName name="__APW_RESTORE_DATA866__" hidden="1">'[7]The Street'!$B$30,'[7]The Street'!$C$30,'[7]The Street'!$D$30,'[7]The Street'!$E$30,'[7]The Street'!$F$30,'[7]The Street'!$G$30,'[7]The Street'!$H$30,'[7]The Street'!$I$30,'[7]The Street'!$J$30,'[7]The Street'!$K$30,'[7]The Street'!$L$30,'[7]The Street'!$M$30,'[7]The Street'!$N$30,'[7]The Street'!$O$30,'[7]The Street'!$P$30,'[7]The Street'!$Q$30</definedName>
    <definedName name="__APW_RESTORE_DATA868__" hidden="1">'[7]The Street'!$B$34,'[7]The Street'!$C$34,'[7]The Street'!$D$34,'[7]The Street'!$E$34,'[7]The Street'!$F$34,'[7]The Street'!$G$34,'[7]The Street'!$H$34,'[7]The Street'!$I$34,'[7]The Street'!$J$34,'[7]The Street'!$K$34,'[7]The Street'!$L$34,'[7]The Street'!$M$34,'[7]The Street'!$N$34,'[7]The Street'!$O$34,'[7]The Street'!$P$34,'[7]The Street'!$Q$34</definedName>
    <definedName name="__APW_RESTORE_DATA870__" hidden="1">'[7]The Street'!$B$35,'[7]The Street'!$C$35,'[7]The Street'!$D$35,'[7]The Street'!$E$35,'[7]The Street'!$F$35,'[7]The Street'!$G$35,'[7]The Street'!$H$35,'[7]The Street'!$I$35,'[7]The Street'!$J$35,'[7]The Street'!$K$35,'[7]The Street'!$L$35,'[7]The Street'!$M$35,'[7]The Street'!$N$35,'[7]The Street'!$O$35,'[7]The Street'!$P$35,'[7]The Street'!$Q$35</definedName>
    <definedName name="__APW_RESTORE_DATA872__" hidden="1">'[7]The Street'!$B$36,'[7]The Street'!$C$36,'[7]The Street'!$D$36,'[7]The Street'!$E$36,'[7]The Street'!$F$36,'[7]The Street'!$G$36,'[7]The Street'!$H$36,'[7]The Street'!$I$36,'[7]The Street'!$J$36,'[7]The Street'!$K$36,'[7]The Street'!$L$36,'[7]The Street'!$M$36,'[7]The Street'!$N$36,'[7]The Street'!$O$36,'[7]The Street'!$P$36,'[7]The Street'!$Q$36</definedName>
    <definedName name="__APW_RESTORE_DATA874__" hidden="1">'[7]The Street'!$B$37,'[7]The Street'!$C$37,'[7]The Street'!$D$37,'[7]The Street'!$E$37,'[7]The Street'!$F$37,'[7]The Street'!$G$37,'[7]The Street'!$H$37,'[7]The Street'!$I$37,'[7]The Street'!$J$37,'[7]The Street'!$K$37,'[7]The Street'!$L$37,'[7]The Street'!$M$37,'[7]The Street'!$N$37,'[7]The Street'!$O$37,'[7]The Street'!$P$37,'[7]The Street'!$Q$37</definedName>
    <definedName name="__APW_RESTORE_DATA876__" hidden="1">'[7]The Street'!$B$38,'[7]The Street'!$C$38,'[7]The Street'!$D$38,'[7]The Street'!$E$38,'[7]The Street'!$F$38,'[7]The Street'!$G$38,'[7]The Street'!$H$38,'[7]The Street'!$I$38,'[7]The Street'!$J$38,'[7]The Street'!$K$38,'[7]The Street'!$L$38,'[7]The Street'!$M$38,'[7]The Street'!$N$38,'[7]The Street'!$O$38,'[7]The Street'!$P$38,'[7]The Street'!$Q$38</definedName>
    <definedName name="__APW_RESTORE_DATA878__" hidden="1">'[7]The Street'!$B$39,'[7]The Street'!$C$39,'[7]The Street'!$D$39,'[7]The Street'!$E$39,'[7]The Street'!$F$39,'[7]The Street'!$G$39,'[7]The Street'!$H$39,'[7]The Street'!$I$39,'[7]The Street'!$J$39,'[7]The Street'!$K$39,'[7]The Street'!$L$39,'[7]The Street'!$M$39,'[7]The Street'!$N$39,'[7]The Street'!$O$39,'[7]The Street'!$P$39,'[7]The Street'!$Q$39</definedName>
    <definedName name="__APW_RESTORE_DATA88__" hidden="1">'[2]Street (Q)'!$B$57,'[2]Street (Q)'!$C$57,'[2]Street (Q)'!$D$57,'[2]Street (Q)'!$E$57,'[2]Street (Q)'!$F$57,'[2]Street (Q)'!$G$57,'[2]Street (Q)'!$H$57,'[2]Street (Q)'!$I$57,'[2]Street (Q)'!$J$57,'[2]Street (Q)'!$K$57,'[2]Street (Q)'!$L$57,'[2]Street (Q)'!$M$57,'[2]Street (Q)'!$N$57,'[2]Street (Q)'!$O$57,'[2]Street (Q)'!$P$57</definedName>
    <definedName name="__APW_RESTORE_DATA880__" hidden="1">'[7]The Street'!$B$40,'[7]The Street'!$C$40,'[7]The Street'!$D$40,'[7]The Street'!$E$40,'[7]The Street'!$F$40,'[7]The Street'!$G$40,'[7]The Street'!$H$40,'[7]The Street'!$I$40,'[7]The Street'!$J$40,'[7]The Street'!$K$40,'[7]The Street'!$L$40,'[7]The Street'!$M$40,'[7]The Street'!$N$40,'[7]The Street'!$O$40,'[7]The Street'!$P$40,'[7]The Street'!$Q$40</definedName>
    <definedName name="__APW_RESTORE_DATA882__" hidden="1">'[7]The Street'!$B$41,'[7]The Street'!$C$41,'[7]The Street'!$D$41,'[7]The Street'!$E$41,'[7]The Street'!$F$41,'[7]The Street'!$G$41,'[7]The Street'!$H$41,'[7]The Street'!$I$41,'[7]The Street'!$J$41,'[7]The Street'!$K$41,'[7]The Street'!$L$41,'[7]The Street'!$M$41,'[7]The Street'!$N$41,'[7]The Street'!$O$41,'[7]The Street'!$P$41,'[7]The Street'!$Q$41</definedName>
    <definedName name="__APW_RESTORE_DATA884__" hidden="1">'[7]The Street'!$B$42,'[7]The Street'!$C$42,'[7]The Street'!$D$42,'[7]The Street'!$E$42,'[7]The Street'!$F$42,'[7]The Street'!$G$42,'[7]The Street'!$H$42,'[7]The Street'!$I$42,'[7]The Street'!$J$42,'[7]The Street'!$K$42,'[7]The Street'!$L$42,'[7]The Street'!$M$42,'[7]The Street'!$N$42,'[7]The Street'!$O$42,'[7]The Street'!$P$42,'[7]The Street'!$Q$42</definedName>
    <definedName name="__APW_RESTORE_DATA886__" hidden="1">'[7]The Street'!$B$43,'[7]The Street'!$C$43,'[7]The Street'!$D$43,'[7]The Street'!$E$43,'[7]The Street'!$F$43,'[7]The Street'!$G$43,'[7]The Street'!$H$43,'[7]The Street'!$I$43,'[7]The Street'!$J$43,'[7]The Street'!$K$43,'[7]The Street'!$L$43,'[7]The Street'!$M$43,'[7]The Street'!$N$43,'[7]The Street'!$O$43,'[7]The Street'!$P$43,'[7]The Street'!$Q$43</definedName>
    <definedName name="__APW_RESTORE_DATA888__" hidden="1">'[7]The Street'!$B$46,'[7]The Street'!$C$46,'[7]The Street'!$D$46,'[7]The Street'!$E$46,'[7]The Street'!$F$46,'[7]The Street'!$G$46,'[7]The Street'!$H$46,'[7]The Street'!$I$46,'[7]The Street'!$J$46,'[7]The Street'!$K$46,'[7]The Street'!$L$46,'[7]The Street'!$M$46,'[7]The Street'!$N$46,'[7]The Street'!$O$46,'[7]The Street'!$P$46,'[7]The Street'!$Q$46</definedName>
    <definedName name="__APW_RESTORE_DATA890__" hidden="1">'[7]The Street'!$B$47,'[7]The Street'!$C$47,'[7]The Street'!$D$47,'[7]The Street'!$E$47,'[7]The Street'!$F$47,'[7]The Street'!$G$47,'[7]The Street'!$H$47,'[7]The Street'!$I$47,'[7]The Street'!$J$47,'[7]The Street'!$K$47,'[7]The Street'!$L$47,'[7]The Street'!$M$47,'[7]The Street'!$N$47,'[7]The Street'!$O$47,'[7]The Street'!$P$47,'[7]The Street'!$Q$47</definedName>
    <definedName name="__APW_RESTORE_DATA892__" hidden="1">'[7]The Street'!$B$48,'[7]The Street'!$C$48,'[7]The Street'!$D$48,'[7]The Street'!$E$48,'[7]The Street'!$F$48,'[7]The Street'!$G$48,'[7]The Street'!$H$48,'[7]The Street'!$I$48,'[7]The Street'!$J$48,'[7]The Street'!$K$48,'[7]The Street'!$L$48,'[7]The Street'!$M$48,'[7]The Street'!$N$48,'[7]The Street'!$O$48,'[7]The Street'!$P$48,'[7]The Street'!$Q$48</definedName>
    <definedName name="__APW_RESTORE_DATA894__" hidden="1">'[7]The Street'!$B$49,'[7]The Street'!$C$49,'[7]The Street'!$D$49,'[7]The Street'!$E$49,'[7]The Street'!$F$49,'[7]The Street'!$G$49,'[7]The Street'!$H$49,'[7]The Street'!$I$49,'[7]The Street'!$J$49,'[7]The Street'!$K$49,'[7]The Street'!$L$49,'[7]The Street'!$M$49,'[7]The Street'!$N$49,'[7]The Street'!$O$49,'[7]The Street'!$P$49,'[7]The Street'!$Q$49</definedName>
    <definedName name="__APW_RESTORE_DATA896__" hidden="1">'[7]The Street'!$B$50,'[7]The Street'!$C$50,'[7]The Street'!$D$50,'[7]The Street'!$E$50,'[7]The Street'!$F$50,'[7]The Street'!$G$50,'[7]The Street'!$H$50,'[7]The Street'!$I$50,'[7]The Street'!$J$50,'[7]The Street'!$K$50,'[7]The Street'!$L$50,'[7]The Street'!$M$50,'[7]The Street'!$N$50,'[7]The Street'!$O$50,'[7]The Street'!$P$50,'[7]The Street'!$Q$50</definedName>
    <definedName name="__APW_RESTORE_DATA898__" hidden="1">'[7]The Street'!$B$51,'[7]The Street'!$C$51,'[7]The Street'!$D$51,'[7]The Street'!$E$51,'[7]The Street'!$F$51,'[7]The Street'!$G$51,'[7]The Street'!$H$51,'[7]The Street'!$I$51,'[7]The Street'!$J$51,'[7]The Street'!$K$51,'[7]The Street'!$L$51,'[7]The Street'!$M$51,'[7]The Street'!$N$51,'[7]The Street'!$O$51,'[7]The Street'!$P$51,'[7]The Street'!$Q$51</definedName>
    <definedName name="__APW_RESTORE_DATA90__" hidden="1">'[2]Street (Q)'!$B$58,'[2]Street (Q)'!$C$58,'[2]Street (Q)'!$D$58,'[2]Street (Q)'!$E$58,'[2]Street (Q)'!$F$58,'[2]Street (Q)'!$G$58,'[2]Street (Q)'!$H$58,'[2]Street (Q)'!$I$58,'[2]Street (Q)'!$J$58,'[2]Street (Q)'!$K$58,'[2]Street (Q)'!$L$58,'[2]Street (Q)'!$M$58,'[2]Street (Q)'!$N$58,'[2]Street (Q)'!$O$58,'[2]Street (Q)'!$P$58</definedName>
    <definedName name="__APW_RESTORE_DATA900__" hidden="1">'[7]The Street'!$B$52,'[7]The Street'!$C$52,'[7]The Street'!$D$52,'[7]The Street'!$E$52,'[7]The Street'!$F$52,'[7]The Street'!$G$52,'[7]The Street'!$H$52,'[7]The Street'!$I$52,'[7]The Street'!$J$52,'[7]The Street'!$K$52,'[7]The Street'!$L$52,'[7]The Street'!$M$52,'[7]The Street'!$N$52,'[7]The Street'!$O$52,'[7]The Street'!$P$52,'[7]The Street'!$Q$52</definedName>
    <definedName name="__APW_RESTORE_DATA902__" hidden="1">'[7]The Street'!$B$53,'[7]The Street'!$C$53,'[7]The Street'!$D$53,'[7]The Street'!$E$53,'[7]The Street'!$F$53,'[7]The Street'!$G$53,'[7]The Street'!$H$53,'[7]The Street'!$I$53,'[7]The Street'!$J$53,'[7]The Street'!$K$53,'[7]The Street'!$L$53,'[7]The Street'!$M$53,'[7]The Street'!$N$53,'[7]The Street'!$O$53,'[7]The Street'!$P$53,'[7]The Street'!$Q$53</definedName>
    <definedName name="__APW_RESTORE_DATA904__" hidden="1">'[7]The Street'!$B$54,'[7]The Street'!$C$54,'[7]The Street'!$D$54,'[7]The Street'!$E$54,'[7]The Street'!$F$54,'[7]The Street'!$G$54,'[7]The Street'!$H$54,'[7]The Street'!$I$54,'[7]The Street'!$J$54,'[7]The Street'!$K$54,'[7]The Street'!$L$54,'[7]The Street'!$M$54,'[7]The Street'!$N$54,'[7]The Street'!$O$54,'[7]The Street'!$P$54,'[7]The Street'!$Q$54</definedName>
    <definedName name="__APW_RESTORE_DATA906__" hidden="1">'[7]The Street'!$B$57,'[7]The Street'!$C$57,'[7]The Street'!$D$57,'[7]The Street'!$E$57,'[7]The Street'!$F$57,'[7]The Street'!$G$57,'[7]The Street'!$H$57,'[7]The Street'!$I$57,'[7]The Street'!$J$57,'[7]The Street'!$K$57,'[7]The Street'!$L$57,'[7]The Street'!$M$57,'[7]The Street'!$N$57,'[7]The Street'!$O$57,'[7]The Street'!$P$57,'[7]The Street'!$Q$57</definedName>
    <definedName name="__APW_RESTORE_DATA908__" hidden="1">'[7]The Street'!$B$58,'[7]The Street'!$C$58,'[7]The Street'!$D$58,'[7]The Street'!$E$58,'[7]The Street'!$F$58,'[7]The Street'!$G$58,'[7]The Street'!$H$58,'[7]The Street'!$I$58,'[7]The Street'!$J$58,'[7]The Street'!$K$58,'[7]The Street'!$L$58,'[7]The Street'!$M$58,'[7]The Street'!$N$58,'[7]The Street'!$O$58,'[7]The Street'!$P$58,'[7]The Street'!$Q$58</definedName>
    <definedName name="__APW_RESTORE_DATA910__" hidden="1">'[7]The Street'!$B$59,'[7]The Street'!$C$59,'[7]The Street'!$D$59,'[7]The Street'!$E$59,'[7]The Street'!$F$59,'[7]The Street'!$G$59,'[7]The Street'!$H$59,'[7]The Street'!$I$59,'[7]The Street'!$J$59,'[7]The Street'!$K$59,'[7]The Street'!$L$59,'[7]The Street'!$M$59,'[7]The Street'!$N$59,'[7]The Street'!$O$59,'[7]The Street'!$P$59,'[7]The Street'!$Q$59</definedName>
    <definedName name="__APW_RESTORE_DATA912__" hidden="1">'[7]The Street'!$B$60,'[7]The Street'!$C$60,'[7]The Street'!$D$60,'[7]The Street'!$E$60,'[7]The Street'!$F$60,'[7]The Street'!$G$60,'[7]The Street'!$H$60,'[7]The Street'!$I$60,'[7]The Street'!$J$60,'[7]The Street'!$K$60,'[7]The Street'!$L$60,'[7]The Street'!$M$60,'[7]The Street'!$N$60,'[7]The Street'!$O$60,'[7]The Street'!$P$60,'[7]The Street'!$Q$60</definedName>
    <definedName name="__APW_RESTORE_DATA914__" hidden="1">'[7]The Street'!$B$61,'[7]The Street'!$C$61,'[7]The Street'!$D$61,'[7]The Street'!$E$61,'[7]The Street'!$F$61,'[7]The Street'!$G$61,'[7]The Street'!$H$61,'[7]The Street'!$I$61,'[7]The Street'!$J$61,'[7]The Street'!$K$61,'[7]The Street'!$L$61,'[7]The Street'!$M$61,'[7]The Street'!$N$61,'[7]The Street'!$O$61,'[7]The Street'!$P$61,'[7]The Street'!$Q$61</definedName>
    <definedName name="__APW_RESTORE_DATA916__" hidden="1">'[7]The Street'!$B$62,'[7]The Street'!$C$62,'[7]The Street'!$D$62,'[7]The Street'!$E$62,'[7]The Street'!$F$62,'[7]The Street'!$G$62,'[7]The Street'!$H$62,'[7]The Street'!$I$62,'[7]The Street'!$J$62,'[7]The Street'!$K$62,'[7]The Street'!$L$62,'[7]The Street'!$M$62,'[7]The Street'!$N$62,'[7]The Street'!$O$62,'[7]The Street'!$P$62,'[7]The Street'!$Q$62</definedName>
    <definedName name="__APW_RESTORE_DATA918__" hidden="1">'[7]The Street'!$B$63,'[7]The Street'!$C$63,'[7]The Street'!$D$63,'[7]The Street'!$E$63,'[7]The Street'!$F$63,'[7]The Street'!$G$63,'[7]The Street'!$H$63,'[7]The Street'!$I$63,'[7]The Street'!$J$63,'[7]The Street'!$K$63,'[7]The Street'!$L$63,'[7]The Street'!$M$63,'[7]The Street'!$N$63,'[7]The Street'!$O$63,'[7]The Street'!$P$63,'[7]The Street'!$Q$63</definedName>
    <definedName name="__APW_RESTORE_DATA92__" hidden="1">'[2]Street (Q)'!$B$59,'[2]Street (Q)'!$C$59,'[2]Street (Q)'!$D$59,'[2]Street (Q)'!$E$59,'[2]Street (Q)'!$F$59,'[2]Street (Q)'!$G$59,'[2]Street (Q)'!$H$59,'[2]Street (Q)'!$I$59,'[2]Street (Q)'!$J$59,'[2]Street (Q)'!$K$59,'[2]Street (Q)'!$L$59,'[2]Street (Q)'!$M$59,'[2]Street (Q)'!$N$59,'[2]Street (Q)'!$O$59,'[2]Street (Q)'!$P$59</definedName>
    <definedName name="__APW_RESTORE_DATA920__" hidden="1">'[7]The Street'!$B$66,'[7]The Street'!$C$66,'[7]The Street'!$D$66,'[7]The Street'!$E$66,'[7]The Street'!$F$66,'[7]The Street'!$G$66,'[7]The Street'!$H$66,'[7]The Street'!$I$66,'[7]The Street'!$J$66,'[7]The Street'!$K$66,'[7]The Street'!$L$66,'[7]The Street'!$M$66,'[7]The Street'!$N$66,'[7]The Street'!$O$66,'[7]The Street'!$P$66,'[7]The Street'!$Q$66</definedName>
    <definedName name="__APW_RESTORE_DATA922__" hidden="1">'[7]The Street'!$B$67,'[7]The Street'!$C$67,'[7]The Street'!$D$67,'[7]The Street'!$E$67,'[7]The Street'!$F$67,'[7]The Street'!$G$67,'[7]The Street'!$H$67,'[7]The Street'!$I$67,'[7]The Street'!$J$67,'[7]The Street'!$K$67,'[7]The Street'!$L$67,'[7]The Street'!$M$67,'[7]The Street'!$N$67,'[7]The Street'!$O$67,'[7]The Street'!$P$67,'[7]The Street'!$Q$67</definedName>
    <definedName name="__APW_RESTORE_DATA924__" hidden="1">'[7]The Street'!$B$68,'[7]The Street'!$C$68,'[7]The Street'!$D$68,'[7]The Street'!$E$68,'[7]The Street'!$F$68,'[7]The Street'!$G$68,'[7]The Street'!$H$68,'[7]The Street'!$I$68,'[7]The Street'!$J$68,'[7]The Street'!$K$68,'[7]The Street'!$L$68,'[7]The Street'!$M$68,'[7]The Street'!$N$68,'[7]The Street'!$O$68,'[7]The Street'!$P$68,'[7]The Street'!$Q$68</definedName>
    <definedName name="__APW_RESTORE_DATA926__" hidden="1">'[7]The Street'!$B$69,'[7]The Street'!$C$69,'[7]The Street'!$D$69,'[7]The Street'!$E$69,'[7]The Street'!$F$69,'[7]The Street'!$G$69,'[7]The Street'!$H$69,'[7]The Street'!$I$69,'[7]The Street'!$J$69,'[7]The Street'!$K$69,'[7]The Street'!$L$69,'[7]The Street'!$M$69,'[7]The Street'!$N$69,'[7]The Street'!$O$69,'[7]The Street'!$P$69,'[7]The Street'!$Q$69</definedName>
    <definedName name="__APW_RESTORE_DATA928__" hidden="1">'[7]The Street'!$B$70,'[7]The Street'!$C$70,'[7]The Street'!$D$70,'[7]The Street'!$E$70,'[7]The Street'!$F$70,'[7]The Street'!$G$70,'[7]The Street'!$H$70,'[7]The Street'!$I$70,'[7]The Street'!$J$70,'[7]The Street'!$K$70,'[7]The Street'!$L$70,'[7]The Street'!$M$70,'[7]The Street'!$N$70,'[7]The Street'!$O$70,'[7]The Street'!$P$70,'[7]The Street'!$Q$70</definedName>
    <definedName name="__APW_RESTORE_DATA930__" hidden="1">'[7]The Street'!$B$71,'[7]The Street'!$C$71,'[7]The Street'!$D$71,'[7]The Street'!$E$71,'[7]The Street'!$F$71,'[7]The Street'!$G$71,'[7]The Street'!$H$71,'[7]The Street'!$I$71,'[7]The Street'!$J$71,'[7]The Street'!$K$71,'[7]The Street'!$L$71,'[7]The Street'!$M$71,'[7]The Street'!$N$71,'[7]The Street'!$O$71,'[7]The Street'!$P$71,'[7]The Street'!$Q$71</definedName>
    <definedName name="__APW_RESTORE_DATA932__" hidden="1">'[7]The Street'!$B$72,'[7]The Street'!$C$72,'[7]The Street'!$D$72,'[7]The Street'!$E$72,'[7]The Street'!$F$72,'[7]The Street'!$G$72,'[7]The Street'!$H$72,'[7]The Street'!$I$72,'[7]The Street'!$J$72,'[7]The Street'!$K$72,'[7]The Street'!$L$72,'[7]The Street'!$M$72,'[7]The Street'!$N$72,'[7]The Street'!$O$72,'[7]The Street'!$P$72,'[7]The Street'!$Q$72</definedName>
    <definedName name="__APW_RESTORE_DATA934__" hidden="1">'[7]The Street'!$B$73,'[7]The Street'!$C$73,'[7]The Street'!$D$73,'[7]The Street'!$E$73,'[7]The Street'!$F$73,'[7]The Street'!$G$73,'[7]The Street'!$H$73,'[7]The Street'!$I$73,'[7]The Street'!$J$73,'[7]The Street'!$K$73,'[7]The Street'!$L$73,'[7]The Street'!$M$73,'[7]The Street'!$N$73,'[7]The Street'!$O$73,'[7]The Street'!$P$73,'[7]The Street'!$Q$73</definedName>
    <definedName name="__APW_RESTORE_DATA936__" hidden="1">'[7]The Street'!$B$76,'[7]The Street'!$C$76,'[7]The Street'!$D$76,'[7]The Street'!$E$76,'[7]The Street'!$F$76,'[7]The Street'!$G$76,'[7]The Street'!$H$76,'[7]The Street'!$I$76,'[7]The Street'!$J$76,'[7]The Street'!$K$76,'[7]The Street'!$L$76,'[7]The Street'!$M$76,'[7]The Street'!$N$76,'[7]The Street'!$O$76,'[7]The Street'!$P$76,'[7]The Street'!$Q$76</definedName>
    <definedName name="__APW_RESTORE_DATA938__" hidden="1">'[7]The Street'!$B$77,'[7]The Street'!$C$77,'[7]The Street'!$D$77,'[7]The Street'!$E$77,'[7]The Street'!$F$77,'[7]The Street'!$G$77,'[7]The Street'!$H$77,'[7]The Street'!$I$77,'[7]The Street'!$J$77,'[7]The Street'!$K$77,'[7]The Street'!$L$77,'[7]The Street'!$M$77,'[7]The Street'!$N$77,'[7]The Street'!$O$77,'[7]The Street'!$P$77,'[7]The Street'!$Q$77</definedName>
    <definedName name="__APW_RESTORE_DATA94__" hidden="1">'[2]Street (Q)'!$B$60,'[2]Street (Q)'!$C$60,'[2]Street (Q)'!$D$60,'[2]Street (Q)'!$E$60,'[2]Street (Q)'!$F$60,'[2]Street (Q)'!$G$60,'[2]Street (Q)'!$H$60,'[2]Street (Q)'!$I$60,'[2]Street (Q)'!$J$60,'[2]Street (Q)'!$K$60,'[2]Street (Q)'!$L$60,'[2]Street (Q)'!$M$60,'[2]Street (Q)'!$N$60,'[2]Street (Q)'!$O$60,'[2]Street (Q)'!$P$60</definedName>
    <definedName name="__APW_RESTORE_DATA940__" hidden="1">'[7]The Street'!$B$78,'[7]The Street'!$C$78,'[7]The Street'!$D$78,'[7]The Street'!$E$78,'[7]The Street'!$F$78,'[7]The Street'!$G$78,'[7]The Street'!$H$78,'[7]The Street'!$I$78,'[7]The Street'!$J$78,'[7]The Street'!$K$78,'[7]The Street'!$L$78,'[7]The Street'!$M$78,'[7]The Street'!$N$78,'[7]The Street'!$O$78,'[7]The Street'!$P$78,'[7]The Street'!$Q$78</definedName>
    <definedName name="__APW_RESTORE_DATA942__" hidden="1">'[7]The Street'!$B$79,'[7]The Street'!$C$79,'[7]The Street'!$D$79,'[7]The Street'!$E$79,'[7]The Street'!$F$79,'[7]The Street'!$G$79,'[7]The Street'!$H$79,'[7]The Street'!$I$79,'[7]The Street'!$J$79,'[7]The Street'!$K$79,'[7]The Street'!$L$79,'[7]The Street'!$M$79,'[7]The Street'!$N$79,'[7]The Street'!$O$79,'[7]The Street'!$P$79,'[7]The Street'!$Q$79</definedName>
    <definedName name="__APW_RESTORE_DATA944__" hidden="1">'[7]The Street'!$B$80,'[7]The Street'!$C$80,'[7]The Street'!$D$80,'[7]The Street'!$E$80,'[7]The Street'!$F$80,'[7]The Street'!$G$80,'[7]The Street'!$H$80,'[7]The Street'!$I$80,'[7]The Street'!$J$80,'[7]The Street'!$K$80,'[7]The Street'!$L$80,'[7]The Street'!$M$80,'[7]The Street'!$N$80,'[7]The Street'!$O$80,'[7]The Street'!$P$80,'[7]The Street'!$Q$80</definedName>
    <definedName name="__APW_RESTORE_DATA946__" hidden="1">'[7]The Street'!$B$81,'[7]The Street'!$C$81,'[7]The Street'!$D$81,'[7]The Street'!$E$81,'[7]The Street'!$F$81,'[7]The Street'!$G$81,'[7]The Street'!$H$81,'[7]The Street'!$I$81,'[7]The Street'!$J$81,'[7]The Street'!$K$81,'[7]The Street'!$L$81,'[7]The Street'!$M$81,'[7]The Street'!$N$81,'[7]The Street'!$O$81,'[7]The Street'!$P$81,'[7]The Street'!$Q$81</definedName>
    <definedName name="__APW_RESTORE_DATA948__" hidden="1">'[7]The Street'!$B$82,'[7]The Street'!$C$82,'[7]The Street'!$D$82,'[7]The Street'!$E$82,'[7]The Street'!$F$82,'[7]The Street'!$G$82,'[7]The Street'!$H$82,'[7]The Street'!$I$82,'[7]The Street'!$J$82,'[7]The Street'!$K$82,'[7]The Street'!$L$82,'[7]The Street'!$M$82,'[7]The Street'!$N$82,'[7]The Street'!$O$82,'[7]The Street'!$P$82,'[7]The Street'!$Q$82</definedName>
    <definedName name="__APW_RESTORE_DATA950__" hidden="1">'[7]The Street'!$B$83,'[7]The Street'!$C$83,'[7]The Street'!$D$83,'[7]The Street'!$E$83,'[7]The Street'!$F$83,'[7]The Street'!$G$83,'[7]The Street'!$H$83,'[7]The Street'!$I$83,'[7]The Street'!$J$83,'[7]The Street'!$K$83,'[7]The Street'!$L$83,'[7]The Street'!$M$83,'[7]The Street'!$N$83,'[7]The Street'!$O$83,'[7]The Street'!$P$83,'[7]The Street'!$Q$83</definedName>
    <definedName name="__APW_RESTORE_DATA952__" hidden="1">'[7]The Street'!$B$84,'[7]The Street'!$C$84,'[7]The Street'!$D$84,'[7]The Street'!$E$84,'[7]The Street'!$F$84,'[7]The Street'!$G$84,'[7]The Street'!$H$84,'[7]The Street'!$I$84,'[7]The Street'!$J$84,'[7]The Street'!$K$84,'[7]The Street'!$L$84,'[7]The Street'!$M$84,'[7]The Street'!$N$84,'[7]The Street'!$O$84,'[7]The Street'!$P$84,'[7]The Street'!$Q$84</definedName>
    <definedName name="__APW_RESTORE_DATA954__" hidden="1">'[7]The Street'!$B$85,'[7]The Street'!$C$85,'[7]The Street'!$D$85,'[7]The Street'!$E$85,'[7]The Street'!$F$85,'[7]The Street'!$G$85,'[7]The Street'!$H$85,'[7]The Street'!$I$85,'[7]The Street'!$J$85,'[7]The Street'!$K$85,'[7]The Street'!$L$85,'[7]The Street'!$M$85,'[7]The Street'!$N$85,'[7]The Street'!$O$85,'[7]The Street'!$P$85,'[7]The Street'!$Q$85</definedName>
    <definedName name="__APW_RESTORE_DATA956__" hidden="1">'[7]The Street'!$B$86,'[7]The Street'!$C$86,'[7]The Street'!$D$86,'[7]The Street'!$E$86,'[7]The Street'!$F$86,'[7]The Street'!$G$86,'[7]The Street'!$H$86,'[7]The Street'!$I$86,'[7]The Street'!$J$86,'[7]The Street'!$K$86,'[7]The Street'!$L$86,'[7]The Street'!$M$86,'[7]The Street'!$N$86,'[7]The Street'!$O$86,'[7]The Street'!$P$86,'[7]The Street'!$Q$86</definedName>
    <definedName name="__APW_RESTORE_DATA958__" hidden="1">'[7]The Street'!$B$87,'[7]The Street'!$C$87,'[7]The Street'!$D$87,'[7]The Street'!$E$87,'[7]The Street'!$F$87,'[7]The Street'!$G$87,'[7]The Street'!$H$87,'[7]The Street'!$I$87,'[7]The Street'!$J$87,'[7]The Street'!$K$87,'[7]The Street'!$L$87,'[7]The Street'!$M$87,'[7]The Street'!$N$87,'[7]The Street'!$O$87,'[7]The Street'!$P$87,'[7]The Street'!$Q$87</definedName>
    <definedName name="__APW_RESTORE_DATA96__" hidden="1">'[2]Street (Q)'!$B$61,'[2]Street (Q)'!$C$61,'[2]Street (Q)'!$D$61,'[2]Street (Q)'!$E$61,'[2]Street (Q)'!$F$61,'[2]Street (Q)'!$G$61,'[2]Street (Q)'!$H$61,'[2]Street (Q)'!$I$61,'[2]Street (Q)'!$J$61,'[2]Street (Q)'!$K$61,'[2]Street (Q)'!$L$61,'[2]Street (Q)'!$M$61,'[2]Street (Q)'!$N$61,'[2]Street (Q)'!$O$61,'[2]Street (Q)'!$P$61</definedName>
    <definedName name="__APW_RESTORE_DATA960__" hidden="1">'[7]The Street'!$B$88,'[7]The Street'!$C$88,'[7]The Street'!$D$88,'[7]The Street'!$E$88,'[7]The Street'!$F$88,'[7]The Street'!$G$88,'[7]The Street'!$H$88,'[7]The Street'!$I$88,'[7]The Street'!$J$88,'[7]The Street'!$K$88,'[7]The Street'!$L$88,'[7]The Street'!$M$88,'[7]The Street'!$N$88,'[7]The Street'!$O$88,'[7]The Street'!$P$88,'[7]The Street'!$Q$88</definedName>
    <definedName name="__APW_RESTORE_DATA962__" hidden="1">'[7]The Street'!$B$89,'[7]The Street'!$C$89,'[7]The Street'!$D$89,'[7]The Street'!$E$89,'[7]The Street'!$F$89,'[7]The Street'!$G$89,'[7]The Street'!$H$89,'[7]The Street'!$I$89,'[7]The Street'!$J$89,'[7]The Street'!$K$89,'[7]The Street'!$L$89,'[7]The Street'!$M$89,'[7]The Street'!$N$89,'[7]The Street'!$O$89,'[7]The Street'!$P$89,'[7]The Street'!$Q$89</definedName>
    <definedName name="__APW_RESTORE_DATA964__" hidden="1">'[7]The Street'!$B$90,'[7]The Street'!$C$90,'[7]The Street'!$D$90,'[7]The Street'!$E$90,'[7]The Street'!$F$90,'[7]The Street'!$G$90,'[7]The Street'!$H$90,'[7]The Street'!$I$90,'[7]The Street'!$J$90,'[7]The Street'!$K$90,'[7]The Street'!$L$90,'[7]The Street'!$M$90,'[7]The Street'!$N$90,'[7]The Street'!$O$90,'[7]The Street'!$P$90,'[7]The Street'!$Q$90</definedName>
    <definedName name="__APW_RESTORE_DATA98__" hidden="1">'[2]Street (Q)'!$B$62,'[2]Street (Q)'!$C$62,'[2]Street (Q)'!$D$62,'[2]Street (Q)'!$E$62,'[2]Street (Q)'!$F$62,'[2]Street (Q)'!$G$62,'[2]Street (Q)'!$H$62,'[2]Street (Q)'!$I$62,'[2]Street (Q)'!$J$62,'[2]Street (Q)'!$K$62,'[2]Street (Q)'!$L$62,'[2]Street (Q)'!$M$62,'[2]Street (Q)'!$N$62,'[2]Street (Q)'!$O$62,'[2]Street (Q)'!$P$62</definedName>
    <definedName name="__eps01" localSheetId="5">[8]COH!#REF!</definedName>
    <definedName name="__eps01" localSheetId="6">[8]COH!#REF!</definedName>
    <definedName name="__eps01" localSheetId="7">[8]COH!#REF!</definedName>
    <definedName name="__eps01">[8]COH!#REF!</definedName>
    <definedName name="__eps92" localSheetId="5">[8]COH!#REF!</definedName>
    <definedName name="__eps92" localSheetId="6">[8]COH!#REF!</definedName>
    <definedName name="__eps92" localSheetId="7">[8]COH!#REF!</definedName>
    <definedName name="__eps92">[8]COH!#REF!</definedName>
    <definedName name="__eps93" localSheetId="5">[8]COH!#REF!</definedName>
    <definedName name="__eps93" localSheetId="6">[8]COH!#REF!</definedName>
    <definedName name="__eps93" localSheetId="7">[8]COH!#REF!</definedName>
    <definedName name="__eps93">[8]COH!#REF!</definedName>
    <definedName name="__eps94" localSheetId="5">[9]AEOS!#REF!</definedName>
    <definedName name="__eps94" localSheetId="6">[9]AEOS!#REF!</definedName>
    <definedName name="__eps94" localSheetId="7">[9]AEOS!#REF!</definedName>
    <definedName name="__eps94">[9]AEOS!#REF!</definedName>
    <definedName name="__eps95" localSheetId="5">[9]AEOS!#REF!</definedName>
    <definedName name="__eps95" localSheetId="6">[9]AEOS!#REF!</definedName>
    <definedName name="__eps95" localSheetId="7">[9]AEOS!#REF!</definedName>
    <definedName name="__eps95">[9]AEOS!#REF!</definedName>
    <definedName name="__eps96" localSheetId="5">[8]IS!#REF!</definedName>
    <definedName name="__eps96" localSheetId="6">[8]IS!#REF!</definedName>
    <definedName name="__eps96" localSheetId="7">[8]IS!#REF!</definedName>
    <definedName name="__eps96">[8]IS!#REF!</definedName>
    <definedName name="__eps97" localSheetId="5">[8]COH!#REF!</definedName>
    <definedName name="__eps97" localSheetId="6">[8]COH!#REF!</definedName>
    <definedName name="__eps97" localSheetId="7">[8]COH!#REF!</definedName>
    <definedName name="__eps97">[8]COH!#REF!</definedName>
    <definedName name="__eps98" localSheetId="5">[8]COH!#REF!</definedName>
    <definedName name="__eps98" localSheetId="6">[8]COH!#REF!</definedName>
    <definedName name="__eps98" localSheetId="7">[8]COH!#REF!</definedName>
    <definedName name="__eps98">[8]COH!#REF!</definedName>
    <definedName name="__eps99">[10]AEOSPROJ!$L$36</definedName>
    <definedName name="__FDS_HYPERLINK_TOGGLE_STATE__" hidden="1">"ON"</definedName>
    <definedName name="__FDS_UNIQUE_RANGE_ID_GENERATOR_COUNTER" hidden="1">494</definedName>
    <definedName name="__FDS_USED_FOR_REUSING_RANGE_IDS_RECYCLE" hidden="1">{511,196,284,290,265,300,270,269,282,274,261,103,253,493,155,302,260,156,157,107,106,104,105,494,519,520,521,522,115,296,298,283,295,480,505,495,497,498,486,483,246,254,277,258,305,271,276,523,291,292,301,209,481,130,116,125,259,257,264,297,191,190,303,267,500,308,501,503,286,266,524,255,525,285,206,526,499,527,502,195,211,306,488,272,490,278,281,263,307,313,507,299,202,262,192,193,485,509,189,280,275,479,506,508,252,97,250,510,288,287,268,248,256,304,289,484,102,496,293,482,194,504,247,315,158,363,364,365,366,368,369,370,371,373,374,375,376,378,379,380,381,383,384,385,358,386,367,372,377,382,387,392,397,407,412,417,422,427,432,437,388,389,353,362,361,360,359,357,356,355,390,393,394,395,396,403,404,405,406,408,409,410,411,413,414,415,416,418,419,420,421,423,424,425,426,428,429,430,431,433,434,435,438,354,352,351,350,349,439,440,441,442,443,444,445,446,447,453,348,347,346,345,344,454,455,456,457,458,343,342,341,340,339,459,460,461,462,463,464,465,466,467,468,338,337,336,335,334,469,470,471,472,473,333,332,331}</definedName>
    <definedName name="__inv98" localSheetId="5">#REF!</definedName>
    <definedName name="__inv98" localSheetId="6">#REF!</definedName>
    <definedName name="__inv98" localSheetId="7">#REF!</definedName>
    <definedName name="__inv98">#REF!</definedName>
    <definedName name="__inv99" localSheetId="5">#REF!</definedName>
    <definedName name="__inv99" localSheetId="6">#REF!</definedName>
    <definedName name="__inv99" localSheetId="7">#REF!</definedName>
    <definedName name="__inv99">#REF!</definedName>
    <definedName name="__lbo2" hidden="1">"G:\data\ANF\ANF_vdf.xls"</definedName>
    <definedName name="__new94" localSheetId="5">[9]STORES!#REF!</definedName>
    <definedName name="__new94" localSheetId="6">[9]STORES!#REF!</definedName>
    <definedName name="__new94" localSheetId="7">[9]STORES!#REF!</definedName>
    <definedName name="__new94">[9]STORES!#REF!</definedName>
    <definedName name="__new95" localSheetId="5">[9]STORES!#REF!</definedName>
    <definedName name="__new95" localSheetId="6">[9]STORES!#REF!</definedName>
    <definedName name="__new95" localSheetId="7">[9]STORES!#REF!</definedName>
    <definedName name="__new95">[9]STORES!#REF!</definedName>
    <definedName name="__new96" localSheetId="5">[9]STORES!#REF!</definedName>
    <definedName name="__new96" localSheetId="6">[9]STORES!#REF!</definedName>
    <definedName name="__new96" localSheetId="7">[9]STORES!#REF!</definedName>
    <definedName name="__new96">[9]STORES!#REF!</definedName>
    <definedName name="__new97" localSheetId="5">[9]STORES!#REF!</definedName>
    <definedName name="__new97" localSheetId="6">[9]STORES!#REF!</definedName>
    <definedName name="__new97" localSheetId="7">[9]STORES!#REF!</definedName>
    <definedName name="__new97">[9]STORES!#REF!</definedName>
    <definedName name="__new98" localSheetId="5">#REF!</definedName>
    <definedName name="__new98" localSheetId="6">#REF!</definedName>
    <definedName name="__new98" localSheetId="7">#REF!</definedName>
    <definedName name="__new98">#REF!</definedName>
    <definedName name="__new99" localSheetId="5">[11]STORES!#REF!</definedName>
    <definedName name="__new99" localSheetId="6">[11]STORES!#REF!</definedName>
    <definedName name="__new99" localSheetId="7">[11]STORES!#REF!</definedName>
    <definedName name="__new99">[11]STORES!#REF!</definedName>
    <definedName name="__ni02" localSheetId="5">[9]AEOS!#REF!</definedName>
    <definedName name="__ni02" localSheetId="6">[9]AEOS!#REF!</definedName>
    <definedName name="__ni02" localSheetId="7">[9]AEOS!#REF!</definedName>
    <definedName name="__ni02">[9]AEOS!#REF!</definedName>
    <definedName name="__ni2000" localSheetId="5">[9]AEOS!#REF!</definedName>
    <definedName name="__ni2000" localSheetId="6">[9]AEOS!#REF!</definedName>
    <definedName name="__ni2000" localSheetId="7">[9]AEOS!#REF!</definedName>
    <definedName name="__ni2000">[9]AEOS!#REF!</definedName>
    <definedName name="__ni94">[10]AEOS!$AC$22</definedName>
    <definedName name="__ni95">[10]AEOS!$AC$25</definedName>
    <definedName name="__ni96" localSheetId="5">[12]IS!#REF!</definedName>
    <definedName name="__ni96" localSheetId="6">[12]IS!#REF!</definedName>
    <definedName name="__ni96" localSheetId="7">[12]IS!#REF!</definedName>
    <definedName name="__ni96">[12]IS!#REF!</definedName>
    <definedName name="__ni97" localSheetId="5">[12]IS!#REF!</definedName>
    <definedName name="__ni97" localSheetId="6">[12]IS!#REF!</definedName>
    <definedName name="__ni97" localSheetId="7">[12]IS!#REF!</definedName>
    <definedName name="__ni97">[12]IS!#REF!</definedName>
    <definedName name="__ni98" localSheetId="5">[8]IS!#REF!</definedName>
    <definedName name="__ni98" localSheetId="6">[8]IS!#REF!</definedName>
    <definedName name="__ni98" localSheetId="7">[8]IS!#REF!</definedName>
    <definedName name="__ni98">[8]IS!#REF!</definedName>
    <definedName name="__ni99" localSheetId="5">[9]AEOSPROJ!#REF!</definedName>
    <definedName name="__ni99" localSheetId="6">[9]AEOSPROJ!#REF!</definedName>
    <definedName name="__ni99" localSheetId="7">[9]AEOSPROJ!#REF!</definedName>
    <definedName name="__ni99">[9]AEOSPROJ!#REF!</definedName>
    <definedName name="__om1997" localSheetId="5">[8]COH!#REF!</definedName>
    <definedName name="__om1997" localSheetId="6">[8]COH!#REF!</definedName>
    <definedName name="__om1997" localSheetId="7">[8]COH!#REF!</definedName>
    <definedName name="__om1997">[8]COH!#REF!</definedName>
    <definedName name="__om96" localSheetId="5">[8]COH!#REF!</definedName>
    <definedName name="__om96" localSheetId="6">[8]COH!#REF!</definedName>
    <definedName name="__om96" localSheetId="7">[8]COH!#REF!</definedName>
    <definedName name="__om96">[8]COH!#REF!</definedName>
    <definedName name="__om97" localSheetId="5">[8]COH!#REF!</definedName>
    <definedName name="__om97" localSheetId="6">[8]COH!#REF!</definedName>
    <definedName name="__om97" localSheetId="7">[8]COH!#REF!</definedName>
    <definedName name="__om97">[8]COH!#REF!</definedName>
    <definedName name="__om98" localSheetId="5">[8]COH!#REF!</definedName>
    <definedName name="__om98" localSheetId="6">[8]COH!#REF!</definedName>
    <definedName name="__om98" localSheetId="7">[8]COH!#REF!</definedName>
    <definedName name="__om98">[8]COH!#REF!</definedName>
    <definedName name="__om99" localSheetId="5">[11]ANN!#REF!</definedName>
    <definedName name="__om99" localSheetId="6">[11]ANN!#REF!</definedName>
    <definedName name="__om99" localSheetId="7">[11]ANN!#REF!</definedName>
    <definedName name="__om99">[11]ANN!#REF!</definedName>
    <definedName name="__tax89" localSheetId="5">[9]AEOS!#REF!</definedName>
    <definedName name="__tax89" localSheetId="6">[9]AEOS!#REF!</definedName>
    <definedName name="__tax89" localSheetId="7">[9]AEOS!#REF!</definedName>
    <definedName name="__tax89">[9]AEOS!#REF!</definedName>
    <definedName name="__tax90" localSheetId="5">[9]AEOS!#REF!</definedName>
    <definedName name="__tax90" localSheetId="6">[9]AEOS!#REF!</definedName>
    <definedName name="__tax90" localSheetId="7">[9]AEOS!#REF!</definedName>
    <definedName name="__tax90">[9]AEOS!#REF!</definedName>
    <definedName name="__tax91" localSheetId="5">[8]COH!#REF!</definedName>
    <definedName name="__tax91" localSheetId="6">[8]COH!#REF!</definedName>
    <definedName name="__tax91" localSheetId="7">[8]COH!#REF!</definedName>
    <definedName name="__tax91">[8]COH!#REF!</definedName>
    <definedName name="__tax92" localSheetId="5">[8]COH!#REF!</definedName>
    <definedName name="__tax92" localSheetId="6">[8]COH!#REF!</definedName>
    <definedName name="__tax92" localSheetId="7">[8]COH!#REF!</definedName>
    <definedName name="__tax92">[8]COH!#REF!</definedName>
    <definedName name="__tax93" localSheetId="5">[8]COH!#REF!</definedName>
    <definedName name="__tax93" localSheetId="6">[8]COH!#REF!</definedName>
    <definedName name="__tax93" localSheetId="7">[8]COH!#REF!</definedName>
    <definedName name="__tax93">[8]COH!#REF!</definedName>
    <definedName name="__tax94" localSheetId="5">[8]COH!#REF!</definedName>
    <definedName name="__tax94" localSheetId="6">[8]COH!#REF!</definedName>
    <definedName name="__tax94" localSheetId="7">[8]COH!#REF!</definedName>
    <definedName name="__tax94">[8]COH!#REF!</definedName>
    <definedName name="__tax95" localSheetId="5">[8]COH!#REF!</definedName>
    <definedName name="__tax95" localSheetId="6">[8]COH!#REF!</definedName>
    <definedName name="__tax95" localSheetId="7">[8]COH!#REF!</definedName>
    <definedName name="__tax95">[8]COH!#REF!</definedName>
    <definedName name="__tax96" localSheetId="5">[8]COH!#REF!</definedName>
    <definedName name="__tax96" localSheetId="6">[8]COH!#REF!</definedName>
    <definedName name="__tax96" localSheetId="7">[8]COH!#REF!</definedName>
    <definedName name="__tax96">[8]COH!#REF!</definedName>
    <definedName name="__tax97" localSheetId="5">[8]COH!#REF!</definedName>
    <definedName name="__tax97" localSheetId="6">[8]COH!#REF!</definedName>
    <definedName name="__tax97" localSheetId="7">[8]COH!#REF!</definedName>
    <definedName name="__tax97">[8]COH!#REF!</definedName>
    <definedName name="_1__FDSAUDITLINK__" hidden="1">{"fdsup://Directions/FactSet Auditing Viewer?action=AUDIT_VALUE&amp;DB=129&amp;ID1=34338910&amp;VALUEID=07011&amp;SDATE=2010&amp;PERIODTYPE=ANN_STD&amp;window=popup_no_bar&amp;width=385&amp;height=120&amp;START_MAXIMIZED=FALSE&amp;creator=factset&amp;display_string=Audit"}</definedName>
    <definedName name="_1_0" localSheetId="5">#REF!</definedName>
    <definedName name="_1_0" localSheetId="6">#REF!</definedName>
    <definedName name="_1_0" localSheetId="7">#REF!</definedName>
    <definedName name="_1_0">#REF!</definedName>
    <definedName name="_10__FDSAUDITLINK__" hidden="1">{"fdsup://Directions/FactSet Auditing Viewer?action=AUDIT_VALUE&amp;DB=129&amp;ID1=48256410&amp;VALUEID=07011&amp;SDATE=2010&amp;PERIODTYPE=ANN_STD&amp;window=popup_no_bar&amp;width=385&amp;height=120&amp;START_MAXIMIZED=FALSE&amp;creator=factset&amp;display_string=Audit"}</definedName>
    <definedName name="_100__FDSAUDITLINK__" hidden="1">{"fdsup://Directions/FactSet Auditing Viewer?action=AUDIT_VALUE&amp;DB=129&amp;ID1=50105F10&amp;VALUEID=07011&amp;SDATE=2010&amp;PERIODTYPE=ANN_STD&amp;window=popup_no_bar&amp;width=385&amp;height=120&amp;START_MAXIMIZED=FALSE&amp;creator=factset&amp;display_string=Audit"}</definedName>
    <definedName name="_1000__FDSAUDITLINK__" hidden="1">{"fdsup://Directions/FactSet Auditing Viewer?action=AUDIT_VALUE&amp;DB=129&amp;ID1=37320030&amp;VALUEID=18803&amp;SDATE=2009&amp;PERIODTYPE=ANN_STD&amp;window=popup_no_bar&amp;width=385&amp;height=120&amp;START_MAXIMIZED=FALSE&amp;creator=factset&amp;display_string=Audit"}</definedName>
    <definedName name="_1001__FDSAUDITLINK__" hidden="1">{"fdsup://Directions/FactSet Auditing Viewer?action=AUDIT_VALUE&amp;DB=129&amp;ID1=37320030&amp;VALUEID=18802&amp;SDATE=2004&amp;PERIODTYPE=ANN_STD&amp;window=popup_no_bar&amp;width=385&amp;height=120&amp;START_MAXIMIZED=FALSE&amp;creator=factset&amp;display_string=Audit"}</definedName>
    <definedName name="_1002__FDSAUDITLINK__" hidden="1">{"fdsup://Directions/FactSet Auditing Viewer?action=AUDIT_VALUE&amp;DB=129&amp;ID1=37320030&amp;VALUEID=18802&amp;SDATE=2005&amp;PERIODTYPE=ANN_STD&amp;window=popup_no_bar&amp;width=385&amp;height=120&amp;START_MAXIMIZED=FALSE&amp;creator=factset&amp;display_string=Audit"}</definedName>
    <definedName name="_1003__FDSAUDITLINK__" hidden="1">{"fdsup://Directions/FactSet Auditing Viewer?action=AUDIT_VALUE&amp;DB=129&amp;ID1=37320030&amp;VALUEID=18802&amp;SDATE=2006&amp;PERIODTYPE=ANN_STD&amp;window=popup_no_bar&amp;width=385&amp;height=120&amp;START_MAXIMIZED=FALSE&amp;creator=factset&amp;display_string=Audit"}</definedName>
    <definedName name="_1004__FDSAUDITLINK__" hidden="1">{"fdsup://Directions/FactSet Auditing Viewer?action=AUDIT_VALUE&amp;DB=129&amp;ID1=37320030&amp;VALUEID=18802&amp;SDATE=2007&amp;PERIODTYPE=ANN_STD&amp;window=popup_no_bar&amp;width=385&amp;height=120&amp;START_MAXIMIZED=FALSE&amp;creator=factset&amp;display_string=Audit"}</definedName>
    <definedName name="_1005__FDSAUDITLINK__" hidden="1">{"fdsup://Directions/FactSet Auditing Viewer?action=AUDIT_VALUE&amp;DB=129&amp;ID1=37320030&amp;VALUEID=18802&amp;SDATE=2008&amp;PERIODTYPE=ANN_STD&amp;window=popup_no_bar&amp;width=385&amp;height=120&amp;START_MAXIMIZED=FALSE&amp;creator=factset&amp;display_string=Audit"}</definedName>
    <definedName name="_1006__FDSAUDITLINK__" hidden="1">{"fdsup://Directions/FactSet Auditing Viewer?action=AUDIT_VALUE&amp;DB=129&amp;ID1=37320030&amp;VALUEID=18802&amp;SDATE=2009&amp;PERIODTYPE=ANN_STD&amp;window=popup_no_bar&amp;width=385&amp;height=120&amp;START_MAXIMIZED=FALSE&amp;creator=factset&amp;display_string=Audit"}</definedName>
    <definedName name="_1007__FDSAUDITLINK__" hidden="1">{"fdsup://Directions/FactSet Auditing Viewer?action=AUDIT_VALUE&amp;DB=129&amp;ID1=37320030&amp;VALUEID=18802&amp;SDATE=2009&amp;PERIODTYPE=ANN_STD&amp;window=popup_no_bar&amp;width=385&amp;height=120&amp;START_MAXIMIZED=FALSE&amp;creator=factset&amp;display_string=Audit"}</definedName>
    <definedName name="_1008__FDSAUDITLINK__" hidden="1">{"fdsup://Directions/FactSet Auditing Viewer?action=AUDIT_VALUE&amp;DB=129&amp;ID1=37320030&amp;VALUEID=18801&amp;SDATE=2004&amp;PERIODTYPE=ANN_STD&amp;window=popup_no_bar&amp;width=385&amp;height=120&amp;START_MAXIMIZED=FALSE&amp;creator=factset&amp;display_string=Audit"}</definedName>
    <definedName name="_1009__FDSAUDITLINK__" hidden="1">{"fdsup://Directions/FactSet Auditing Viewer?action=AUDIT_VALUE&amp;DB=129&amp;ID1=37320030&amp;VALUEID=18801&amp;SDATE=2005&amp;PERIODTYPE=ANN_STD&amp;window=popup_no_bar&amp;width=385&amp;height=120&amp;START_MAXIMIZED=FALSE&amp;creator=factset&amp;display_string=Audit"}</definedName>
    <definedName name="_101__FDSAUDITLINK__" hidden="1">{"fdsup://Directions/FactSet Auditing Viewer?action=AUDIT_VALUE&amp;DB=129&amp;ID1=15087010&amp;VALUEID=07011&amp;SDATE=2010&amp;PERIODTYPE=ANN_STD&amp;window=popup_no_bar&amp;width=385&amp;height=120&amp;START_MAXIMIZED=FALSE&amp;creator=factset&amp;display_string=Audit"}</definedName>
    <definedName name="_1010__FDSAUDITLINK__" hidden="1">{"fdsup://Directions/FactSet Auditing Viewer?action=AUDIT_VALUE&amp;DB=129&amp;ID1=37320030&amp;VALUEID=18801&amp;SDATE=2006&amp;PERIODTYPE=ANN_STD&amp;window=popup_no_bar&amp;width=385&amp;height=120&amp;START_MAXIMIZED=FALSE&amp;creator=factset&amp;display_string=Audit"}</definedName>
    <definedName name="_1011__FDSAUDITLINK__" hidden="1">{"fdsup://Directions/FactSet Auditing Viewer?action=AUDIT_VALUE&amp;DB=129&amp;ID1=37320030&amp;VALUEID=18801&amp;SDATE=2007&amp;PERIODTYPE=ANN_STD&amp;window=popup_no_bar&amp;width=385&amp;height=120&amp;START_MAXIMIZED=FALSE&amp;creator=factset&amp;display_string=Audit"}</definedName>
    <definedName name="_1012__FDSAUDITLINK__" hidden="1">{"fdsup://Directions/FactSet Auditing Viewer?action=AUDIT_VALUE&amp;DB=129&amp;ID1=37320030&amp;VALUEID=18801&amp;SDATE=2008&amp;PERIODTYPE=ANN_STD&amp;window=popup_no_bar&amp;width=385&amp;height=120&amp;START_MAXIMIZED=FALSE&amp;creator=factset&amp;display_string=Audit"}</definedName>
    <definedName name="_1013__FDSAUDITLINK__" hidden="1">{"fdsup://Directions/FactSet Auditing Viewer?action=AUDIT_VALUE&amp;DB=129&amp;ID1=37320030&amp;VALUEID=18801&amp;SDATE=2009&amp;PERIODTYPE=ANN_STD&amp;window=popup_no_bar&amp;width=385&amp;height=120&amp;START_MAXIMIZED=FALSE&amp;creator=factset&amp;display_string=Audit"}</definedName>
    <definedName name="_1014__FDSAUDITLINK__" hidden="1">{"fdsup://Directions/FactSet Auditing Viewer?action=AUDIT_VALUE&amp;DB=129&amp;ID1=37320030&amp;VALUEID=18801&amp;SDATE=2009&amp;PERIODTYPE=ANN_STD&amp;window=popup_no_bar&amp;width=385&amp;height=120&amp;START_MAXIMIZED=FALSE&amp;creator=factset&amp;display_string=Audit"}</definedName>
    <definedName name="_1015__FDSAUDITLINK__" hidden="1">{"fdsup://Directions/FactSet Auditing Viewer?action=AUDIT_VALUE&amp;DB=129&amp;ID1=37320030&amp;VALUEID=18807&amp;SDATE=2004&amp;PERIODTYPE=ANN_STD&amp;window=popup_no_bar&amp;width=385&amp;height=120&amp;START_MAXIMIZED=FALSE&amp;creator=factset&amp;display_string=Audit"}</definedName>
    <definedName name="_1016__FDSAUDITLINK__" hidden="1">{"fdsup://Directions/FactSet Auditing Viewer?action=AUDIT_VALUE&amp;DB=129&amp;ID1=37320030&amp;VALUEID=18807&amp;SDATE=2005&amp;PERIODTYPE=ANN_STD&amp;window=popup_no_bar&amp;width=385&amp;height=120&amp;START_MAXIMIZED=FALSE&amp;creator=factset&amp;display_string=Audit"}</definedName>
    <definedName name="_1017__FDSAUDITLINK__" hidden="1">{"fdsup://Directions/FactSet Auditing Viewer?action=AUDIT_VALUE&amp;DB=129&amp;ID1=37320030&amp;VALUEID=18807&amp;SDATE=2006&amp;PERIODTYPE=ANN_STD&amp;window=popup_no_bar&amp;width=385&amp;height=120&amp;START_MAXIMIZED=FALSE&amp;creator=factset&amp;display_string=Audit"}</definedName>
    <definedName name="_1018__FDSAUDITLINK__" hidden="1">{"fdsup://Directions/FactSet Auditing Viewer?action=AUDIT_VALUE&amp;DB=129&amp;ID1=37320030&amp;VALUEID=18807&amp;SDATE=2007&amp;PERIODTYPE=ANN_STD&amp;window=popup_no_bar&amp;width=385&amp;height=120&amp;START_MAXIMIZED=FALSE&amp;creator=factset&amp;display_string=Audit"}</definedName>
    <definedName name="_1019__FDSAUDITLINK__" hidden="1">{"fdsup://Directions/FactSet Auditing Viewer?action=AUDIT_VALUE&amp;DB=129&amp;ID1=37320030&amp;VALUEID=18807&amp;SDATE=2008&amp;PERIODTYPE=ANN_STD&amp;window=popup_no_bar&amp;width=385&amp;height=120&amp;START_MAXIMIZED=FALSE&amp;creator=factset&amp;display_string=Audit"}</definedName>
    <definedName name="_1020__FDSAUDITLINK__" hidden="1">{"fdsup://Directions/FactSet Auditing Viewer?action=AUDIT_VALUE&amp;DB=129&amp;ID1=37320030&amp;VALUEID=18807&amp;SDATE=2009&amp;PERIODTYPE=ANN_STD&amp;window=popup_no_bar&amp;width=385&amp;height=120&amp;START_MAXIMIZED=FALSE&amp;creator=factset&amp;display_string=Audit"}</definedName>
    <definedName name="_1021__FDSAUDITLINK__" hidden="1">{"fdsup://Directions/FactSet Auditing Viewer?action=AUDIT_VALUE&amp;DB=129&amp;ID1=37320030&amp;VALUEID=18807&amp;SDATE=2009&amp;PERIODTYPE=ANN_STD&amp;window=popup_no_bar&amp;width=385&amp;height=120&amp;START_MAXIMIZED=FALSE&amp;creator=factset&amp;display_string=Audit"}</definedName>
    <definedName name="_1022__FDSAUDITLINK__" hidden="1">{"fdsup://Directions/FactSet Auditing Viewer?action=AUDIT_VALUE&amp;DB=129&amp;ID1=27743210&amp;VALUEID=03501&amp;SDATE=2009&amp;PERIODTYPE=ANN_STD&amp;window=popup_no_bar&amp;width=385&amp;height=120&amp;START_MAXIMIZED=FALSE&amp;creator=factset&amp;display_string=Audit"}</definedName>
    <definedName name="_1023__FDSAUDITLINK__" hidden="1">{"fdsup://Directions/FactSet Auditing Viewer?action=AUDIT_VALUE&amp;DB=129&amp;ID1=27743210&amp;VALUEID=03501&amp;SDATE=2008&amp;PERIODTYPE=ANN_STD&amp;window=popup_no_bar&amp;width=385&amp;height=120&amp;START_MAXIMIZED=FALSE&amp;creator=factset&amp;display_string=Audit"}</definedName>
    <definedName name="_1024__FDSAUDITLINK__" hidden="1">{"fdsup://Directions/FactSet Auditing Viewer?action=AUDIT_VALUE&amp;DB=129&amp;ID1=27743210&amp;VALUEID=03501&amp;SDATE=2007&amp;PERIODTYPE=ANN_STD&amp;window=popup_no_bar&amp;width=385&amp;height=120&amp;START_MAXIMIZED=FALSE&amp;creator=factset&amp;display_string=Audit"}</definedName>
    <definedName name="_1025__FDSAUDITLINK__" hidden="1">{"fdsup://Directions/FactSet Auditing Viewer?action=AUDIT_VALUE&amp;DB=129&amp;ID1=27743210&amp;VALUEID=03501&amp;SDATE=2006&amp;PERIODTYPE=ANN_STD&amp;window=popup_no_bar&amp;width=385&amp;height=120&amp;START_MAXIMIZED=FALSE&amp;creator=factset&amp;display_string=Audit"}</definedName>
    <definedName name="_1026__FDSAUDITLINK__" hidden="1">{"fdsup://Directions/FactSet Auditing Viewer?action=AUDIT_VALUE&amp;DB=129&amp;ID1=27743210&amp;VALUEID=03501&amp;SDATE=2005&amp;PERIODTYPE=ANN_STD&amp;window=popup_no_bar&amp;width=385&amp;height=120&amp;START_MAXIMIZED=FALSE&amp;creator=factset&amp;display_string=Audit"}</definedName>
    <definedName name="_1027__FDSAUDITLINK__" hidden="1">{"fdsup://Directions/FactSet Auditing Viewer?action=AUDIT_VALUE&amp;DB=129&amp;ID1=27743210&amp;VALUEID=03051&amp;SDATE=2008&amp;PERIODTYPE=ANN_STD&amp;window=popup_no_bar&amp;width=385&amp;height=120&amp;START_MAXIMIZED=FALSE&amp;creator=factset&amp;display_string=Audit"}</definedName>
    <definedName name="_1028__FDSAUDITLINK__" hidden="1">{"fdsup://Directions/FactSet Auditing Viewer?action=AUDIT_VALUE&amp;DB=129&amp;ID1=27743210&amp;VALUEID=03051&amp;SDATE=2007&amp;PERIODTYPE=ANN_STD&amp;window=popup_no_bar&amp;width=385&amp;height=120&amp;START_MAXIMIZED=FALSE&amp;creator=factset&amp;display_string=Audit"}</definedName>
    <definedName name="_1029__FDSAUDITLINK__" hidden="1">{"fdsup://Directions/FactSet Auditing Viewer?action=AUDIT_VALUE&amp;DB=129&amp;ID1=27743210&amp;VALUEID=03051&amp;SDATE=2006&amp;PERIODTYPE=ANN_STD&amp;window=popup_no_bar&amp;width=385&amp;height=120&amp;START_MAXIMIZED=FALSE&amp;creator=factset&amp;display_string=Audit"}</definedName>
    <definedName name="_1030__FDSAUDITLINK__" hidden="1">{"fdsup://Directions/FactSet Auditing Viewer?action=AUDIT_VALUE&amp;DB=129&amp;ID1=27743210&amp;VALUEID=03051&amp;SDATE=2005&amp;PERIODTYPE=ANN_STD&amp;window=popup_no_bar&amp;width=385&amp;height=120&amp;START_MAXIMIZED=FALSE&amp;creator=factset&amp;display_string=Audit"}</definedName>
    <definedName name="_1031__FDSAUDITLINK__" hidden="1">{"fdsup://Directions/FactSet Auditing Viewer?action=AUDIT_VALUE&amp;DB=129&amp;ID1=37320030&amp;VALUEID=03051&amp;SDATE=2009&amp;PERIODTYPE=ANN_STD&amp;window=popup_no_bar&amp;width=385&amp;height=120&amp;START_MAXIMIZED=FALSE&amp;creator=factset&amp;display_string=Audit"}</definedName>
    <definedName name="_1032__FDSAUDITLINK__" hidden="1">{"fdsup://Directions/FactSet Auditing Viewer?action=AUDIT_VALUE&amp;DB=129&amp;ID1=26054310&amp;VALUEID=03051&amp;SDATE=2009&amp;PERIODTYPE=ANN_STD&amp;window=popup_no_bar&amp;width=385&amp;height=120&amp;START_MAXIMIZED=FALSE&amp;creator=factset&amp;display_string=Audit"}</definedName>
    <definedName name="_1033__FDSAUDITLINK__" hidden="1">{"fdsup://Directions/FactSet Auditing Viewer?action=AUDIT_VALUE&amp;DB=129&amp;ID1=15087010&amp;VALUEID=03051&amp;SDATE=2009&amp;PERIODTYPE=ANN_STD&amp;window=popup_no_bar&amp;width=385&amp;height=120&amp;START_MAXIMIZED=FALSE&amp;creator=factset&amp;display_string=Audit"}</definedName>
    <definedName name="_1034__FDSAUDITLINK__" hidden="1">{"fdsup://Directions/FactSet Auditing Viewer?action=AUDIT_VALUE&amp;DB=129&amp;ID1=27743210&amp;VALUEID=03051&amp;SDATE=2009&amp;PERIODTYPE=ANN_STD&amp;window=popup_no_bar&amp;width=385&amp;height=120&amp;START_MAXIMIZED=FALSE&amp;creator=factset&amp;display_string=Audit"}</definedName>
    <definedName name="_1035__FDSAUDITLINK__" hidden="1">{"fdsup://Directions/FactSet Auditing Viewer?action=AUDIT_VALUE&amp;DB=129&amp;ID1=27743210&amp;VALUEID=02999&amp;SDATE=200902&amp;PERIODTYPE=QTR_STD&amp;window=popup_no_bar&amp;width=385&amp;height=120&amp;START_MAXIMIZED=FALSE&amp;creator=factset&amp;display_string=Audit"}</definedName>
    <definedName name="_1036__FDSAUDITLINK__" hidden="1">{"fdsup://Directions/FactSet Auditing Viewer?action=AUDIT_VALUE&amp;DB=129&amp;ID1=27743210&amp;VALUEID=02999&amp;SDATE=200901&amp;PERIODTYPE=QTR_STD&amp;window=popup_no_bar&amp;width=385&amp;height=120&amp;START_MAXIMIZED=FALSE&amp;creator=factset&amp;display_string=Audit"}</definedName>
    <definedName name="_1037__FDSAUDITLINK__" hidden="1">{"fdsup://Directions/FactSet Auditing Viewer?action=AUDIT_VALUE&amp;DB=129&amp;ID1=27743210&amp;VALUEID=02999&amp;SDATE=200803&amp;PERIODTYPE=QTR_STD&amp;window=popup_no_bar&amp;width=385&amp;height=120&amp;START_MAXIMIZED=FALSE&amp;creator=factset&amp;display_string=Audit"}</definedName>
    <definedName name="_1038__FDSAUDITLINK__" hidden="1">{"fdsup://Directions/FactSet Auditing Viewer?action=AUDIT_VALUE&amp;DB=129&amp;ID1=27743210&amp;VALUEID=02999&amp;SDATE=200802&amp;PERIODTYPE=QTR_STD&amp;window=popup_no_bar&amp;width=385&amp;height=120&amp;START_MAXIMIZED=FALSE&amp;creator=factset&amp;display_string=Audit"}</definedName>
    <definedName name="_1039__FDSAUDITLINK__" hidden="1">{"fdsup://Directions/FactSet Auditing Viewer?action=AUDIT_VALUE&amp;DB=129&amp;ID1=27743210&amp;VALUEID=02999&amp;SDATE=200801&amp;PERIODTYPE=QTR_STD&amp;window=popup_no_bar&amp;width=385&amp;height=120&amp;START_MAXIMIZED=FALSE&amp;creator=factset&amp;display_string=Audit"}</definedName>
    <definedName name="_1040__FDSAUDITLINK__" hidden="1">{"fdsup://Directions/FactSet Auditing Viewer?action=AUDIT_VALUE&amp;DB=129&amp;ID1=27743210&amp;VALUEID=02999&amp;SDATE=200703&amp;PERIODTYPE=QTR_STD&amp;window=popup_no_bar&amp;width=385&amp;height=120&amp;START_MAXIMIZED=FALSE&amp;creator=factset&amp;display_string=Audit"}</definedName>
    <definedName name="_1041__FDSAUDITLINK__" hidden="1">{"fdsup://Directions/FactSet Auditing Viewer?action=AUDIT_VALUE&amp;DB=129&amp;ID1=27743210&amp;VALUEID=02999&amp;SDATE=200702&amp;PERIODTYPE=QTR_STD&amp;window=popup_no_bar&amp;width=385&amp;height=120&amp;START_MAXIMIZED=FALSE&amp;creator=factset&amp;display_string=Audit"}</definedName>
    <definedName name="_1042__FDSAUDITLINK__" hidden="1">{"fdsup://Directions/FactSet Auditing Viewer?action=AUDIT_VALUE&amp;DB=129&amp;ID1=27743210&amp;VALUEID=02999&amp;SDATE=200701&amp;PERIODTYPE=QTR_STD&amp;window=popup_no_bar&amp;width=385&amp;height=120&amp;START_MAXIMIZED=FALSE&amp;creator=factset&amp;display_string=Audit"}</definedName>
    <definedName name="_1043__FDSAUDITLINK__" hidden="1">{"fdsup://Directions/FactSet Auditing Viewer?action=AUDIT_VALUE&amp;DB=129&amp;ID1=27743210&amp;VALUEID=02999&amp;SDATE=200603&amp;PERIODTYPE=QTR_STD&amp;window=popup_no_bar&amp;width=385&amp;height=120&amp;START_MAXIMIZED=FALSE&amp;creator=factset&amp;display_string=Audit"}</definedName>
    <definedName name="_1044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045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046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047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048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049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050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051__FDSAUDITLINK__" hidden="1">{"fdsup://Directions/FactSet Auditing Viewer?action=AUDIT_VALUE&amp;DB=129&amp;ID1=27743210&amp;VALUEID=01001&amp;SDATE=200702&amp;PERIODTYPE=QTR_STD&amp;window=popup_no_bar&amp;width=385&amp;height=120&amp;START_MAXIMIZED=FALSE&amp;creator=factset&amp;display_string=Audit"}</definedName>
    <definedName name="_1052__FDSAUDITLINK__" hidden="1">{"fdsup://Directions/FactSet Auditing Viewer?action=AUDIT_VALUE&amp;DB=129&amp;ID1=27743210&amp;VALUEID=01001&amp;SDATE=200701&amp;PERIODTYPE=QTR_STD&amp;window=popup_no_bar&amp;width=385&amp;height=120&amp;START_MAXIMIZED=FALSE&amp;creator=factset&amp;display_string=Audit"}</definedName>
    <definedName name="_1053__FDSAUDITLINK__" hidden="1">{"fdsup://Directions/FactSet Auditing Viewer?action=AUDIT_VALUE&amp;DB=129&amp;ID1=27743210&amp;VALUEID=01001&amp;SDATE=200603&amp;PERIODTYPE=QTR_STD&amp;window=popup_no_bar&amp;width=385&amp;height=120&amp;START_MAXIMIZED=FALSE&amp;creator=factset&amp;display_string=Audit"}</definedName>
    <definedName name="_1054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055__FDSAUDITLINK__" hidden="1">{"fdsup://Directions/FactSet Auditing Viewer?action=AUDIT_VALUE&amp;DB=129&amp;ID1=27743210&amp;VALUEID=01001&amp;SDATE=201002&amp;PERIODTYPE=QTR_STD&amp;window=popup_no_bar&amp;width=385&amp;height=120&amp;START_MAXIMIZED=FALSE&amp;creator=factset&amp;display_string=Audit"}</definedName>
    <definedName name="_1056__FDSAUDITLINK__" hidden="1">{"fdsup://Directions/FactSet Auditing Viewer?action=AUDIT_VALUE&amp;DB=129&amp;ID1=27743210&amp;VALUEID=01001&amp;SDATE=201001&amp;PERIODTYPE=QTR_STD&amp;window=popup_no_bar&amp;width=385&amp;height=120&amp;START_MAXIMIZED=FALSE&amp;creator=factset&amp;display_string=Audit"}</definedName>
    <definedName name="_1057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058__FDSAUDITLINK__" hidden="1">{"fdsup://Directions/FactSet Auditing Viewer?action=AUDIT_VALUE&amp;DB=129&amp;ID1=27743210&amp;VALUEID=01001&amp;SDATE=200904&amp;PERIODTYPE=QTR_STD&amp;window=popup_no_bar&amp;width=385&amp;height=120&amp;START_MAXIMIZED=FALSE&amp;creator=factset&amp;display_string=Audit"}</definedName>
    <definedName name="_1059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060__FDSAUDITLINK__" hidden="1">{"fdsup://Directions/FactSet Auditing Viewer?action=AUDIT_VALUE&amp;DB=129&amp;ID1=27743210&amp;VALUEID=01001&amp;SDATE=200903&amp;PERIODTYPE=QTR_STD&amp;window=popup_no_bar&amp;width=385&amp;height=120&amp;START_MAXIMIZED=FALSE&amp;creator=factset&amp;display_string=Audit"}</definedName>
    <definedName name="_1061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062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063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064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065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066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067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068__FDSAUDITLINK__" hidden="1">{"fdsup://Directions/FactSet Auditing Viewer?action=AUDIT_VALUE&amp;DB=129&amp;ID1=27743210&amp;VALUEID=01001&amp;SDATE=200702&amp;PERIODTYPE=QTR_STD&amp;window=popup_no_bar&amp;width=385&amp;height=120&amp;START_MAXIMIZED=FALSE&amp;creator=factset&amp;display_string=Audit"}</definedName>
    <definedName name="_1069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070__FDSAUDITLINK__" hidden="1">{"fdsup://Directions/FactSet Auditing Viewer?action=AUDIT_VALUE&amp;DB=129&amp;ID1=27743210&amp;VALUEID=01001&amp;SDATE=200701&amp;PERIODTYPE=QTR_STD&amp;window=popup_no_bar&amp;width=385&amp;height=120&amp;START_MAXIMIZED=FALSE&amp;creator=factset&amp;display_string=Audit"}</definedName>
    <definedName name="_1071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072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073__FDSAUDITLINK__" hidden="1">{"fdsup://Directions/FactSet Auditing Viewer?action=AUDIT_VALUE&amp;DB=129&amp;ID1=27743210&amp;VALUEID=01001&amp;SDATE=200603&amp;PERIODTYPE=QTR_STD&amp;window=popup_no_bar&amp;width=385&amp;height=120&amp;START_MAXIMIZED=FALSE&amp;creator=factset&amp;display_string=Audit"}</definedName>
    <definedName name="_1074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075__FDSAUDITLINK__" hidden="1">{"fdsup://Directions/FactSet Auditing Viewer?action=AUDIT_VALUE&amp;DB=129&amp;ID1=27743210&amp;VALUEID=02999&amp;SDATE=201002&amp;PERIODTYPE=QTR_STD&amp;window=popup_no_bar&amp;width=385&amp;height=120&amp;START_MAXIMIZED=FALSE&amp;creator=factset&amp;display_string=Audit"}</definedName>
    <definedName name="_1076__FDSAUDITLINK__" hidden="1">{"fdsup://Directions/FactSet Auditing Viewer?action=AUDIT_VALUE&amp;DB=129&amp;ID1=27743210&amp;VALUEID=02999&amp;SDATE=201001&amp;PERIODTYPE=QTR_STD&amp;window=popup_no_bar&amp;width=385&amp;height=120&amp;START_MAXIMIZED=FALSE&amp;creator=factset&amp;display_string=Audit"}</definedName>
    <definedName name="_1077__FDSAUDITLINK__" hidden="1">{"fdsup://Directions/FactSet Auditing Viewer?action=AUDIT_VALUE&amp;DB=129&amp;ID1=27743210&amp;VALUEID=02999&amp;SDATE=200903&amp;PERIODTYPE=QTR_STD&amp;window=popup_no_bar&amp;width=385&amp;height=120&amp;START_MAXIMIZED=FALSE&amp;creator=factset&amp;display_string=Audit"}</definedName>
    <definedName name="_1078__FDSAUDITLINK__" hidden="1">{"fdsup://Directions/FactSet Auditing Viewer?action=AUDIT_VALUE&amp;DB=129&amp;ID1=27743210&amp;VALUEID=02999&amp;SDATE=200902&amp;PERIODTYPE=QTR_STD&amp;window=popup_no_bar&amp;width=385&amp;height=120&amp;START_MAXIMIZED=FALSE&amp;creator=factset&amp;display_string=Audit"}</definedName>
    <definedName name="_1079__FDSAUDITLINK__" hidden="1">{"fdsup://Directions/FactSet Auditing Viewer?action=AUDIT_VALUE&amp;DB=129&amp;ID1=27743210&amp;VALUEID=02999&amp;SDATE=200901&amp;PERIODTYPE=QTR_STD&amp;window=popup_no_bar&amp;width=385&amp;height=120&amp;START_MAXIMIZED=FALSE&amp;creator=factset&amp;display_string=Audit"}</definedName>
    <definedName name="_1080__FDSAUDITLINK__" hidden="1">{"fdsup://Directions/FactSet Auditing Viewer?action=AUDIT_VALUE&amp;DB=129&amp;ID1=27743210&amp;VALUEID=02999&amp;SDATE=200803&amp;PERIODTYPE=QTR_STD&amp;window=popup_no_bar&amp;width=385&amp;height=120&amp;START_MAXIMIZED=FALSE&amp;creator=factset&amp;display_string=Audit"}</definedName>
    <definedName name="_1081__FDSAUDITLINK__" hidden="1">{"fdsup://Directions/FactSet Auditing Viewer?action=AUDIT_VALUE&amp;DB=129&amp;ID1=27743210&amp;VALUEID=02999&amp;SDATE=200802&amp;PERIODTYPE=QTR_STD&amp;window=popup_no_bar&amp;width=385&amp;height=120&amp;START_MAXIMIZED=FALSE&amp;creator=factset&amp;display_string=Audit"}</definedName>
    <definedName name="_1082__FDSAUDITLINK__" hidden="1">{"fdsup://Directions/FactSet Auditing Viewer?action=AUDIT_VALUE&amp;DB=129&amp;ID1=27743210&amp;VALUEID=02999&amp;SDATE=200801&amp;PERIODTYPE=QTR_STD&amp;window=popup_no_bar&amp;width=385&amp;height=120&amp;START_MAXIMIZED=FALSE&amp;creator=factset&amp;display_string=Audit"}</definedName>
    <definedName name="_1083__FDSAUDITLINK__" hidden="1">{"fdsup://Directions/FactSet Auditing Viewer?action=AUDIT_VALUE&amp;DB=129&amp;ID1=27743210&amp;VALUEID=02999&amp;SDATE=200703&amp;PERIODTYPE=QTR_STD&amp;window=popup_no_bar&amp;width=385&amp;height=120&amp;START_MAXIMIZED=FALSE&amp;creator=factset&amp;display_string=Audit"}</definedName>
    <definedName name="_1084__FDSAUDITLINK__" hidden="1">{"fdsup://Directions/FactSet Auditing Viewer?action=AUDIT_VALUE&amp;DB=129&amp;ID1=27743210&amp;VALUEID=01001&amp;SDATE=201002&amp;PERIODTYPE=QTR_STD&amp;window=popup_no_bar&amp;width=385&amp;height=120&amp;START_MAXIMIZED=FALSE&amp;creator=factset&amp;display_string=Audit"}</definedName>
    <definedName name="_1085__FDSAUDITLINK__" hidden="1">{"fdsup://Directions/FactSet Auditing Viewer?action=AUDIT_VALUE&amp;DB=129&amp;ID1=27743210&amp;VALUEID=01001&amp;SDATE=201001&amp;PERIODTYPE=QTR_STD&amp;window=popup_no_bar&amp;width=385&amp;height=120&amp;START_MAXIMIZED=FALSE&amp;creator=factset&amp;display_string=Audit"}</definedName>
    <definedName name="_1086__FDSAUDITLINK__" hidden="1">{"fdsup://Directions/FactSet Auditing Viewer?action=AUDIT_VALUE&amp;DB=129&amp;ID1=27743210&amp;VALUEID=01001&amp;SDATE=200904&amp;PERIODTYPE=QTR_STD&amp;window=popup_no_bar&amp;width=385&amp;height=120&amp;START_MAXIMIZED=FALSE&amp;creator=factset&amp;display_string=Audit"}</definedName>
    <definedName name="_1087__FDSAUDITLINK__" hidden="1">{"fdsup://Directions/FactSet Auditing Viewer?action=AUDIT_VALUE&amp;DB=129&amp;ID1=27743210&amp;VALUEID=01001&amp;SDATE=200903&amp;PERIODTYPE=QTR_STD&amp;window=popup_no_bar&amp;width=385&amp;height=120&amp;START_MAXIMIZED=FALSE&amp;creator=factset&amp;display_string=Audit"}</definedName>
    <definedName name="_1088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089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090__FDSAUDITLINK__" hidden="1">{"fdsup://Directions/FactSet Auditing Viewer?action=AUDIT_VALUE&amp;DB=129&amp;ID1=27743210&amp;VALUEID=03051&amp;SDATE=201002&amp;PERIODTYPE=QTR_STD&amp;window=popup_no_bar&amp;width=385&amp;height=120&amp;START_MAXIMIZED=FALSE&amp;creator=factset&amp;display_string=Audit"}</definedName>
    <definedName name="_1091__FDSAUDITLINK__" hidden="1">{"fdsup://Directions/FactSet Auditing Viewer?action=AUDIT_VALUE&amp;DB=129&amp;ID1=27743210&amp;VALUEID=03051&amp;SDATE=201001&amp;PERIODTYPE=QTR_STD&amp;window=popup_no_bar&amp;width=385&amp;height=120&amp;START_MAXIMIZED=FALSE&amp;creator=factset&amp;display_string=Audit"}</definedName>
    <definedName name="_1092__FDSAUDITLINK__" hidden="1">{"fdsup://Directions/FactSet Auditing Viewer?action=AUDIT_VALUE&amp;DB=129&amp;ID1=27743210&amp;VALUEID=03051&amp;SDATE=200903&amp;PERIODTYPE=QTR_STD&amp;window=popup_no_bar&amp;width=385&amp;height=120&amp;START_MAXIMIZED=FALSE&amp;creator=factset&amp;display_string=Audit"}</definedName>
    <definedName name="_1093__FDSAUDITLINK__" hidden="1">{"fdsup://Directions/FactSet Auditing Viewer?action=AUDIT_VALUE&amp;DB=129&amp;ID1=27743210&amp;VALUEID=03051&amp;SDATE=200902&amp;PERIODTYPE=QTR_STD&amp;window=popup_no_bar&amp;width=385&amp;height=120&amp;START_MAXIMIZED=FALSE&amp;creator=factset&amp;display_string=Audit"}</definedName>
    <definedName name="_1094__FDSAUDITLINK__" hidden="1">{"fdsup://Directions/FactSet Auditing Viewer?action=AUDIT_VALUE&amp;DB=129&amp;ID1=27743210&amp;VALUEID=03051&amp;SDATE=200901&amp;PERIODTYPE=QTR_STD&amp;window=popup_no_bar&amp;width=385&amp;height=120&amp;START_MAXIMIZED=FALSE&amp;creator=factset&amp;display_string=Audit"}</definedName>
    <definedName name="_1095__FDSAUDITLINK__" hidden="1">{"fdsup://Directions/FactSet Auditing Viewer?action=AUDIT_VALUE&amp;DB=129&amp;ID1=27743210&amp;VALUEID=03051&amp;SDATE=200803&amp;PERIODTYPE=QTR_STD&amp;window=popup_no_bar&amp;width=385&amp;height=120&amp;START_MAXIMIZED=FALSE&amp;creator=factset&amp;display_string=Audit"}</definedName>
    <definedName name="_1096__FDSAUDITLINK__" hidden="1">{"fdsup://Directions/FactSet Auditing Viewer?action=AUDIT_VALUE&amp;DB=129&amp;ID1=27743210&amp;VALUEID=03051&amp;SDATE=200801&amp;PERIODTYPE=QTR_STD&amp;window=popup_no_bar&amp;width=385&amp;height=120&amp;START_MAXIMIZED=FALSE&amp;creator=factset&amp;display_string=Audit"}</definedName>
    <definedName name="_1097__FDSAUDITLINK__" hidden="1">{"fdsup://Directions/FactSet Auditing Viewer?action=AUDIT_VALUE&amp;DB=129&amp;ID1=27743210&amp;VALUEID=03051&amp;SDATE=200703&amp;PERIODTYPE=QTR_STD&amp;window=popup_no_bar&amp;width=385&amp;height=120&amp;START_MAXIMIZED=FALSE&amp;creator=factset&amp;display_string=Audit"}</definedName>
    <definedName name="_1098__FDSAUDITLINK__" hidden="1">{"fdsup://Directions/FactSet Auditing Viewer?action=AUDIT_VALUE&amp;DB=129&amp;ID1=15087010&amp;VALUEID=03040&amp;SDATE=2009&amp;PERIODTYPE=ANN_STD&amp;window=popup_no_bar&amp;width=385&amp;height=120&amp;START_MAXIMIZED=FALSE&amp;creator=factset&amp;display_string=Audit"}</definedName>
    <definedName name="_1099__FDSAUDITLINK__" hidden="1">{"fdsup://Directions/FactSet Auditing Viewer?action=AUDIT_VALUE&amp;DB=129&amp;ID1=15087010&amp;VALUEID=03040&amp;SDATE=2008&amp;PERIODTYPE=ANN_STD&amp;window=popup_no_bar&amp;width=385&amp;height=120&amp;START_MAXIMIZED=FALSE&amp;creator=factset&amp;display_string=Audit"}</definedName>
    <definedName name="_11__FDSAUDITLINK__" hidden="1">{"fdsup://Directions/FactSet Auditing Viewer?action=AUDIT_VALUE&amp;DB=129&amp;ID1=48256410&amp;VALUEID=02999&amp;SDATE=2010&amp;PERIODTYPE=ANN_STD&amp;window=popup_no_bar&amp;width=385&amp;height=120&amp;START_MAXIMIZED=FALSE&amp;creator=factset&amp;display_string=Audit"}</definedName>
    <definedName name="_1100__FDSAUDITLINK__" hidden="1">{"fdsup://Directions/FactSet Auditing Viewer?action=AUDIT_VALUE&amp;DB=129&amp;ID1=15087010&amp;VALUEID=03040&amp;SDATE=2007&amp;PERIODTYPE=ANN_STD&amp;window=popup_no_bar&amp;width=385&amp;height=120&amp;START_MAXIMIZED=FALSE&amp;creator=factset&amp;display_string=Audit"}</definedName>
    <definedName name="_1101__FDSAUDITLINK__" hidden="1">{"fdsup://Directions/FactSet Auditing Viewer?action=AUDIT_VALUE&amp;DB=129&amp;ID1=15087010&amp;VALUEID=03040&amp;SDATE=2006&amp;PERIODTYPE=ANN_STD&amp;window=popup_no_bar&amp;width=385&amp;height=120&amp;START_MAXIMIZED=FALSE&amp;creator=factset&amp;display_string=Audit"}</definedName>
    <definedName name="_1102__FDSAUDITLINK__" hidden="1">{"fdsup://Directions/FactSet Auditing Viewer?action=AUDIT_VALUE&amp;DB=129&amp;ID1=15087010&amp;VALUEID=03040&amp;SDATE=2005&amp;PERIODTYPE=ANN_STD&amp;window=popup_no_bar&amp;width=385&amp;height=120&amp;START_MAXIMIZED=FALSE&amp;creator=factset&amp;display_string=Audit"}</definedName>
    <definedName name="_1103__FDSAUDITLINK__" hidden="1">{"fdsup://Directions/FactSet Auditing Viewer?action=AUDIT_VALUE&amp;DB=129&amp;ID1=15087010&amp;VALUEID=02051&amp;SDATE=2009&amp;PERIODTYPE=ANN_STD&amp;window=popup_no_bar&amp;width=385&amp;height=120&amp;START_MAXIMIZED=FALSE&amp;creator=factset&amp;display_string=Audit"}</definedName>
    <definedName name="_1104__FDSAUDITLINK__" hidden="1">{"fdsup://Directions/FactSet Auditing Viewer?action=AUDIT_VALUE&amp;DB=129&amp;ID1=15087010&amp;VALUEID=02051&amp;SDATE=2008&amp;PERIODTYPE=ANN_STD&amp;window=popup_no_bar&amp;width=385&amp;height=120&amp;START_MAXIMIZED=FALSE&amp;creator=factset&amp;display_string=Audit"}</definedName>
    <definedName name="_1105__FDSAUDITLINK__" hidden="1">{"fdsup://Directions/FactSet Auditing Viewer?action=AUDIT_VALUE&amp;DB=129&amp;ID1=15087010&amp;VALUEID=02051&amp;SDATE=2007&amp;PERIODTYPE=ANN_STD&amp;window=popup_no_bar&amp;width=385&amp;height=120&amp;START_MAXIMIZED=FALSE&amp;creator=factset&amp;display_string=Audit"}</definedName>
    <definedName name="_1106__FDSAUDITLINK__" hidden="1">{"fdsup://Directions/FactSet Auditing Viewer?action=AUDIT_VALUE&amp;DB=129&amp;ID1=15087010&amp;VALUEID=02051&amp;SDATE=2006&amp;PERIODTYPE=ANN_STD&amp;window=popup_no_bar&amp;width=385&amp;height=120&amp;START_MAXIMIZED=FALSE&amp;creator=factset&amp;display_string=Audit"}</definedName>
    <definedName name="_1107__FDSAUDITLINK__" hidden="1">{"fdsup://Directions/FactSet Auditing Viewer?action=AUDIT_VALUE&amp;DB=129&amp;ID1=15087010&amp;VALUEID=02051&amp;SDATE=2005&amp;PERIODTYPE=ANN_STD&amp;window=popup_no_bar&amp;width=385&amp;height=120&amp;START_MAXIMIZED=FALSE&amp;creator=factset&amp;display_string=Audit"}</definedName>
    <definedName name="_1108__FDSAUDITLINK__" hidden="1">{"fdsup://Directions/FactSet Auditing Viewer?action=AUDIT_VALUE&amp;DB=129&amp;ID1=15087010&amp;VALUEID=02999&amp;SDATE=2009&amp;PERIODTYPE=ANN_STD&amp;window=popup_no_bar&amp;width=385&amp;height=120&amp;START_MAXIMIZED=FALSE&amp;creator=factset&amp;display_string=Audit"}</definedName>
    <definedName name="_1109__FDSAUDITLINK__" hidden="1">{"fdsup://Directions/FactSet Auditing Viewer?action=AUDIT_VALUE&amp;DB=129&amp;ID1=15087010&amp;VALUEID=02999&amp;SDATE=2008&amp;PERIODTYPE=ANN_STD&amp;window=popup_no_bar&amp;width=385&amp;height=120&amp;START_MAXIMIZED=FALSE&amp;creator=factset&amp;display_string=Audit"}</definedName>
    <definedName name="_1110__FDSAUDITLINK__" hidden="1">{"fdsup://Directions/FactSet Auditing Viewer?action=AUDIT_VALUE&amp;DB=129&amp;ID1=15087010&amp;VALUEID=02999&amp;SDATE=2007&amp;PERIODTYPE=ANN_STD&amp;window=popup_no_bar&amp;width=385&amp;height=120&amp;START_MAXIMIZED=FALSE&amp;creator=factset&amp;display_string=Audit"}</definedName>
    <definedName name="_1111__FDSAUDITLINK__" hidden="1">{"fdsup://Directions/FactSet Auditing Viewer?action=AUDIT_VALUE&amp;DB=129&amp;ID1=15087010&amp;VALUEID=02999&amp;SDATE=2006&amp;PERIODTYPE=ANN_STD&amp;window=popup_no_bar&amp;width=385&amp;height=120&amp;START_MAXIMIZED=FALSE&amp;creator=factset&amp;display_string=Audit"}</definedName>
    <definedName name="_1112__FDSAUDITLINK__" hidden="1">{"fdsup://Directions/FactSet Auditing Viewer?action=AUDIT_VALUE&amp;DB=129&amp;ID1=15087010&amp;VALUEID=02999&amp;SDATE=2005&amp;PERIODTYPE=ANN_STD&amp;window=popup_no_bar&amp;width=385&amp;height=120&amp;START_MAXIMIZED=FALSE&amp;creator=factset&amp;display_string=Audit"}</definedName>
    <definedName name="_1113__FDSAUDITLINK__" hidden="1">{"fdsup://Directions/FactSet Auditing Viewer?action=AUDIT_VALUE&amp;DB=129&amp;ID1=15087010&amp;VALUEID=01551&amp;SDATE=2009&amp;PERIODTYPE=ANN_STD&amp;window=popup_no_bar&amp;width=385&amp;height=120&amp;START_MAXIMIZED=FALSE&amp;creator=factset&amp;display_string=Audit"}</definedName>
    <definedName name="_1114__FDSAUDITLINK__" hidden="1">{"fdsup://Directions/FactSet Auditing Viewer?action=AUDIT_VALUE&amp;DB=129&amp;ID1=15087010&amp;VALUEID=01551&amp;SDATE=2008&amp;PERIODTYPE=ANN_STD&amp;window=popup_no_bar&amp;width=385&amp;height=120&amp;START_MAXIMIZED=FALSE&amp;creator=factset&amp;display_string=Audit"}</definedName>
    <definedName name="_1115__FDSAUDITLINK__" hidden="1">{"fdsup://Directions/FactSet Auditing Viewer?action=AUDIT_VALUE&amp;DB=129&amp;ID1=15087010&amp;VALUEID=01551&amp;SDATE=2007&amp;PERIODTYPE=ANN_STD&amp;window=popup_no_bar&amp;width=385&amp;height=120&amp;START_MAXIMIZED=FALSE&amp;creator=factset&amp;display_string=Audit"}</definedName>
    <definedName name="_1116__FDSAUDITLINK__" hidden="1">{"fdsup://Directions/FactSet Auditing Viewer?action=AUDIT_VALUE&amp;DB=129&amp;ID1=15087010&amp;VALUEID=01551&amp;SDATE=2006&amp;PERIODTYPE=ANN_STD&amp;window=popup_no_bar&amp;width=385&amp;height=120&amp;START_MAXIMIZED=FALSE&amp;creator=factset&amp;display_string=Audit"}</definedName>
    <definedName name="_1117__FDSAUDITLINK__" hidden="1">{"fdsup://Directions/FactSet Auditing Viewer?action=AUDIT_VALUE&amp;DB=129&amp;ID1=15087010&amp;VALUEID=01551&amp;SDATE=2005&amp;PERIODTYPE=ANN_STD&amp;window=popup_no_bar&amp;width=385&amp;height=120&amp;START_MAXIMIZED=FALSE&amp;creator=factset&amp;display_string=Audit"}</definedName>
    <definedName name="_1118__FDSAUDITLINK__" hidden="1">{"fdsup://Directions/FactSet Auditing Viewer?action=AUDIT_VALUE&amp;DB=129&amp;ID1=15087010&amp;VALUEID=01251&amp;SDATE=2009&amp;PERIODTYPE=ANN_STD&amp;window=popup_no_bar&amp;width=385&amp;height=120&amp;START_MAXIMIZED=FALSE&amp;creator=factset&amp;display_string=Audit"}</definedName>
    <definedName name="_1119__FDSAUDITLINK__" hidden="1">{"fdsup://Directions/FactSet Auditing Viewer?action=AUDIT_VALUE&amp;DB=129&amp;ID1=15087010&amp;VALUEID=01251&amp;SDATE=2008&amp;PERIODTYPE=ANN_STD&amp;window=popup_no_bar&amp;width=385&amp;height=120&amp;START_MAXIMIZED=FALSE&amp;creator=factset&amp;display_string=Audit"}</definedName>
    <definedName name="_1120__FDSAUDITLINK__" hidden="1">{"fdsup://Directions/FactSet Auditing Viewer?action=AUDIT_VALUE&amp;DB=129&amp;ID1=15087010&amp;VALUEID=01251&amp;SDATE=2007&amp;PERIODTYPE=ANN_STD&amp;window=popup_no_bar&amp;width=385&amp;height=120&amp;START_MAXIMIZED=FALSE&amp;creator=factset&amp;display_string=Audit"}</definedName>
    <definedName name="_1121__FDSAUDITLINK__" hidden="1">{"fdsup://Directions/FactSet Auditing Viewer?action=AUDIT_VALUE&amp;DB=129&amp;ID1=15087010&amp;VALUEID=01251&amp;SDATE=2006&amp;PERIODTYPE=ANN_STD&amp;window=popup_no_bar&amp;width=385&amp;height=120&amp;START_MAXIMIZED=FALSE&amp;creator=factset&amp;display_string=Audit"}</definedName>
    <definedName name="_1122__FDSAUDITLINK__" hidden="1">{"fdsup://Directions/FactSet Auditing Viewer?action=AUDIT_VALUE&amp;DB=129&amp;ID1=15087010&amp;VALUEID=01251&amp;SDATE=2005&amp;PERIODTYPE=ANN_STD&amp;window=popup_no_bar&amp;width=385&amp;height=120&amp;START_MAXIMIZED=FALSE&amp;creator=factset&amp;display_string=Audit"}</definedName>
    <definedName name="_1123__FDSAUDITLINK__" hidden="1">{"fdsup://Directions/FactSet Auditing Viewer?action=AUDIT_VALUE&amp;DB=129&amp;ID1=15087010&amp;VALUEID=01001&amp;SDATE=2009&amp;PERIODTYPE=ANN_STD&amp;window=popup_no_bar&amp;width=385&amp;height=120&amp;START_MAXIMIZED=FALSE&amp;creator=factset&amp;display_string=Audit"}</definedName>
    <definedName name="_1124__FDSAUDITLINK__" hidden="1">{"fdsup://Directions/FactSet Auditing Viewer?action=AUDIT_VALUE&amp;DB=129&amp;ID1=15087010&amp;VALUEID=01001&amp;SDATE=2008&amp;PERIODTYPE=ANN_STD&amp;window=popup_no_bar&amp;width=385&amp;height=120&amp;START_MAXIMIZED=FALSE&amp;creator=factset&amp;display_string=Audit"}</definedName>
    <definedName name="_1125__FDSAUDITLINK__" hidden="1">{"fdsup://Directions/FactSet Auditing Viewer?action=AUDIT_VALUE&amp;DB=129&amp;ID1=15087010&amp;VALUEID=01001&amp;SDATE=2007&amp;PERIODTYPE=ANN_STD&amp;window=popup_no_bar&amp;width=385&amp;height=120&amp;START_MAXIMIZED=FALSE&amp;creator=factset&amp;display_string=Audit"}</definedName>
    <definedName name="_1126__FDSAUDITLINK__" hidden="1">{"fdsup://Directions/FactSet Auditing Viewer?action=AUDIT_VALUE&amp;DB=129&amp;ID1=15087010&amp;VALUEID=01001&amp;SDATE=2006&amp;PERIODTYPE=ANN_STD&amp;window=popup_no_bar&amp;width=385&amp;height=120&amp;START_MAXIMIZED=FALSE&amp;creator=factset&amp;display_string=Audit"}</definedName>
    <definedName name="_1127__FDSAUDITLINK__" hidden="1">{"fdsup://Directions/FactSet Auditing Viewer?action=AUDIT_VALUE&amp;DB=129&amp;ID1=15087010&amp;VALUEID=01001&amp;SDATE=2005&amp;PERIODTYPE=ANN_STD&amp;window=popup_no_bar&amp;width=385&amp;height=120&amp;START_MAXIMIZED=FALSE&amp;creator=factset&amp;display_string=Audit"}</definedName>
    <definedName name="_1128__FDSAUDITLINK__" hidden="1">{"fdsup://Directions/FactSet Auditing Viewer?action=AUDIT_VALUE&amp;DB=129&amp;ID1=15087010&amp;VALUEID=18836&amp;SDATE=2005&amp;PERIODTYPE=ANN_STD&amp;window=popup_no_bar&amp;width=385&amp;height=120&amp;START_MAXIMIZED=FALSE&amp;creator=factset&amp;display_string=Audit"}</definedName>
    <definedName name="_1129__FDSAUDITLINK__" hidden="1">{"fdsup://Directions/FactSet Auditing Viewer?action=AUDIT_VALUE&amp;DB=129&amp;ID1=15087010&amp;VALUEID=18836&amp;SDATE=2006&amp;PERIODTYPE=ANN_STD&amp;window=popup_no_bar&amp;width=385&amp;height=120&amp;START_MAXIMIZED=FALSE&amp;creator=factset&amp;display_string=Audit"}</definedName>
    <definedName name="_1130__FDSAUDITLINK__" hidden="1">{"fdsup://Directions/FactSet Auditing Viewer?action=AUDIT_VALUE&amp;DB=129&amp;ID1=15087010&amp;VALUEID=18836&amp;SDATE=2007&amp;PERIODTYPE=ANN_STD&amp;window=popup_no_bar&amp;width=385&amp;height=120&amp;START_MAXIMIZED=FALSE&amp;creator=factset&amp;display_string=Audit"}</definedName>
    <definedName name="_1131__FDSAUDITLINK__" hidden="1">{"fdsup://Directions/FactSet Auditing Viewer?action=AUDIT_VALUE&amp;DB=129&amp;ID1=15087010&amp;VALUEID=18836&amp;SDATE=2008&amp;PERIODTYPE=ANN_STD&amp;window=popup_no_bar&amp;width=385&amp;height=120&amp;START_MAXIMIZED=FALSE&amp;creator=factset&amp;display_string=Audit"}</definedName>
    <definedName name="_1132__FDSAUDITLINK__" hidden="1">{"fdsup://Directions/FactSet Auditing Viewer?action=AUDIT_VALUE&amp;DB=129&amp;ID1=15087010&amp;VALUEID=18836&amp;SDATE=2009&amp;PERIODTYPE=ANN_STD&amp;window=popup_no_bar&amp;width=385&amp;height=120&amp;START_MAXIMIZED=FALSE&amp;creator=factset&amp;display_string=Audit"}</definedName>
    <definedName name="_1133__FDSAUDITLINK__" hidden="1">{"fdsup://Directions/FactSet Auditing Viewer?action=AUDIT_VALUE&amp;DB=129&amp;ID1=15087010&amp;VALUEID=18841&amp;SDATE=2006&amp;PERIODTYPE=ANN_STD&amp;window=popup_no_bar&amp;width=385&amp;height=120&amp;START_MAXIMIZED=FALSE&amp;creator=factset&amp;display_string=Audit"}</definedName>
    <definedName name="_1134__FDSAUDITLINK__" hidden="1">{"fdsup://Directions/FactSet Auditing Viewer?action=AUDIT_VALUE&amp;DB=129&amp;ID1=15087010&amp;VALUEID=18841&amp;SDATE=2007&amp;PERIODTYPE=ANN_STD&amp;window=popup_no_bar&amp;width=385&amp;height=120&amp;START_MAXIMIZED=FALSE&amp;creator=factset&amp;display_string=Audit"}</definedName>
    <definedName name="_1135__FDSAUDITLINK__" hidden="1">{"fdsup://Directions/FactSet Auditing Viewer?action=AUDIT_VALUE&amp;DB=129&amp;ID1=15087010&amp;VALUEID=18841&amp;SDATE=2008&amp;PERIODTYPE=ANN_STD&amp;window=popup_no_bar&amp;width=385&amp;height=120&amp;START_MAXIMIZED=FALSE&amp;creator=factset&amp;display_string=Audit"}</definedName>
    <definedName name="_1136__FDSAUDITLINK__" hidden="1">{"fdsup://Directions/FactSet Auditing Viewer?action=AUDIT_VALUE&amp;DB=129&amp;ID1=15087010&amp;VALUEID=18841&amp;SDATE=2009&amp;PERIODTYPE=ANN_STD&amp;window=popup_no_bar&amp;width=385&amp;height=120&amp;START_MAXIMIZED=FALSE&amp;creator=factset&amp;display_string=Audit"}</definedName>
    <definedName name="_1137__FDSAUDITLINK__" hidden="1">{"fdsup://Directions/FactSet Auditing Viewer?action=AUDIT_VALUE&amp;DB=129&amp;ID1=15087010&amp;VALUEID=18840&amp;SDATE=2005&amp;PERIODTYPE=ANN_STD&amp;window=popup_no_bar&amp;width=385&amp;height=120&amp;START_MAXIMIZED=FALSE&amp;creator=factset&amp;display_string=Audit"}</definedName>
    <definedName name="_1138__FDSAUDITLINK__" hidden="1">{"fdsup://Directions/FactSet Auditing Viewer?action=AUDIT_VALUE&amp;DB=129&amp;ID1=15087010&amp;VALUEID=18840&amp;SDATE=2007&amp;PERIODTYPE=ANN_STD&amp;window=popup_no_bar&amp;width=385&amp;height=120&amp;START_MAXIMIZED=FALSE&amp;creator=factset&amp;display_string=Audit"}</definedName>
    <definedName name="_1139__FDSAUDITLINK__" hidden="1">{"fdsup://Directions/FactSet Auditing Viewer?action=AUDIT_VALUE&amp;DB=129&amp;ID1=15087010&amp;VALUEID=18839&amp;SDATE=2005&amp;PERIODTYPE=ANN_STD&amp;window=popup_no_bar&amp;width=385&amp;height=120&amp;START_MAXIMIZED=FALSE&amp;creator=factset&amp;display_string=Audit"}</definedName>
    <definedName name="_1140__FDSAUDITLINK__" hidden="1">{"fdsup://Directions/FactSet Auditing Viewer?action=AUDIT_VALUE&amp;DB=129&amp;ID1=15087010&amp;VALUEID=18839&amp;SDATE=2006&amp;PERIODTYPE=ANN_STD&amp;window=popup_no_bar&amp;width=385&amp;height=120&amp;START_MAXIMIZED=FALSE&amp;creator=factset&amp;display_string=Audit"}</definedName>
    <definedName name="_1141__FDSAUDITLINK__" hidden="1">{"fdsup://Directions/FactSet Auditing Viewer?action=AUDIT_VALUE&amp;DB=129&amp;ID1=15087010&amp;VALUEID=18839&amp;SDATE=2007&amp;PERIODTYPE=ANN_STD&amp;window=popup_no_bar&amp;width=385&amp;height=120&amp;START_MAXIMIZED=FALSE&amp;creator=factset&amp;display_string=Audit"}</definedName>
    <definedName name="_1142__FDSAUDITLINK__" hidden="1">{"fdsup://Directions/FactSet Auditing Viewer?action=AUDIT_VALUE&amp;DB=129&amp;ID1=15087010&amp;VALUEID=18839&amp;SDATE=2008&amp;PERIODTYPE=ANN_STD&amp;window=popup_no_bar&amp;width=385&amp;height=120&amp;START_MAXIMIZED=FALSE&amp;creator=factset&amp;display_string=Audit"}</definedName>
    <definedName name="_1143__FDSAUDITLINK__" hidden="1">{"fdsup://Directions/FactSet Auditing Viewer?action=AUDIT_VALUE&amp;DB=129&amp;ID1=15087010&amp;VALUEID=18839&amp;SDATE=2009&amp;PERIODTYPE=ANN_STD&amp;window=popup_no_bar&amp;width=385&amp;height=120&amp;START_MAXIMIZED=FALSE&amp;creator=factset&amp;display_string=Audit"}</definedName>
    <definedName name="_1144__FDSAUDITLINK__" hidden="1">{"fdsup://Directions/FactSet Auditing Viewer?action=AUDIT_VALUE&amp;DB=129&amp;ID1=15087010&amp;VALUEID=18837&amp;SDATE=2005&amp;PERIODTYPE=ANN_STD&amp;window=popup_no_bar&amp;width=385&amp;height=120&amp;START_MAXIMIZED=FALSE&amp;creator=factset&amp;display_string=Audit"}</definedName>
    <definedName name="_1145__FDSAUDITLINK__" hidden="1">{"fdsup://Directions/FactSet Auditing Viewer?action=AUDIT_VALUE&amp;DB=129&amp;ID1=15087010&amp;VALUEID=18837&amp;SDATE=2006&amp;PERIODTYPE=ANN_STD&amp;window=popup_no_bar&amp;width=385&amp;height=120&amp;START_MAXIMIZED=FALSE&amp;creator=factset&amp;display_string=Audit"}</definedName>
    <definedName name="_1146__FDSAUDITLINK__" hidden="1">{"fdsup://Directions/FactSet Auditing Viewer?action=AUDIT_VALUE&amp;DB=129&amp;ID1=15087010&amp;VALUEID=18837&amp;SDATE=2007&amp;PERIODTYPE=ANN_STD&amp;window=popup_no_bar&amp;width=385&amp;height=120&amp;START_MAXIMIZED=FALSE&amp;creator=factset&amp;display_string=Audit"}</definedName>
    <definedName name="_1147__FDSAUDITLINK__" hidden="1">{"fdsup://Directions/FactSet Auditing Viewer?action=AUDIT_VALUE&amp;DB=129&amp;ID1=15087010&amp;VALUEID=18837&amp;SDATE=2008&amp;PERIODTYPE=ANN_STD&amp;window=popup_no_bar&amp;width=385&amp;height=120&amp;START_MAXIMIZED=FALSE&amp;creator=factset&amp;display_string=Audit"}</definedName>
    <definedName name="_1148__FDSAUDITLINK__" hidden="1">{"fdsup://Directions/FactSet Auditing Viewer?action=AUDIT_VALUE&amp;DB=129&amp;ID1=15087010&amp;VALUEID=18837&amp;SDATE=2009&amp;PERIODTYPE=ANN_STD&amp;window=popup_no_bar&amp;width=385&amp;height=120&amp;START_MAXIMIZED=FALSE&amp;creator=factset&amp;display_string=Audit"}</definedName>
    <definedName name="_1149__FDSAUDITLINK__" hidden="1">{"fdsup://Directions/FactSet Auditing Viewer?action=AUDIT_VALUE&amp;DB=129&amp;ID1=15087010&amp;VALUEID=18832&amp;SDATE=2005&amp;PERIODTYPE=ANN_STD&amp;window=popup_no_bar&amp;width=385&amp;height=120&amp;START_MAXIMIZED=FALSE&amp;creator=factset&amp;display_string=Audit"}</definedName>
    <definedName name="_1150__FDSAUDITLINK__" hidden="1">{"fdsup://Directions/FactSet Auditing Viewer?action=AUDIT_VALUE&amp;DB=129&amp;ID1=15087010&amp;VALUEID=18832&amp;SDATE=2006&amp;PERIODTYPE=ANN_STD&amp;window=popup_no_bar&amp;width=385&amp;height=120&amp;START_MAXIMIZED=FALSE&amp;creator=factset&amp;display_string=Audit"}</definedName>
    <definedName name="_1151__FDSAUDITLINK__" hidden="1">{"fdsup://Directions/FactSet Auditing Viewer?action=AUDIT_VALUE&amp;DB=129&amp;ID1=15087010&amp;VALUEID=18832&amp;SDATE=2007&amp;PERIODTYPE=ANN_STD&amp;window=popup_no_bar&amp;width=385&amp;height=120&amp;START_MAXIMIZED=FALSE&amp;creator=factset&amp;display_string=Audit"}</definedName>
    <definedName name="_1152__FDSAUDITLINK__" hidden="1">{"fdsup://Directions/FactSet Auditing Viewer?action=AUDIT_VALUE&amp;DB=129&amp;ID1=15087010&amp;VALUEID=18832&amp;SDATE=2008&amp;PERIODTYPE=ANN_STD&amp;window=popup_no_bar&amp;width=385&amp;height=120&amp;START_MAXIMIZED=FALSE&amp;creator=factset&amp;display_string=Audit"}</definedName>
    <definedName name="_1153__FDSAUDITLINK__" hidden="1">{"fdsup://Directions/FactSet Auditing Viewer?action=AUDIT_VALUE&amp;DB=129&amp;ID1=15087010&amp;VALUEID=18832&amp;SDATE=2009&amp;PERIODTYPE=ANN_STD&amp;window=popup_no_bar&amp;width=385&amp;height=120&amp;START_MAXIMIZED=FALSE&amp;creator=factset&amp;display_string=Audit"}</definedName>
    <definedName name="_1154__FDSAUDITLINK__" hidden="1">{"fdsup://directions/FAT Viewer?action=UPDATE&amp;creator=factset&amp;DYN_ARGS=TRUE&amp;DOC_NAME=FAT:FQL_AUDITING_CLIENT_TEMPLATE.FAT&amp;display_string=Audit&amp;VAR:KEY=NQJGJODUTS&amp;VAR:QUERY=RkZfSExUSF9GVU5ERURfU1RBVFVTKEFOTiwxMi8zMS8yMDAyKQ==&amp;WINDOW=FIRST_POPUP&amp;HEIGHT=450&amp;WI","DTH=450&amp;START_MAXIMIZED=FALSE&amp;VAR:CALENDAR=US&amp;VAR:SYMBOL=CE&amp;VAR:INDEX=0"}</definedName>
    <definedName name="_1155__FDSAUDITLINK__" hidden="1">{"fdsup://directions/FAT Viewer?action=UPDATE&amp;creator=factset&amp;DYN_ARGS=TRUE&amp;DOC_NAME=FAT:FQL_AUDITING_CLIENT_TEMPLATE.FAT&amp;display_string=Audit&amp;VAR:KEY=DSPMTCTCXU&amp;VAR:QUERY=RkZfSExUSF9GVU5ERURfU1RBVFVTKEFOTiwxMi8zMS8yMDAzKQ==&amp;WINDOW=FIRST_POPUP&amp;HEIGHT=450&amp;WI","DTH=450&amp;START_MAXIMIZED=FALSE&amp;VAR:CALENDAR=US&amp;VAR:SYMBOL=CE&amp;VAR:INDEX=0"}</definedName>
    <definedName name="_1156__FDSAUDITLINK__" hidden="1">{"fdsup://directions/FAT Viewer?action=UPDATE&amp;creator=factset&amp;DYN_ARGS=TRUE&amp;DOC_NAME=FAT:FQL_AUDITING_CLIENT_TEMPLATE.FAT&amp;display_string=Audit&amp;VAR:KEY=LOPGBUDMVS&amp;VAR:QUERY=RkZfSExUSF9GVU5ERURfU1RBVFVTKEFOTiwxMi8zMS8yMDA0KQ==&amp;WINDOW=FIRST_POPUP&amp;HEIGHT=450&amp;WI","DTH=450&amp;START_MAXIMIZED=FALSE&amp;VAR:CALENDAR=US&amp;VAR:SYMBOL=CE&amp;VAR:INDEX=0"}</definedName>
    <definedName name="_1157__FDSAUDITLINK__" hidden="1">{"fdsup://directions/FAT Viewer?action=UPDATE&amp;creator=factset&amp;DYN_ARGS=TRUE&amp;DOC_NAME=FAT:FQL_AUDITING_CLIENT_TEMPLATE.FAT&amp;display_string=Audit&amp;VAR:KEY=PYTERGXENW&amp;VAR:QUERY=RkZfSExUSF9GVU5ERURfU1RBVFVTKEFOTiwxMi8zMC8yMDA1KQ==&amp;WINDOW=FIRST_POPUP&amp;HEIGHT=450&amp;WI","DTH=450&amp;START_MAXIMIZED=FALSE&amp;VAR:CALENDAR=US&amp;VAR:SYMBOL=CE&amp;VAR:INDEX=0"}</definedName>
    <definedName name="_1158__FDSAUDITLINK__" hidden="1">{"fdsup://directions/FAT Viewer?action=UPDATE&amp;creator=factset&amp;DYN_ARGS=TRUE&amp;DOC_NAME=FAT:FQL_AUDITING_CLIENT_TEMPLATE.FAT&amp;display_string=Audit&amp;VAR:KEY=JCHOLCNUHC&amp;VAR:QUERY=RkZfSExUSF9GVU5ERURfU1RBVFVTKEFOTiwxMi8yOS8yMDA2KQ==&amp;WINDOW=FIRST_POPUP&amp;HEIGHT=450&amp;WI","DTH=450&amp;START_MAXIMIZED=FALSE&amp;VAR:CALENDAR=US&amp;VAR:SYMBOL=CE&amp;VAR:INDEX=0"}</definedName>
    <definedName name="_1159__FDSAUDITLINK__" hidden="1">{"fdsup://directions/FAT Viewer?action=UPDATE&amp;creator=factset&amp;DYN_ARGS=TRUE&amp;DOC_NAME=FAT:FQL_AUDITING_CLIENT_TEMPLATE.FAT&amp;display_string=Audit&amp;VAR:KEY=PMFOLYJUPI&amp;VAR:QUERY=RkZfSExUSF9GVU5ERURfU1RBVFVTKEFOTiwxMi8zMS8yMDA3KQ==&amp;WINDOW=FIRST_POPUP&amp;HEIGHT=450&amp;WI","DTH=450&amp;START_MAXIMIZED=FALSE&amp;VAR:CALENDAR=US&amp;VAR:SYMBOL=CE&amp;VAR:INDEX=0"}</definedName>
    <definedName name="_1160__FDSAUDITLINK__" hidden="1">{"fdsup://directions/FAT Viewer?action=UPDATE&amp;creator=factset&amp;DYN_ARGS=TRUE&amp;DOC_NAME=FAT:FQL_AUDITING_CLIENT_TEMPLATE.FAT&amp;display_string=Audit&amp;VAR:KEY=ZSHUNGFYPY&amp;VAR:QUERY=RkZfSExUSF9GVU5ERURfU1RBVFVTKEFOTiwxMi8zMS8yMDA4KQ==&amp;WINDOW=FIRST_POPUP&amp;HEIGHT=450&amp;WI","DTH=450&amp;START_MAXIMIZED=FALSE&amp;VAR:CALENDAR=US&amp;VAR:SYMBOL=CE&amp;VAR:INDEX=0"}</definedName>
    <definedName name="_1161__FDSAUDITLINK__" hidden="1">{"fdsup://directions/FAT Viewer?action=UPDATE&amp;creator=factset&amp;DYN_ARGS=TRUE&amp;DOC_NAME=FAT:FQL_AUDITING_CLIENT_TEMPLATE.FAT&amp;display_string=Audit&amp;VAR:KEY=PKDWDWPUTO&amp;VAR:QUERY=RkZfSExUSF9GVU5ERURfU1RBVFVTKEFOTiwxMi8zMS8yMDA5KQ==&amp;WINDOW=FIRST_POPUP&amp;HEIGHT=450&amp;WI","DTH=450&amp;START_MAXIMIZED=FALSE&amp;VAR:CALENDAR=US&amp;VAR:SYMBOL=CE&amp;VAR:INDEX=0"}</definedName>
    <definedName name="_1162__FDSAUDITLINK__" hidden="1">{"fdsup://Directions/FactSet Auditing Viewer?action=AUDIT_VALUE&amp;DB=129&amp;ID1=15087010&amp;VALUEID=18844&amp;SDATE=2006&amp;PERIODTYPE=ANN_STD&amp;window=popup_no_bar&amp;width=385&amp;height=120&amp;START_MAXIMIZED=FALSE&amp;creator=factset&amp;display_string=Audit"}</definedName>
    <definedName name="_1163__FDSAUDITLINK__" hidden="1">{"fdsup://Directions/FactSet Auditing Viewer?action=AUDIT_VALUE&amp;DB=129&amp;ID1=15087010&amp;VALUEID=18844&amp;SDATE=2007&amp;PERIODTYPE=ANN_STD&amp;window=popup_no_bar&amp;width=385&amp;height=120&amp;START_MAXIMIZED=FALSE&amp;creator=factset&amp;display_string=Audit"}</definedName>
    <definedName name="_1164__FDSAUDITLINK__" hidden="1">{"fdsup://Directions/FactSet Auditing Viewer?action=AUDIT_VALUE&amp;DB=129&amp;ID1=15087010&amp;VALUEID=18844&amp;SDATE=2008&amp;PERIODTYPE=ANN_STD&amp;window=popup_no_bar&amp;width=385&amp;height=120&amp;START_MAXIMIZED=FALSE&amp;creator=factset&amp;display_string=Audit"}</definedName>
    <definedName name="_1165__FDSAUDITLINK__" hidden="1">{"fdsup://Directions/FactSet Auditing Viewer?action=AUDIT_VALUE&amp;DB=129&amp;ID1=15087010&amp;VALUEID=18844&amp;SDATE=2009&amp;PERIODTYPE=ANN_STD&amp;window=popup_no_bar&amp;width=385&amp;height=120&amp;START_MAXIMIZED=FALSE&amp;creator=factset&amp;display_string=Audit"}</definedName>
    <definedName name="_1166__FDSAUDITLINK__" hidden="1">{"fdsup://Directions/FactSet Auditing Viewer?action=AUDIT_VALUE&amp;DB=129&amp;ID1=15087010&amp;VALUEID=18834&amp;SDATE=2006&amp;PERIODTYPE=ANN_STD&amp;window=popup_no_bar&amp;width=385&amp;height=120&amp;START_MAXIMIZED=FALSE&amp;creator=factset&amp;display_string=Audit"}</definedName>
    <definedName name="_1167__FDSAUDITLINK__" hidden="1">{"fdsup://Directions/FactSet Auditing Viewer?action=AUDIT_VALUE&amp;DB=129&amp;ID1=15087010&amp;VALUEID=18835&amp;SDATE=2005&amp;PERIODTYPE=ANN_STD&amp;window=popup_no_bar&amp;width=385&amp;height=120&amp;START_MAXIMIZED=FALSE&amp;creator=factset&amp;display_string=Audit"}</definedName>
    <definedName name="_1168__FDSAUDITLINK__" hidden="1">{"fdsup://Directions/FactSet Auditing Viewer?action=AUDIT_VALUE&amp;DB=129&amp;ID1=15087010&amp;VALUEID=18810&amp;SDATE=2005&amp;PERIODTYPE=ANN_STD&amp;window=popup_no_bar&amp;width=385&amp;height=120&amp;START_MAXIMIZED=FALSE&amp;creator=factset&amp;display_string=Audit"}</definedName>
    <definedName name="_1169__FDSAUDITLINK__" hidden="1">{"fdsup://Directions/FactSet Auditing Viewer?action=AUDIT_VALUE&amp;DB=129&amp;ID1=15087010&amp;VALUEID=18810&amp;SDATE=2006&amp;PERIODTYPE=ANN_STD&amp;window=popup_no_bar&amp;width=385&amp;height=120&amp;START_MAXIMIZED=FALSE&amp;creator=factset&amp;display_string=Audit"}</definedName>
    <definedName name="_1170__FDSAUDITLINK__" hidden="1">{"fdsup://Directions/FactSet Auditing Viewer?action=AUDIT_VALUE&amp;DB=129&amp;ID1=15087010&amp;VALUEID=18810&amp;SDATE=2007&amp;PERIODTYPE=ANN_STD&amp;window=popup_no_bar&amp;width=385&amp;height=120&amp;START_MAXIMIZED=FALSE&amp;creator=factset&amp;display_string=Audit"}</definedName>
    <definedName name="_1171__FDSAUDITLINK__" hidden="1">{"fdsup://Directions/FactSet Auditing Viewer?action=AUDIT_VALUE&amp;DB=129&amp;ID1=15087010&amp;VALUEID=18810&amp;SDATE=2008&amp;PERIODTYPE=ANN_STD&amp;window=popup_no_bar&amp;width=385&amp;height=120&amp;START_MAXIMIZED=FALSE&amp;creator=factset&amp;display_string=Audit"}</definedName>
    <definedName name="_1172__FDSAUDITLINK__" hidden="1">{"fdsup://Directions/FactSet Auditing Viewer?action=AUDIT_VALUE&amp;DB=129&amp;ID1=15087010&amp;VALUEID=18810&amp;SDATE=2009&amp;PERIODTYPE=ANN_STD&amp;window=popup_no_bar&amp;width=385&amp;height=120&amp;START_MAXIMIZED=FALSE&amp;creator=factset&amp;display_string=Audit"}</definedName>
    <definedName name="_1173__FDSAUDITLINK__" hidden="1">{"fdsup://Directions/FactSet Auditing Viewer?action=AUDIT_VALUE&amp;DB=129&amp;ID1=15087010&amp;VALUEID=18815&amp;SDATE=2005&amp;PERIODTYPE=ANN_STD&amp;window=popup_no_bar&amp;width=385&amp;height=120&amp;START_MAXIMIZED=FALSE&amp;creator=factset&amp;display_string=Audit"}</definedName>
    <definedName name="_1174__FDSAUDITLINK__" hidden="1">{"fdsup://Directions/FactSet Auditing Viewer?action=AUDIT_VALUE&amp;DB=129&amp;ID1=15087010&amp;VALUEID=18815&amp;SDATE=2006&amp;PERIODTYPE=ANN_STD&amp;window=popup_no_bar&amp;width=385&amp;height=120&amp;START_MAXIMIZED=FALSE&amp;creator=factset&amp;display_string=Audit"}</definedName>
    <definedName name="_1175__FDSAUDITLINK__" hidden="1">{"fdsup://Directions/FactSet Auditing Viewer?action=AUDIT_VALUE&amp;DB=129&amp;ID1=15087010&amp;VALUEID=18815&amp;SDATE=2007&amp;PERIODTYPE=ANN_STD&amp;window=popup_no_bar&amp;width=385&amp;height=120&amp;START_MAXIMIZED=FALSE&amp;creator=factset&amp;display_string=Audit"}</definedName>
    <definedName name="_1176__FDSAUDITLINK__" hidden="1">{"fdsup://Directions/FactSet Auditing Viewer?action=AUDIT_VALUE&amp;DB=129&amp;ID1=15087010&amp;VALUEID=18815&amp;SDATE=2008&amp;PERIODTYPE=ANN_STD&amp;window=popup_no_bar&amp;width=385&amp;height=120&amp;START_MAXIMIZED=FALSE&amp;creator=factset&amp;display_string=Audit"}</definedName>
    <definedName name="_1177__FDSAUDITLINK__" hidden="1">{"fdsup://Directions/FactSet Auditing Viewer?action=AUDIT_VALUE&amp;DB=129&amp;ID1=15087010&amp;VALUEID=18815&amp;SDATE=2009&amp;PERIODTYPE=ANN_STD&amp;window=popup_no_bar&amp;width=385&amp;height=120&amp;START_MAXIMIZED=FALSE&amp;creator=factset&amp;display_string=Audit"}</definedName>
    <definedName name="_1178__FDSAUDITLINK__" hidden="1">{"fdsup://Directions/FactSet Auditing Viewer?action=AUDIT_VALUE&amp;DB=129&amp;ID1=15087010&amp;VALUEID=18814&amp;SDATE=2005&amp;PERIODTYPE=ANN_STD&amp;window=popup_no_bar&amp;width=385&amp;height=120&amp;START_MAXIMIZED=FALSE&amp;creator=factset&amp;display_string=Audit"}</definedName>
    <definedName name="_1179__FDSAUDITLINK__" hidden="1">{"fdsup://Directions/FactSet Auditing Viewer?action=AUDIT_VALUE&amp;DB=129&amp;ID1=15087010&amp;VALUEID=18814&amp;SDATE=2007&amp;PERIODTYPE=ANN_STD&amp;window=popup_no_bar&amp;width=385&amp;height=120&amp;START_MAXIMIZED=FALSE&amp;creator=factset&amp;display_string=Audit"}</definedName>
    <definedName name="_1180__FDSAUDITLINK__" hidden="1">{"fdsup://Directions/FactSet Auditing Viewer?action=AUDIT_VALUE&amp;DB=129&amp;ID1=15087010&amp;VALUEID=18814&amp;SDATE=2008&amp;PERIODTYPE=ANN_STD&amp;window=popup_no_bar&amp;width=385&amp;height=120&amp;START_MAXIMIZED=FALSE&amp;creator=factset&amp;display_string=Audit"}</definedName>
    <definedName name="_1181__FDSAUDITLINK__" hidden="1">{"fdsup://Directions/FactSet Auditing Viewer?action=AUDIT_VALUE&amp;DB=129&amp;ID1=15087010&amp;VALUEID=18812&amp;SDATE=2006&amp;PERIODTYPE=ANN_STD&amp;window=popup_no_bar&amp;width=385&amp;height=120&amp;START_MAXIMIZED=FALSE&amp;creator=factset&amp;display_string=Audit"}</definedName>
    <definedName name="_1182__FDSAUDITLINK__" hidden="1">{"fdsup://Directions/FactSet Auditing Viewer?action=AUDIT_VALUE&amp;DB=129&amp;ID1=15087010&amp;VALUEID=18817&amp;SDATE=2005&amp;PERIODTYPE=ANN_STD&amp;window=popup_no_bar&amp;width=385&amp;height=120&amp;START_MAXIMIZED=FALSE&amp;creator=factset&amp;display_string=Audit"}</definedName>
    <definedName name="_1183__FDSAUDITLINK__" hidden="1">{"fdsup://Directions/FactSet Auditing Viewer?action=AUDIT_VALUE&amp;DB=129&amp;ID1=15087010&amp;VALUEID=18817&amp;SDATE=2006&amp;PERIODTYPE=ANN_STD&amp;window=popup_no_bar&amp;width=385&amp;height=120&amp;START_MAXIMIZED=FALSE&amp;creator=factset&amp;display_string=Audit"}</definedName>
    <definedName name="_1184__FDSAUDITLINK__" hidden="1">{"fdsup://Directions/FactSet Auditing Viewer?action=AUDIT_VALUE&amp;DB=129&amp;ID1=15087010&amp;VALUEID=18817&amp;SDATE=2007&amp;PERIODTYPE=ANN_STD&amp;window=popup_no_bar&amp;width=385&amp;height=120&amp;START_MAXIMIZED=FALSE&amp;creator=factset&amp;display_string=Audit"}</definedName>
    <definedName name="_1185__FDSAUDITLINK__" hidden="1">{"fdsup://Directions/FactSet Auditing Viewer?action=AUDIT_VALUE&amp;DB=129&amp;ID1=15087010&amp;VALUEID=18817&amp;SDATE=2008&amp;PERIODTYPE=ANN_STD&amp;window=popup_no_bar&amp;width=385&amp;height=120&amp;START_MAXIMIZED=FALSE&amp;creator=factset&amp;display_string=Audit"}</definedName>
    <definedName name="_1186__FDSAUDITLINK__" hidden="1">{"fdsup://Directions/FactSet Auditing Viewer?action=AUDIT_VALUE&amp;DB=129&amp;ID1=15087010&amp;VALUEID=18817&amp;SDATE=2009&amp;PERIODTYPE=ANN_STD&amp;window=popup_no_bar&amp;width=385&amp;height=120&amp;START_MAXIMIZED=FALSE&amp;creator=factset&amp;display_string=Audit"}</definedName>
    <definedName name="_1187__FDSAUDITLINK__" hidden="1">{"fdsup://Directions/FactSet Auditing Viewer?action=AUDIT_VALUE&amp;DB=129&amp;ID1=15087010&amp;VALUEID=18813&amp;SDATE=2005&amp;PERIODTYPE=ANN_STD&amp;window=popup_no_bar&amp;width=385&amp;height=120&amp;START_MAXIMIZED=FALSE&amp;creator=factset&amp;display_string=Audit"}</definedName>
    <definedName name="_1188__FDSAUDITLINK__" hidden="1">{"fdsup://Directions/FactSet Auditing Viewer?action=AUDIT_VALUE&amp;DB=129&amp;ID1=15087010&amp;VALUEID=18813&amp;SDATE=2006&amp;PERIODTYPE=ANN_STD&amp;window=popup_no_bar&amp;width=385&amp;height=120&amp;START_MAXIMIZED=FALSE&amp;creator=factset&amp;display_string=Audit"}</definedName>
    <definedName name="_1189__FDSAUDITLINK__" hidden="1">{"fdsup://Directions/FactSet Auditing Viewer?action=AUDIT_VALUE&amp;DB=129&amp;ID1=15087010&amp;VALUEID=18813&amp;SDATE=2007&amp;PERIODTYPE=ANN_STD&amp;window=popup_no_bar&amp;width=385&amp;height=120&amp;START_MAXIMIZED=FALSE&amp;creator=factset&amp;display_string=Audit"}</definedName>
    <definedName name="_1190__FDSAUDITLINK__" hidden="1">{"fdsup://Directions/FactSet Auditing Viewer?action=AUDIT_VALUE&amp;DB=129&amp;ID1=15087010&amp;VALUEID=18813&amp;SDATE=2008&amp;PERIODTYPE=ANN_STD&amp;window=popup_no_bar&amp;width=385&amp;height=120&amp;START_MAXIMIZED=FALSE&amp;creator=factset&amp;display_string=Audit"}</definedName>
    <definedName name="_1191__FDSAUDITLINK__" hidden="1">{"fdsup://Directions/FactSet Auditing Viewer?action=AUDIT_VALUE&amp;DB=129&amp;ID1=15087010&amp;VALUEID=18813&amp;SDATE=2009&amp;PERIODTYPE=ANN_STD&amp;window=popup_no_bar&amp;width=385&amp;height=120&amp;START_MAXIMIZED=FALSE&amp;creator=factset&amp;display_string=Audit"}</definedName>
    <definedName name="_1192__FDSAUDITLINK__" hidden="1">{"fdsup://Directions/FactSet Auditing Viewer?action=AUDIT_VALUE&amp;DB=129&amp;ID1=15087010&amp;VALUEID=18811&amp;SDATE=2005&amp;PERIODTYPE=ANN_STD&amp;window=popup_no_bar&amp;width=385&amp;height=120&amp;START_MAXIMIZED=FALSE&amp;creator=factset&amp;display_string=Audit"}</definedName>
    <definedName name="_1193__FDSAUDITLINK__" hidden="1">{"fdsup://Directions/FactSet Auditing Viewer?action=AUDIT_VALUE&amp;DB=129&amp;ID1=15087010&amp;VALUEID=18811&amp;SDATE=2006&amp;PERIODTYPE=ANN_STD&amp;window=popup_no_bar&amp;width=385&amp;height=120&amp;START_MAXIMIZED=FALSE&amp;creator=factset&amp;display_string=Audit"}</definedName>
    <definedName name="_1194__FDSAUDITLINK__" hidden="1">{"fdsup://Directions/FactSet Auditing Viewer?action=AUDIT_VALUE&amp;DB=129&amp;ID1=15087010&amp;VALUEID=18811&amp;SDATE=2007&amp;PERIODTYPE=ANN_STD&amp;window=popup_no_bar&amp;width=385&amp;height=120&amp;START_MAXIMIZED=FALSE&amp;creator=factset&amp;display_string=Audit"}</definedName>
    <definedName name="_1195__FDSAUDITLINK__" hidden="1">{"fdsup://Directions/FactSet Auditing Viewer?action=AUDIT_VALUE&amp;DB=129&amp;ID1=15087010&amp;VALUEID=18811&amp;SDATE=2008&amp;PERIODTYPE=ANN_STD&amp;window=popup_no_bar&amp;width=385&amp;height=120&amp;START_MAXIMIZED=FALSE&amp;creator=factset&amp;display_string=Audit"}</definedName>
    <definedName name="_1196__FDSAUDITLINK__" hidden="1">{"fdsup://Directions/FactSet Auditing Viewer?action=AUDIT_VALUE&amp;DB=129&amp;ID1=15087010&amp;VALUEID=18811&amp;SDATE=2009&amp;PERIODTYPE=ANN_STD&amp;window=popup_no_bar&amp;width=385&amp;height=120&amp;START_MAXIMIZED=FALSE&amp;creator=factset&amp;display_string=Audit"}</definedName>
    <definedName name="_1197__FDSAUDITLINK__" hidden="1">{"fdsup://Directions/FactSet Auditing Viewer?action=AUDIT_VALUE&amp;DB=129&amp;ID1=15087010&amp;VALUEID=18805&amp;SDATE=2005&amp;PERIODTYPE=ANN_STD&amp;window=popup_no_bar&amp;width=385&amp;height=120&amp;START_MAXIMIZED=FALSE&amp;creator=factset&amp;display_string=Audit"}</definedName>
    <definedName name="_1198__FDSAUDITLINK__" hidden="1">{"fdsup://Directions/FactSet Auditing Viewer?action=AUDIT_VALUE&amp;DB=129&amp;ID1=15087010&amp;VALUEID=18805&amp;SDATE=2006&amp;PERIODTYPE=ANN_STD&amp;window=popup_no_bar&amp;width=385&amp;height=120&amp;START_MAXIMIZED=FALSE&amp;creator=factset&amp;display_string=Audit"}</definedName>
    <definedName name="_1199__FDSAUDITLINK__" hidden="1">{"fdsup://Directions/FactSet Auditing Viewer?action=AUDIT_VALUE&amp;DB=129&amp;ID1=15087010&amp;VALUEID=18805&amp;SDATE=2007&amp;PERIODTYPE=ANN_STD&amp;window=popup_no_bar&amp;width=385&amp;height=120&amp;START_MAXIMIZED=FALSE&amp;creator=factset&amp;display_string=Audit"}</definedName>
    <definedName name="_12__FDSAUDITLINK__" hidden="1">{"fdsup://Directions/FactSet Auditing Viewer?action=AUDIT_VALUE&amp;DB=129&amp;ID1=48256410&amp;VALUEID=01001&amp;SDATE=2010&amp;PERIODTYPE=ANN_STD&amp;window=popup_no_bar&amp;width=385&amp;height=120&amp;START_MAXIMIZED=FALSE&amp;creator=factset&amp;display_string=Audit"}</definedName>
    <definedName name="_1200__FDSAUDITLINK__" hidden="1">{"fdsup://Directions/FactSet Auditing Viewer?action=AUDIT_VALUE&amp;DB=129&amp;ID1=15087010&amp;VALUEID=18805&amp;SDATE=2008&amp;PERIODTYPE=ANN_STD&amp;window=popup_no_bar&amp;width=385&amp;height=120&amp;START_MAXIMIZED=FALSE&amp;creator=factset&amp;display_string=Audit"}</definedName>
    <definedName name="_1201__FDSAUDITLINK__" hidden="1">{"fdsup://Directions/FactSet Auditing Viewer?action=AUDIT_VALUE&amp;DB=129&amp;ID1=15087010&amp;VALUEID=18805&amp;SDATE=2009&amp;PERIODTYPE=ANN_STD&amp;window=popup_no_bar&amp;width=385&amp;height=120&amp;START_MAXIMIZED=FALSE&amp;creator=factset&amp;display_string=Audit"}</definedName>
    <definedName name="_1202__FDSAUDITLINK__" hidden="1">{"fdsup://Directions/FactSet Auditing Viewer?action=AUDIT_VALUE&amp;DB=129&amp;ID1=15087010&amp;VALUEID=18806&amp;SDATE=2005&amp;PERIODTYPE=ANN_STD&amp;window=popup_no_bar&amp;width=385&amp;height=120&amp;START_MAXIMIZED=FALSE&amp;creator=factset&amp;display_string=Audit"}</definedName>
    <definedName name="_1203__FDSAUDITLINK__" hidden="1">{"fdsup://Directions/FactSet Auditing Viewer?action=AUDIT_VALUE&amp;DB=129&amp;ID1=15087010&amp;VALUEID=18806&amp;SDATE=2006&amp;PERIODTYPE=ANN_STD&amp;window=popup_no_bar&amp;width=385&amp;height=120&amp;START_MAXIMIZED=FALSE&amp;creator=factset&amp;display_string=Audit"}</definedName>
    <definedName name="_1204__FDSAUDITLINK__" hidden="1">{"fdsup://Directions/FactSet Auditing Viewer?action=AUDIT_VALUE&amp;DB=129&amp;ID1=15087010&amp;VALUEID=18806&amp;SDATE=2007&amp;PERIODTYPE=ANN_STD&amp;window=popup_no_bar&amp;width=385&amp;height=120&amp;START_MAXIMIZED=FALSE&amp;creator=factset&amp;display_string=Audit"}</definedName>
    <definedName name="_1205__FDSAUDITLINK__" hidden="1">{"fdsup://Directions/FactSet Auditing Viewer?action=AUDIT_VALUE&amp;DB=129&amp;ID1=15087010&amp;VALUEID=18806&amp;SDATE=2008&amp;PERIODTYPE=ANN_STD&amp;window=popup_no_bar&amp;width=385&amp;height=120&amp;START_MAXIMIZED=FALSE&amp;creator=factset&amp;display_string=Audit"}</definedName>
    <definedName name="_1206__FDSAUDITLINK__" hidden="1">{"fdsup://Directions/FactSet Auditing Viewer?action=AUDIT_VALUE&amp;DB=129&amp;ID1=15087010&amp;VALUEID=18806&amp;SDATE=2009&amp;PERIODTYPE=ANN_STD&amp;window=popup_no_bar&amp;width=385&amp;height=120&amp;START_MAXIMIZED=FALSE&amp;creator=factset&amp;display_string=Audit"}</definedName>
    <definedName name="_1207__FDSAUDITLINK__" hidden="1">{"fdsup://Directions/FactSet Auditing Viewer?action=AUDIT_VALUE&amp;DB=129&amp;ID1=15087010&amp;VALUEID=18817&amp;SDATE=2005&amp;PERIODTYPE=ANN_STD&amp;window=popup_no_bar&amp;width=385&amp;height=120&amp;START_MAXIMIZED=FALSE&amp;creator=factset&amp;display_string=Audit"}</definedName>
    <definedName name="_1208__FDSAUDITLINK__" hidden="1">{"fdsup://Directions/FactSet Auditing Viewer?action=AUDIT_VALUE&amp;DB=129&amp;ID1=15087010&amp;VALUEID=18817&amp;SDATE=2006&amp;PERIODTYPE=ANN_STD&amp;window=popup_no_bar&amp;width=385&amp;height=120&amp;START_MAXIMIZED=FALSE&amp;creator=factset&amp;display_string=Audit"}</definedName>
    <definedName name="_1209__FDSAUDITLINK__" hidden="1">{"fdsup://Directions/FactSet Auditing Viewer?action=AUDIT_VALUE&amp;DB=129&amp;ID1=15087010&amp;VALUEID=18817&amp;SDATE=2007&amp;PERIODTYPE=ANN_STD&amp;window=popup_no_bar&amp;width=385&amp;height=120&amp;START_MAXIMIZED=FALSE&amp;creator=factset&amp;display_string=Audit"}</definedName>
    <definedName name="_1210__FDSAUDITLINK__" hidden="1">{"fdsup://Directions/FactSet Auditing Viewer?action=AUDIT_VALUE&amp;DB=129&amp;ID1=15087010&amp;VALUEID=18817&amp;SDATE=2008&amp;PERIODTYPE=ANN_STD&amp;window=popup_no_bar&amp;width=385&amp;height=120&amp;START_MAXIMIZED=FALSE&amp;creator=factset&amp;display_string=Audit"}</definedName>
    <definedName name="_1211__FDSAUDITLINK__" hidden="1">{"fdsup://Directions/FactSet Auditing Viewer?action=AUDIT_VALUE&amp;DB=129&amp;ID1=15087010&amp;VALUEID=18817&amp;SDATE=2009&amp;PERIODTYPE=ANN_STD&amp;window=popup_no_bar&amp;width=385&amp;height=120&amp;START_MAXIMIZED=FALSE&amp;creator=factset&amp;display_string=Audit"}</definedName>
    <definedName name="_1212__FDSAUDITLINK__" hidden="1">{"fdsup://Directions/FactSet Auditing Viewer?action=AUDIT_VALUE&amp;DB=129&amp;ID1=15087010&amp;VALUEID=18816&amp;SDATE=2005&amp;PERIODTYPE=ANN_STD&amp;window=popup_no_bar&amp;width=385&amp;height=120&amp;START_MAXIMIZED=FALSE&amp;creator=factset&amp;display_string=Audit"}</definedName>
    <definedName name="_1213__FDSAUDITLINK__" hidden="1">{"fdsup://Directions/FactSet Auditing Viewer?action=AUDIT_VALUE&amp;DB=129&amp;ID1=15087010&amp;VALUEID=18816&amp;SDATE=2006&amp;PERIODTYPE=ANN_STD&amp;window=popup_no_bar&amp;width=385&amp;height=120&amp;START_MAXIMIZED=FALSE&amp;creator=factset&amp;display_string=Audit"}</definedName>
    <definedName name="_1214__FDSAUDITLINK__" hidden="1">{"fdsup://Directions/FactSet Auditing Viewer?action=AUDIT_VALUE&amp;DB=129&amp;ID1=15087010&amp;VALUEID=18816&amp;SDATE=2007&amp;PERIODTYPE=ANN_STD&amp;window=popup_no_bar&amp;width=385&amp;height=120&amp;START_MAXIMIZED=FALSE&amp;creator=factset&amp;display_string=Audit"}</definedName>
    <definedName name="_1215__FDSAUDITLINK__" hidden="1">{"fdsup://Directions/FactSet Auditing Viewer?action=AUDIT_VALUE&amp;DB=129&amp;ID1=15087010&amp;VALUEID=18816&amp;SDATE=2008&amp;PERIODTYPE=ANN_STD&amp;window=popup_no_bar&amp;width=385&amp;height=120&amp;START_MAXIMIZED=FALSE&amp;creator=factset&amp;display_string=Audit"}</definedName>
    <definedName name="_1216__FDSAUDITLINK__" hidden="1">{"fdsup://Directions/FactSet Auditing Viewer?action=AUDIT_VALUE&amp;DB=129&amp;ID1=15087010&amp;VALUEID=18816&amp;SDATE=2009&amp;PERIODTYPE=ANN_STD&amp;window=popup_no_bar&amp;width=385&amp;height=120&amp;START_MAXIMIZED=FALSE&amp;creator=factset&amp;display_string=Audit"}</definedName>
    <definedName name="_1217__FDSAUDITLINK__" hidden="1">{"fdsup://directions/FAT Viewer?action=UPDATE&amp;creator=factset&amp;DYN_ARGS=TRUE&amp;DOC_NAME=FAT:FQL_AUDITING_CLIENT_TEMPLATE.FAT&amp;display_string=Audit&amp;VAR:KEY=VMFMLKRATA&amp;VAR:QUERY=RkZfUEVOU19GVU5ERURfU1RBVFVTKEFOTiwxMi8zMS8yMDAyKQ==&amp;WINDOW=FIRST_POPUP&amp;HEIGHT=450&amp;WI","DTH=450&amp;START_MAXIMIZED=FALSE&amp;VAR:CALENDAR=US&amp;VAR:SYMBOL=CE&amp;VAR:INDEX=0"}</definedName>
    <definedName name="_1218__FDSAUDITLINK__" hidden="1">{"fdsup://directions/FAT Viewer?action=UPDATE&amp;creator=factset&amp;DYN_ARGS=TRUE&amp;DOC_NAME=FAT:FQL_AUDITING_CLIENT_TEMPLATE.FAT&amp;display_string=Audit&amp;VAR:KEY=JIVWZODSHC&amp;VAR:QUERY=RkZfUEVOU19GVU5ERURfU1RBVFVTKEFOTiwxMi8zMS8yMDAzKQ==&amp;WINDOW=FIRST_POPUP&amp;HEIGHT=450&amp;WI","DTH=450&amp;START_MAXIMIZED=FALSE&amp;VAR:CALENDAR=US&amp;VAR:SYMBOL=CE&amp;VAR:INDEX=0"}</definedName>
    <definedName name="_1219__FDSAUDITLINK__" hidden="1">{"fdsup://directions/FAT Viewer?action=UPDATE&amp;creator=factset&amp;DYN_ARGS=TRUE&amp;DOC_NAME=FAT:FQL_AUDITING_CLIENT_TEMPLATE.FAT&amp;display_string=Audit&amp;VAR:KEY=JERONYNSLA&amp;VAR:QUERY=RkZfUEVOU19GVU5ERURfU1RBVFVTKEFOTiwxMi8zMS8yMDA0KQ==&amp;WINDOW=FIRST_POPUP&amp;HEIGHT=450&amp;WI","DTH=450&amp;START_MAXIMIZED=FALSE&amp;VAR:CALENDAR=US&amp;VAR:SYMBOL=CE&amp;VAR:INDEX=0"}</definedName>
    <definedName name="_1220__FDSAUDITLINK__" hidden="1">{"fdsup://directions/FAT Viewer?action=UPDATE&amp;creator=factset&amp;DYN_ARGS=TRUE&amp;DOC_NAME=FAT:FQL_AUDITING_CLIENT_TEMPLATE.FAT&amp;display_string=Audit&amp;VAR:KEY=HATGDITEXM&amp;VAR:QUERY=RkZfUEVOU19GVU5ERURfU1RBVFVTKEFOTiwxMi8zMC8yMDA1KQ==&amp;WINDOW=FIRST_POPUP&amp;HEIGHT=450&amp;WI","DTH=450&amp;START_MAXIMIZED=FALSE&amp;VAR:CALENDAR=US&amp;VAR:SYMBOL=CE&amp;VAR:INDEX=0"}</definedName>
    <definedName name="_1221__FDSAUDITLINK__" hidden="1">{"fdsup://directions/FAT Viewer?action=UPDATE&amp;creator=factset&amp;DYN_ARGS=TRUE&amp;DOC_NAME=FAT:FQL_AUDITING_CLIENT_TEMPLATE.FAT&amp;display_string=Audit&amp;VAR:KEY=VMHKXWXMNK&amp;VAR:QUERY=RkZfUEVOU19GVU5ERURfU1RBVFVTKEFOTiwxMi8yOS8yMDA2KQ==&amp;WINDOW=FIRST_POPUP&amp;HEIGHT=450&amp;WI","DTH=450&amp;START_MAXIMIZED=FALSE&amp;VAR:CALENDAR=US&amp;VAR:SYMBOL=CE&amp;VAR:INDEX=0"}</definedName>
    <definedName name="_1222__FDSAUDITLINK__" hidden="1">{"fdsup://directions/FAT Viewer?action=UPDATE&amp;creator=factset&amp;DYN_ARGS=TRUE&amp;DOC_NAME=FAT:FQL_AUDITING_CLIENT_TEMPLATE.FAT&amp;display_string=Audit&amp;VAR:KEY=LKPMDEXMBI&amp;VAR:QUERY=RkZfUEVOU19GVU5ERURfU1RBVFVTKEFOTiwxMi8zMS8yMDA3KQ==&amp;WINDOW=FIRST_POPUP&amp;HEIGHT=450&amp;WI","DTH=450&amp;START_MAXIMIZED=FALSE&amp;VAR:CALENDAR=US&amp;VAR:SYMBOL=CE&amp;VAR:INDEX=0"}</definedName>
    <definedName name="_1223__FDSAUDITLINK__" hidden="1">{"fdsup://directions/FAT Viewer?action=UPDATE&amp;creator=factset&amp;DYN_ARGS=TRUE&amp;DOC_NAME=FAT:FQL_AUDITING_CLIENT_TEMPLATE.FAT&amp;display_string=Audit&amp;VAR:KEY=JMRYPMFMHA&amp;VAR:QUERY=RkZfUEVOU19GVU5ERURfU1RBVFVTKEFOTiwxMi8zMS8yMDA4KQ==&amp;WINDOW=FIRST_POPUP&amp;HEIGHT=450&amp;WI","DTH=450&amp;START_MAXIMIZED=FALSE&amp;VAR:CALENDAR=US&amp;VAR:SYMBOL=CE&amp;VAR:INDEX=0"}</definedName>
    <definedName name="_1224__FDSAUDITLINK__" hidden="1">{"fdsup://directions/FAT Viewer?action=UPDATE&amp;creator=factset&amp;DYN_ARGS=TRUE&amp;DOC_NAME=FAT:FQL_AUDITING_CLIENT_TEMPLATE.FAT&amp;display_string=Audit&amp;VAR:KEY=BWZEJWVKRE&amp;VAR:QUERY=RkZfUEVOU19GVU5ERURfU1RBVFVTKEFOTiwxMi8zMS8yMDA5KQ==&amp;WINDOW=FIRST_POPUP&amp;HEIGHT=450&amp;WI","DTH=450&amp;START_MAXIMIZED=FALSE&amp;VAR:CALENDAR=US&amp;VAR:SYMBOL=CE&amp;VAR:INDEX=0"}</definedName>
    <definedName name="_1225__FDSAUDITLINK__" hidden="1">{"fdsup://Directions/FactSet Auditing Viewer?action=AUDIT_VALUE&amp;DB=129&amp;ID1=15087010&amp;VALUEID=18818&amp;SDATE=2005&amp;PERIODTYPE=ANN_STD&amp;window=popup_no_bar&amp;width=385&amp;height=120&amp;START_MAXIMIZED=FALSE&amp;creator=factset&amp;display_string=Audit"}</definedName>
    <definedName name="_1226__FDSAUDITLINK__" hidden="1">{"fdsup://Directions/FactSet Auditing Viewer?action=AUDIT_VALUE&amp;DB=129&amp;ID1=15087010&amp;VALUEID=18818&amp;SDATE=2006&amp;PERIODTYPE=ANN_STD&amp;window=popup_no_bar&amp;width=385&amp;height=120&amp;START_MAXIMIZED=FALSE&amp;creator=factset&amp;display_string=Audit"}</definedName>
    <definedName name="_1227__FDSAUDITLINK__" hidden="1">{"fdsup://Directions/FactSet Auditing Viewer?action=AUDIT_VALUE&amp;DB=129&amp;ID1=15087010&amp;VALUEID=18818&amp;SDATE=2007&amp;PERIODTYPE=ANN_STD&amp;window=popup_no_bar&amp;width=385&amp;height=120&amp;START_MAXIMIZED=FALSE&amp;creator=factset&amp;display_string=Audit"}</definedName>
    <definedName name="_1228__FDSAUDITLINK__" hidden="1">{"fdsup://Directions/FactSet Auditing Viewer?action=AUDIT_VALUE&amp;DB=129&amp;ID1=15087010&amp;VALUEID=18818&amp;SDATE=2008&amp;PERIODTYPE=ANN_STD&amp;window=popup_no_bar&amp;width=385&amp;height=120&amp;START_MAXIMIZED=FALSE&amp;creator=factset&amp;display_string=Audit"}</definedName>
    <definedName name="_1229__FDSAUDITLINK__" hidden="1">{"fdsup://Directions/FactSet Auditing Viewer?action=AUDIT_VALUE&amp;DB=129&amp;ID1=15087010&amp;VALUEID=18818&amp;SDATE=2009&amp;PERIODTYPE=ANN_STD&amp;window=popup_no_bar&amp;width=385&amp;height=120&amp;START_MAXIMIZED=FALSE&amp;creator=factset&amp;display_string=Audit"}</definedName>
    <definedName name="_1230__FDSAUDITLINK__" hidden="1">{"fdsup://Directions/FactSet Auditing Viewer?action=AUDIT_VALUE&amp;DB=129&amp;ID1=15087010&amp;VALUEID=18808&amp;SDATE=2005&amp;PERIODTYPE=ANN_STD&amp;window=popup_no_bar&amp;width=385&amp;height=120&amp;START_MAXIMIZED=FALSE&amp;creator=factset&amp;display_string=Audit"}</definedName>
    <definedName name="_1231__FDSAUDITLINK__" hidden="1">{"fdsup://Directions/FactSet Auditing Viewer?action=AUDIT_VALUE&amp;DB=129&amp;ID1=15087010&amp;VALUEID=18808&amp;SDATE=2006&amp;PERIODTYPE=ANN_STD&amp;window=popup_no_bar&amp;width=385&amp;height=120&amp;START_MAXIMIZED=FALSE&amp;creator=factset&amp;display_string=Audit"}</definedName>
    <definedName name="_1232__FDSAUDITLINK__" hidden="1">{"fdsup://Directions/FactSet Auditing Viewer?action=AUDIT_VALUE&amp;DB=129&amp;ID1=15087010&amp;VALUEID=18808&amp;SDATE=2007&amp;PERIODTYPE=ANN_STD&amp;window=popup_no_bar&amp;width=385&amp;height=120&amp;START_MAXIMIZED=FALSE&amp;creator=factset&amp;display_string=Audit"}</definedName>
    <definedName name="_1233__FDSAUDITLINK__" hidden="1">{"fdsup://Directions/FactSet Auditing Viewer?action=AUDIT_VALUE&amp;DB=129&amp;ID1=15087010&amp;VALUEID=18808&amp;SDATE=2008&amp;PERIODTYPE=ANN_STD&amp;window=popup_no_bar&amp;width=385&amp;height=120&amp;START_MAXIMIZED=FALSE&amp;creator=factset&amp;display_string=Audit"}</definedName>
    <definedName name="_1234__FDSAUDITLINK__" hidden="1">{"fdsup://Directions/FactSet Auditing Viewer?action=AUDIT_VALUE&amp;DB=129&amp;ID1=15087010&amp;VALUEID=18808&amp;SDATE=2009&amp;PERIODTYPE=ANN_STD&amp;window=popup_no_bar&amp;width=385&amp;height=120&amp;START_MAXIMIZED=FALSE&amp;creator=factset&amp;display_string=Audit"}</definedName>
    <definedName name="_1235__FDSAUDITLINK__" hidden="1">{"fdsup://Directions/FactSet Auditing Viewer?action=AUDIT_VALUE&amp;DB=129&amp;ID1=15087010&amp;VALUEID=18809&amp;SDATE=2005&amp;PERIODTYPE=ANN_STD&amp;window=popup_no_bar&amp;width=385&amp;height=120&amp;START_MAXIMIZED=FALSE&amp;creator=factset&amp;display_string=Audit"}</definedName>
    <definedName name="_1236__FDSAUDITLINK__" hidden="1">{"fdsup://Directions/FactSet Auditing Viewer?action=AUDIT_VALUE&amp;DB=129&amp;ID1=15087010&amp;VALUEID=18809&amp;SDATE=2006&amp;PERIODTYPE=ANN_STD&amp;window=popup_no_bar&amp;width=385&amp;height=120&amp;START_MAXIMIZED=FALSE&amp;creator=factset&amp;display_string=Audit"}</definedName>
    <definedName name="_1237__FDSAUDITLINK__" hidden="1">{"fdsup://Directions/FactSet Auditing Viewer?action=AUDIT_VALUE&amp;DB=129&amp;ID1=15087010&amp;VALUEID=18809&amp;SDATE=2007&amp;PERIODTYPE=ANN_STD&amp;window=popup_no_bar&amp;width=385&amp;height=120&amp;START_MAXIMIZED=FALSE&amp;creator=factset&amp;display_string=Audit"}</definedName>
    <definedName name="_1238__FDSAUDITLINK__" hidden="1">{"fdsup://Directions/FactSet Auditing Viewer?action=AUDIT_VALUE&amp;DB=129&amp;ID1=15087010&amp;VALUEID=18809&amp;SDATE=2008&amp;PERIODTYPE=ANN_STD&amp;window=popup_no_bar&amp;width=385&amp;height=120&amp;START_MAXIMIZED=FALSE&amp;creator=factset&amp;display_string=Audit"}</definedName>
    <definedName name="_1239__FDSAUDITLINK__" hidden="1">{"fdsup://Directions/FactSet Auditing Viewer?action=AUDIT_VALUE&amp;DB=129&amp;ID1=15087010&amp;VALUEID=18809&amp;SDATE=2009&amp;PERIODTYPE=ANN_STD&amp;window=popup_no_bar&amp;width=385&amp;height=120&amp;START_MAXIMIZED=FALSE&amp;creator=factset&amp;display_string=Audit"}</definedName>
    <definedName name="_1240__FDSAUDITLINK__" hidden="1">{"fdsup://Directions/FactSet Auditing Viewer?action=AUDIT_VALUE&amp;DB=129&amp;ID1=15087010&amp;VALUEID=18803&amp;SDATE=2006&amp;PERIODTYPE=ANN_STD&amp;window=popup_no_bar&amp;width=385&amp;height=120&amp;START_MAXIMIZED=FALSE&amp;creator=factset&amp;display_string=Audit"}</definedName>
    <definedName name="_1241__FDSAUDITLINK__" hidden="1">{"fdsup://Directions/FactSet Auditing Viewer?action=AUDIT_VALUE&amp;DB=129&amp;ID1=15087010&amp;VALUEID=18803&amp;SDATE=2007&amp;PERIODTYPE=ANN_STD&amp;window=popup_no_bar&amp;width=385&amp;height=120&amp;START_MAXIMIZED=FALSE&amp;creator=factset&amp;display_string=Audit"}</definedName>
    <definedName name="_1242__FDSAUDITLINK__" hidden="1">{"fdsup://Directions/FactSet Auditing Viewer?action=AUDIT_VALUE&amp;DB=129&amp;ID1=15087010&amp;VALUEID=18803&amp;SDATE=2008&amp;PERIODTYPE=ANN_STD&amp;window=popup_no_bar&amp;width=385&amp;height=120&amp;START_MAXIMIZED=FALSE&amp;creator=factset&amp;display_string=Audit"}</definedName>
    <definedName name="_1243__FDSAUDITLINK__" hidden="1">{"fdsup://Directions/FactSet Auditing Viewer?action=AUDIT_VALUE&amp;DB=129&amp;ID1=15087010&amp;VALUEID=18802&amp;SDATE=2006&amp;PERIODTYPE=ANN_STD&amp;window=popup_no_bar&amp;width=385&amp;height=120&amp;START_MAXIMIZED=FALSE&amp;creator=factset&amp;display_string=Audit"}</definedName>
    <definedName name="_1244__FDSAUDITLINK__" hidden="1">{"fdsup://Directions/FactSet Auditing Viewer?action=AUDIT_VALUE&amp;DB=129&amp;ID1=15087010&amp;VALUEID=18802&amp;SDATE=2007&amp;PERIODTYPE=ANN_STD&amp;window=popup_no_bar&amp;width=385&amp;height=120&amp;START_MAXIMIZED=FALSE&amp;creator=factset&amp;display_string=Audit"}</definedName>
    <definedName name="_1245__FDSAUDITLINK__" hidden="1">{"fdsup://Directions/FactSet Auditing Viewer?action=AUDIT_VALUE&amp;DB=129&amp;ID1=15087010&amp;VALUEID=18802&amp;SDATE=2008&amp;PERIODTYPE=ANN_STD&amp;window=popup_no_bar&amp;width=385&amp;height=120&amp;START_MAXIMIZED=FALSE&amp;creator=factset&amp;display_string=Audit"}</definedName>
    <definedName name="_1246__FDSAUDITLINK__" hidden="1">{"fdsup://Directions/FactSet Auditing Viewer?action=AUDIT_VALUE&amp;DB=129&amp;ID1=15087010&amp;VALUEID=18801&amp;SDATE=2006&amp;PERIODTYPE=ANN_STD&amp;window=popup_no_bar&amp;width=385&amp;height=120&amp;START_MAXIMIZED=FALSE&amp;creator=factset&amp;display_string=Audit"}</definedName>
    <definedName name="_1247__FDSAUDITLINK__" hidden="1">{"fdsup://Directions/FactSet Auditing Viewer?action=AUDIT_VALUE&amp;DB=129&amp;ID1=15087010&amp;VALUEID=18801&amp;SDATE=2007&amp;PERIODTYPE=ANN_STD&amp;window=popup_no_bar&amp;width=385&amp;height=120&amp;START_MAXIMIZED=FALSE&amp;creator=factset&amp;display_string=Audit"}</definedName>
    <definedName name="_1248__FDSAUDITLINK__" hidden="1">{"fdsup://Directions/FactSet Auditing Viewer?action=AUDIT_VALUE&amp;DB=129&amp;ID1=15087010&amp;VALUEID=18801&amp;SDATE=2008&amp;PERIODTYPE=ANN_STD&amp;window=popup_no_bar&amp;width=385&amp;height=120&amp;START_MAXIMIZED=FALSE&amp;creator=factset&amp;display_string=Audit"}</definedName>
    <definedName name="_1249__FDSAUDITLINK__" hidden="1">{"fdsup://Directions/FactSet Auditing Viewer?action=AUDIT_VALUE&amp;DB=129&amp;ID1=15087010&amp;VALUEID=18807&amp;SDATE=2005&amp;PERIODTYPE=ANN_STD&amp;window=popup_no_bar&amp;width=385&amp;height=120&amp;START_MAXIMIZED=FALSE&amp;creator=factset&amp;display_string=Audit"}</definedName>
    <definedName name="_1250__FDSAUDITLINK__" hidden="1">{"fdsup://Directions/FactSet Auditing Viewer?action=AUDIT_VALUE&amp;DB=129&amp;ID1=15087010&amp;VALUEID=18807&amp;SDATE=2006&amp;PERIODTYPE=ANN_STD&amp;window=popup_no_bar&amp;width=385&amp;height=120&amp;START_MAXIMIZED=FALSE&amp;creator=factset&amp;display_string=Audit"}</definedName>
    <definedName name="_1251__FDSAUDITLINK__" hidden="1">{"fdsup://Directions/FactSet Auditing Viewer?action=AUDIT_VALUE&amp;DB=129&amp;ID1=15087010&amp;VALUEID=18807&amp;SDATE=2007&amp;PERIODTYPE=ANN_STD&amp;window=popup_no_bar&amp;width=385&amp;height=120&amp;START_MAXIMIZED=FALSE&amp;creator=factset&amp;display_string=Audit"}</definedName>
    <definedName name="_1252__FDSAUDITLINK__" hidden="1">{"fdsup://Directions/FactSet Auditing Viewer?action=AUDIT_VALUE&amp;DB=129&amp;ID1=15087010&amp;VALUEID=18807&amp;SDATE=2008&amp;PERIODTYPE=ANN_STD&amp;window=popup_no_bar&amp;width=385&amp;height=120&amp;START_MAXIMIZED=FALSE&amp;creator=factset&amp;display_string=Audit"}</definedName>
    <definedName name="_1253__FDSAUDITLINK__" hidden="1">{"fdsup://Directions/FactSet Auditing Viewer?action=AUDIT_VALUE&amp;DB=129&amp;ID1=15087010&amp;VALUEID=18807&amp;SDATE=2009&amp;PERIODTYPE=ANN_STD&amp;window=popup_no_bar&amp;width=385&amp;height=120&amp;START_MAXIMIZED=FALSE&amp;creator=factset&amp;display_string=Audit"}</definedName>
    <definedName name="_1254__FDSAUDITLINK__" hidden="1">{"fdsup://Directions/FactSet Auditing Viewer?action=AUDIT_VALUE&amp;DB=129&amp;ID1=15087010&amp;VALUEID=03501&amp;SDATE=2009&amp;PERIODTYPE=ANN_STD&amp;window=popup_no_bar&amp;width=385&amp;height=120&amp;START_MAXIMIZED=FALSE&amp;creator=factset&amp;display_string=Audit"}</definedName>
    <definedName name="_1255__FDSAUDITLINK__" hidden="1">{"fdsup://Directions/FactSet Auditing Viewer?action=AUDIT_VALUE&amp;DB=129&amp;ID1=15087010&amp;VALUEID=03501&amp;SDATE=2008&amp;PERIODTYPE=ANN_STD&amp;window=popup_no_bar&amp;width=385&amp;height=120&amp;START_MAXIMIZED=FALSE&amp;creator=factset&amp;display_string=Audit"}</definedName>
    <definedName name="_1256__FDSAUDITLINK__" hidden="1">{"fdsup://Directions/FactSet Auditing Viewer?action=AUDIT_VALUE&amp;DB=129&amp;ID1=15087010&amp;VALUEID=03501&amp;SDATE=2007&amp;PERIODTYPE=ANN_STD&amp;window=popup_no_bar&amp;width=385&amp;height=120&amp;START_MAXIMIZED=FALSE&amp;creator=factset&amp;display_string=Audit"}</definedName>
    <definedName name="_1257__FDSAUDITLINK__" hidden="1">{"fdsup://Directions/FactSet Auditing Viewer?action=AUDIT_VALUE&amp;DB=129&amp;ID1=15087010&amp;VALUEID=03501&amp;SDATE=2006&amp;PERIODTYPE=ANN_STD&amp;window=popup_no_bar&amp;width=385&amp;height=120&amp;START_MAXIMIZED=FALSE&amp;creator=factset&amp;display_string=Audit"}</definedName>
    <definedName name="_1258__FDSAUDITLINK__" hidden="1">{"fdsup://Directions/FactSet Auditing Viewer?action=AUDIT_VALUE&amp;DB=129&amp;ID1=15087010&amp;VALUEID=03501&amp;SDATE=2005&amp;PERIODTYPE=ANN_STD&amp;window=popup_no_bar&amp;width=385&amp;height=120&amp;START_MAXIMIZED=FALSE&amp;creator=factset&amp;display_string=Audit"}</definedName>
    <definedName name="_1259__FDSAUDITLINK__" hidden="1">{"fdsup://Directions/FactSet Auditing Viewer?action=AUDIT_VALUE&amp;DB=129&amp;ID1=15087010&amp;VALUEID=03051&amp;SDATE=2008&amp;PERIODTYPE=ANN_STD&amp;window=popup_no_bar&amp;width=385&amp;height=120&amp;START_MAXIMIZED=FALSE&amp;creator=factset&amp;display_string=Audit"}</definedName>
    <definedName name="_1260__FDSAUDITLINK__" hidden="1">{"fdsup://Directions/FactSet Auditing Viewer?action=AUDIT_VALUE&amp;DB=129&amp;ID1=15087010&amp;VALUEID=03051&amp;SDATE=2007&amp;PERIODTYPE=ANN_STD&amp;window=popup_no_bar&amp;width=385&amp;height=120&amp;START_MAXIMIZED=FALSE&amp;creator=factset&amp;display_string=Audit"}</definedName>
    <definedName name="_1261__FDSAUDITLINK__" hidden="1">{"fdsup://Directions/FactSet Auditing Viewer?action=AUDIT_VALUE&amp;DB=129&amp;ID1=15087010&amp;VALUEID=03051&amp;SDATE=2006&amp;PERIODTYPE=ANN_STD&amp;window=popup_no_bar&amp;width=385&amp;height=120&amp;START_MAXIMIZED=FALSE&amp;creator=factset&amp;display_string=Audit"}</definedName>
    <definedName name="_1262__FDSAUDITLINK__" hidden="1">{"fdsup://Directions/FactSet Auditing Viewer?action=AUDIT_VALUE&amp;DB=129&amp;ID1=15087010&amp;VALUEID=03051&amp;SDATE=2005&amp;PERIODTYPE=ANN_STD&amp;window=popup_no_bar&amp;width=385&amp;height=120&amp;START_MAXIMIZED=FALSE&amp;creator=factset&amp;display_string=Audit"}</definedName>
    <definedName name="_1263__FDSAUDITLINK__" hidden="1">{"fdsup://Directions/FactSet Auditing Viewer?action=AUDIT_VALUE&amp;DB=129&amp;ID1=69350610&amp;VALUEID=03051&amp;SDATE=2009&amp;PERIODTYPE=ANN_STD&amp;window=popup_no_bar&amp;width=385&amp;height=120&amp;START_MAXIMIZED=FALSE&amp;creator=factset&amp;display_string=Audit"}</definedName>
    <definedName name="_1264__FDSAUDITLINK__" hidden="1">{"fdsup://Directions/FactSet Auditing Viewer?action=AUDIT_VALUE&amp;DB=129&amp;ID1=26054310&amp;VALUEID=03051&amp;SDATE=2009&amp;PERIODTYPE=ANN_STD&amp;window=popup_no_bar&amp;width=385&amp;height=120&amp;START_MAXIMIZED=FALSE&amp;creator=factset&amp;display_string=Audit"}</definedName>
    <definedName name="_1265__FDSAUDITLINK__" hidden="1">{"fdsup://Directions/FactSet Auditing Viewer?action=AUDIT_VALUE&amp;DB=129&amp;ID1=27743210&amp;VALUEID=03051&amp;SDATE=2009&amp;PERIODTYPE=ANN_STD&amp;window=popup_no_bar&amp;width=385&amp;height=120&amp;START_MAXIMIZED=FALSE&amp;creator=factset&amp;display_string=Audit"}</definedName>
    <definedName name="_1266__FDSAUDITLINK__" hidden="1">{"fdsup://Directions/FactSet Auditing Viewer?action=AUDIT_VALUE&amp;DB=129&amp;ID1=37320030&amp;VALUEID=03051&amp;SDATE=2009&amp;PERIODTYPE=ANN_STD&amp;window=popup_no_bar&amp;width=385&amp;height=120&amp;START_MAXIMIZED=FALSE&amp;creator=factset&amp;display_string=Audit"}</definedName>
    <definedName name="_1267__FDSAUDITLINK__" hidden="1">{"fdsup://Directions/FactSet Auditing Viewer?action=AUDIT_VALUE&amp;DB=129&amp;ID1=15087010&amp;VALUEID=03051&amp;SDATE=2009&amp;PERIODTYPE=ANN_STD&amp;window=popup_no_bar&amp;width=385&amp;height=120&amp;START_MAXIMIZED=FALSE&amp;creator=factset&amp;display_string=Audit"}</definedName>
    <definedName name="_1268__FDSAUDITLINK__" hidden="1">{"fdsup://Directions/FactSet Auditing Viewer?action=AUDIT_VALUE&amp;DB=129&amp;ID1=37320030&amp;VALUEID=01001&amp;SDATE=2009&amp;PERIODTYPE=ANN_STD&amp;window=popup_no_bar&amp;width=385&amp;height=120&amp;START_MAXIMIZED=FALSE&amp;creator=factset&amp;display_string=Audit"}</definedName>
    <definedName name="_1269__FDSAUDITLINK__" hidden="1">{"fdsup://Directions/FactSet Auditing Viewer?action=AUDIT_VALUE&amp;DB=129&amp;ID1=37320030&amp;VALUEID=01251&amp;SDATE=2009&amp;PERIODTYPE=ANN_STD&amp;window=popup_no_bar&amp;width=385&amp;height=120&amp;START_MAXIMIZED=FALSE&amp;creator=factset&amp;display_string=Audit"}</definedName>
    <definedName name="_1270__FDSAUDITLINK__" hidden="1">{"fdsup://Directions/FactSet Auditing Viewer?action=AUDIT_VALUE&amp;DB=129&amp;ID1=37320030&amp;VALUEID=01551&amp;SDATE=2009&amp;PERIODTYPE=ANN_STD&amp;window=popup_no_bar&amp;width=385&amp;height=120&amp;START_MAXIMIZED=FALSE&amp;creator=factset&amp;display_string=Audit"}</definedName>
    <definedName name="_1271__FDSAUDITLINK__" hidden="1">{"fdsup://Directions/FactSet Auditing Viewer?action=AUDIT_VALUE&amp;DB=129&amp;ID1=37320030&amp;VALUEID=02999&amp;SDATE=2009&amp;PERIODTYPE=ANN_STD&amp;window=popup_no_bar&amp;width=385&amp;height=120&amp;START_MAXIMIZED=FALSE&amp;creator=factset&amp;display_string=Audit"}</definedName>
    <definedName name="_1272__FDSAUDITLINK__" hidden="1">{"fdsup://Directions/FactSet Auditing Viewer?action=AUDIT_VALUE&amp;DB=129&amp;ID1=37320030&amp;VALUEID=02051&amp;SDATE=2009&amp;PERIODTYPE=ANN_STD&amp;window=popup_no_bar&amp;width=385&amp;height=120&amp;START_MAXIMIZED=FALSE&amp;creator=factset&amp;display_string=Audit"}</definedName>
    <definedName name="_1273__FDSAUDITLINK__" hidden="1">{"fdsup://Directions/FactSet Auditing Viewer?action=AUDIT_VALUE&amp;DB=129&amp;ID1=37320030&amp;VALUEID=03040&amp;SDATE=2009&amp;PERIODTYPE=ANN_STD&amp;window=popup_no_bar&amp;width=385&amp;height=120&amp;START_MAXIMIZED=FALSE&amp;creator=factset&amp;display_string=Audit"}</definedName>
    <definedName name="_1274__FDSAUDITLINK__" hidden="1">{"fdsup://Directions/FactSet Auditing Viewer?action=AUDIT_VALUE&amp;DB=129&amp;ID1=37320030&amp;VALUEID=18836&amp;SDATE=2006&amp;PERIODTYPE=ANN_STD&amp;window=popup_no_bar&amp;width=385&amp;height=120&amp;START_MAXIMIZED=FALSE&amp;creator=factset&amp;display_string=Audit"}</definedName>
    <definedName name="_1275__FDSAUDITLINK__" hidden="1">{"fdsup://Directions/FactSet Auditing Viewer?action=AUDIT_VALUE&amp;DB=129&amp;ID1=37320030&amp;VALUEID=18839&amp;SDATE=2006&amp;PERIODTYPE=ANN_STD&amp;window=popup_no_bar&amp;width=385&amp;height=120&amp;START_MAXIMIZED=FALSE&amp;creator=factset&amp;display_string=Audit"}</definedName>
    <definedName name="_1276__FDSAUDITLINK__" hidden="1">{"fdsup://Directions/FactSet Auditing Viewer?action=AUDIT_VALUE&amp;DB=129&amp;ID1=37320030&amp;VALUEID=18837&amp;SDATE=2006&amp;PERIODTYPE=ANN_STD&amp;window=popup_no_bar&amp;width=385&amp;height=120&amp;START_MAXIMIZED=FALSE&amp;creator=factset&amp;display_string=Audit"}</definedName>
    <definedName name="_1277__FDSAUDITLINK__" hidden="1">{"fdsup://Directions/FactSet Auditing Viewer?action=AUDIT_VALUE&amp;DB=129&amp;ID1=37320030&amp;VALUEID=18832&amp;SDATE=2006&amp;PERIODTYPE=ANN_STD&amp;window=popup_no_bar&amp;width=385&amp;height=120&amp;START_MAXIMIZED=FALSE&amp;creator=factset&amp;display_string=Audit"}</definedName>
    <definedName name="_1278__FDSAUDITLINK__" hidden="1">{"fdsup://directions/FAT Viewer?action=UPDATE&amp;creator=factset&amp;DYN_ARGS=TRUE&amp;DOC_NAME=FAT:FQL_AUDITING_CLIENT_TEMPLATE.FAT&amp;display_string=Audit&amp;VAR:KEY=JELWDYVYJC&amp;VAR:QUERY=RkZfSExUSF9GVU5ERURfU1RBVFVTKEFOTiwxMi8zMS8yMDAyKQ==&amp;WINDOW=FIRST_POPUP&amp;HEIGHT=450&amp;WI","DTH=450&amp;START_MAXIMIZED=FALSE&amp;VAR:CALENDAR=US&amp;VAR:SYMBOL=GGC&amp;VAR:INDEX=0"}</definedName>
    <definedName name="_1279__FDSAUDITLINK__" hidden="1">{"fdsup://directions/FAT Viewer?action=UPDATE&amp;creator=factset&amp;DYN_ARGS=TRUE&amp;DOC_NAME=FAT:FQL_AUDITING_CLIENT_TEMPLATE.FAT&amp;display_string=Audit&amp;VAR:KEY=XYBIPSTEPM&amp;VAR:QUERY=RkZfSExUSF9GVU5ERURfU1RBVFVTKEFOTiwxMi8zMS8yMDAzKQ==&amp;WINDOW=FIRST_POPUP&amp;HEIGHT=450&amp;WI","DTH=450&amp;START_MAXIMIZED=FALSE&amp;VAR:CALENDAR=US&amp;VAR:SYMBOL=GGC&amp;VAR:INDEX=0"}</definedName>
    <definedName name="_1280__FDSAUDITLINK__" hidden="1">{"fdsup://directions/FAT Viewer?action=UPDATE&amp;creator=factset&amp;DYN_ARGS=TRUE&amp;DOC_NAME=FAT:FQL_AUDITING_CLIENT_TEMPLATE.FAT&amp;display_string=Audit&amp;VAR:KEY=RQJEFEXURU&amp;VAR:QUERY=RkZfSExUSF9GVU5ERURfU1RBVFVTKEFOTiwxMi8zMS8yMDA0KQ==&amp;WINDOW=FIRST_POPUP&amp;HEIGHT=450&amp;WI","DTH=450&amp;START_MAXIMIZED=FALSE&amp;VAR:CALENDAR=US&amp;VAR:SYMBOL=GGC&amp;VAR:INDEX=0"}</definedName>
    <definedName name="_1281__FDSAUDITLINK__" hidden="1">{"fdsup://directions/FAT Viewer?action=UPDATE&amp;creator=factset&amp;DYN_ARGS=TRUE&amp;DOC_NAME=FAT:FQL_AUDITING_CLIENT_TEMPLATE.FAT&amp;display_string=Audit&amp;VAR:KEY=NCTUZWXCZI&amp;VAR:QUERY=RkZfSExUSF9GVU5ERURfU1RBVFVTKEFOTiwxMi8zMC8yMDA1KQ==&amp;WINDOW=FIRST_POPUP&amp;HEIGHT=450&amp;WI","DTH=450&amp;START_MAXIMIZED=FALSE&amp;VAR:CALENDAR=US&amp;VAR:SYMBOL=GGC&amp;VAR:INDEX=0"}</definedName>
    <definedName name="_1282__FDSAUDITLINK__" hidden="1">{"fdsup://directions/FAT Viewer?action=UPDATE&amp;creator=factset&amp;DYN_ARGS=TRUE&amp;DOC_NAME=FAT:FQL_AUDITING_CLIENT_TEMPLATE.FAT&amp;display_string=Audit&amp;VAR:KEY=LSHYJALKXK&amp;VAR:QUERY=RkZfSExUSF9GVU5ERURfU1RBVFVTKEFOTiwxMi8yOS8yMDA2KQ==&amp;WINDOW=FIRST_POPUP&amp;HEIGHT=450&amp;WI","DTH=450&amp;START_MAXIMIZED=FALSE&amp;VAR:CALENDAR=US&amp;VAR:SYMBOL=GGC&amp;VAR:INDEX=0"}</definedName>
    <definedName name="_1283__FDSAUDITLINK__" hidden="1">{"fdsup://directions/FAT Viewer?action=UPDATE&amp;creator=factset&amp;DYN_ARGS=TRUE&amp;DOC_NAME=FAT:FQL_AUDITING_CLIENT_TEMPLATE.FAT&amp;display_string=Audit&amp;VAR:KEY=RADIJIVSDW&amp;VAR:QUERY=RkZfSExUSF9GVU5ERURfU1RBVFVTKEFOTiwxMi8zMS8yMDA3KQ==&amp;WINDOW=FIRST_POPUP&amp;HEIGHT=450&amp;WI","DTH=450&amp;START_MAXIMIZED=FALSE&amp;VAR:CALENDAR=US&amp;VAR:SYMBOL=GGC&amp;VAR:INDEX=0"}</definedName>
    <definedName name="_1284__FDSAUDITLINK__" hidden="1">{"fdsup://directions/FAT Viewer?action=UPDATE&amp;creator=factset&amp;DYN_ARGS=TRUE&amp;DOC_NAME=FAT:FQL_AUDITING_CLIENT_TEMPLATE.FAT&amp;display_string=Audit&amp;VAR:KEY=RMDEVCHEHS&amp;VAR:QUERY=RkZfSExUSF9GVU5ERURfU1RBVFVTKEFOTiwxMi8zMS8yMDA4KQ==&amp;WINDOW=FIRST_POPUP&amp;HEIGHT=450&amp;WI","DTH=450&amp;START_MAXIMIZED=FALSE&amp;VAR:CALENDAR=US&amp;VAR:SYMBOL=GGC&amp;VAR:INDEX=0"}</definedName>
    <definedName name="_1285__FDSAUDITLINK__" hidden="1">{"fdsup://directions/FAT Viewer?action=UPDATE&amp;creator=factset&amp;DYN_ARGS=TRUE&amp;DOC_NAME=FAT:FQL_AUDITING_CLIENT_TEMPLATE.FAT&amp;display_string=Audit&amp;VAR:KEY=LENCNUFEFQ&amp;VAR:QUERY=RkZfSExUSF9GVU5ERURfU1RBVFVTKEFOTiwxMi8zMS8yMDA5KQ==&amp;WINDOW=FIRST_POPUP&amp;HEIGHT=450&amp;WI","DTH=450&amp;START_MAXIMIZED=FALSE&amp;VAR:CALENDAR=US&amp;VAR:SYMBOL=GGC&amp;VAR:INDEX=0"}</definedName>
    <definedName name="_1286__FDSAUDITLINK__" hidden="1">{"fdsup://directions/FAT Viewer?action=UPDATE&amp;creator=factset&amp;DYN_ARGS=TRUE&amp;DOC_NAME=FAT:FQL_AUDITING_CLIENT_TEMPLATE.FAT&amp;display_string=Audit&amp;VAR:KEY=LENCNUFEFQ&amp;VAR:QUERY=RkZfSExUSF9GVU5ERURfU1RBVFVTKEFOTiwxMi8zMS8yMDA5KQ==&amp;WINDOW=FIRST_POPUP&amp;HEIGHT=450&amp;WI","DTH=450&amp;START_MAXIMIZED=FALSE&amp;VAR:CALENDAR=US&amp;VAR:SYMBOL=GGC&amp;VAR:INDEX=0"}</definedName>
    <definedName name="_1287__FDSAUDITLINK__" hidden="1">{"fdsup://Directions/FactSet Auditing Viewer?action=AUDIT_VALUE&amp;DB=129&amp;ID1=37320030&amp;VALUEID=18810&amp;SDATE=2004&amp;PERIODTYPE=ANN_STD&amp;window=popup_no_bar&amp;width=385&amp;height=120&amp;START_MAXIMIZED=FALSE&amp;creator=factset&amp;display_string=Audit"}</definedName>
    <definedName name="_1288__FDSAUDITLINK__" hidden="1">{"fdsup://Directions/FactSet Auditing Viewer?action=AUDIT_VALUE&amp;DB=129&amp;ID1=37320030&amp;VALUEID=18810&amp;SDATE=2005&amp;PERIODTYPE=ANN_STD&amp;window=popup_no_bar&amp;width=385&amp;height=120&amp;START_MAXIMIZED=FALSE&amp;creator=factset&amp;display_string=Audit"}</definedName>
    <definedName name="_1289__FDSAUDITLINK__" hidden="1">{"fdsup://Directions/FactSet Auditing Viewer?action=AUDIT_VALUE&amp;DB=129&amp;ID1=37320030&amp;VALUEID=18810&amp;SDATE=2006&amp;PERIODTYPE=ANN_STD&amp;window=popup_no_bar&amp;width=385&amp;height=120&amp;START_MAXIMIZED=FALSE&amp;creator=factset&amp;display_string=Audit"}</definedName>
    <definedName name="_1290__FDSAUDITLINK__" hidden="1">{"fdsup://Directions/FactSet Auditing Viewer?action=AUDIT_VALUE&amp;DB=129&amp;ID1=37320030&amp;VALUEID=18810&amp;SDATE=2007&amp;PERIODTYPE=ANN_STD&amp;window=popup_no_bar&amp;width=385&amp;height=120&amp;START_MAXIMIZED=FALSE&amp;creator=factset&amp;display_string=Audit"}</definedName>
    <definedName name="_1291__FDSAUDITLINK__" hidden="1">{"fdsup://Directions/FactSet Auditing Viewer?action=AUDIT_VALUE&amp;DB=129&amp;ID1=37320030&amp;VALUEID=18810&amp;SDATE=2008&amp;PERIODTYPE=ANN_STD&amp;window=popup_no_bar&amp;width=385&amp;height=120&amp;START_MAXIMIZED=FALSE&amp;creator=factset&amp;display_string=Audit"}</definedName>
    <definedName name="_1292__FDSAUDITLINK__" hidden="1">{"fdsup://Directions/FactSet Auditing Viewer?action=AUDIT_VALUE&amp;DB=129&amp;ID1=37320030&amp;VALUEID=18810&amp;SDATE=2009&amp;PERIODTYPE=ANN_STD&amp;window=popup_no_bar&amp;width=385&amp;height=120&amp;START_MAXIMIZED=FALSE&amp;creator=factset&amp;display_string=Audit"}</definedName>
    <definedName name="_1293__FDSAUDITLINK__" hidden="1">{"fdsup://Directions/FactSet Auditing Viewer?action=AUDIT_VALUE&amp;DB=129&amp;ID1=37320030&amp;VALUEID=18810&amp;SDATE=2009&amp;PERIODTYPE=ANN_STD&amp;window=popup_no_bar&amp;width=385&amp;height=120&amp;START_MAXIMIZED=FALSE&amp;creator=factset&amp;display_string=Audit"}</definedName>
    <definedName name="_1294__FDSAUDITLINK__" hidden="1">{"fdsup://Directions/FactSet Auditing Viewer?action=AUDIT_VALUE&amp;DB=129&amp;ID1=37320030&amp;VALUEID=18815&amp;SDATE=2004&amp;PERIODTYPE=ANN_STD&amp;window=popup_no_bar&amp;width=385&amp;height=120&amp;START_MAXIMIZED=FALSE&amp;creator=factset&amp;display_string=Audit"}</definedName>
    <definedName name="_1295__FDSAUDITLINK__" hidden="1">{"fdsup://Directions/FactSet Auditing Viewer?action=AUDIT_VALUE&amp;DB=129&amp;ID1=37320030&amp;VALUEID=18815&amp;SDATE=2005&amp;PERIODTYPE=ANN_STD&amp;window=popup_no_bar&amp;width=385&amp;height=120&amp;START_MAXIMIZED=FALSE&amp;creator=factset&amp;display_string=Audit"}</definedName>
    <definedName name="_1296__FDSAUDITLINK__" hidden="1">{"fdsup://Directions/FactSet Auditing Viewer?action=AUDIT_VALUE&amp;DB=129&amp;ID1=37320030&amp;VALUEID=18815&amp;SDATE=2006&amp;PERIODTYPE=ANN_STD&amp;window=popup_no_bar&amp;width=385&amp;height=120&amp;START_MAXIMIZED=FALSE&amp;creator=factset&amp;display_string=Audit"}</definedName>
    <definedName name="_1297__FDSAUDITLINK__" hidden="1">{"fdsup://Directions/FactSet Auditing Viewer?action=AUDIT_VALUE&amp;DB=129&amp;ID1=37320030&amp;VALUEID=18815&amp;SDATE=2007&amp;PERIODTYPE=ANN_STD&amp;window=popup_no_bar&amp;width=385&amp;height=120&amp;START_MAXIMIZED=FALSE&amp;creator=factset&amp;display_string=Audit"}</definedName>
    <definedName name="_1298__FDSAUDITLINK__" hidden="1">{"fdsup://Directions/FactSet Auditing Viewer?action=AUDIT_VALUE&amp;DB=129&amp;ID1=37320030&amp;VALUEID=18815&amp;SDATE=2008&amp;PERIODTYPE=ANN_STD&amp;window=popup_no_bar&amp;width=385&amp;height=120&amp;START_MAXIMIZED=FALSE&amp;creator=factset&amp;display_string=Audit"}</definedName>
    <definedName name="_1299__FDSAUDITLINK__" hidden="1">{"fdsup://Directions/FactSet Auditing Viewer?action=AUDIT_VALUE&amp;DB=129&amp;ID1=37320030&amp;VALUEID=18815&amp;SDATE=2009&amp;PERIODTYPE=ANN_STD&amp;window=popup_no_bar&amp;width=385&amp;height=120&amp;START_MAXIMIZED=FALSE&amp;creator=factset&amp;display_string=Audit"}</definedName>
    <definedName name="_13__FDSAUDITLINK__" hidden="1">{"fdsup://Directions/FactSet Auditing Viewer?action=AUDIT_VALUE&amp;DB=129&amp;ID1=74731610&amp;VALUEID=07011&amp;SDATE=2010&amp;PERIODTYPE=ANN_STD&amp;window=popup_no_bar&amp;width=385&amp;height=120&amp;START_MAXIMIZED=FALSE&amp;creator=factset&amp;display_string=Audit"}</definedName>
    <definedName name="_1300__FDSAUDITLINK__" hidden="1">{"fdsup://Directions/FactSet Auditing Viewer?action=AUDIT_VALUE&amp;DB=129&amp;ID1=37320030&amp;VALUEID=18815&amp;SDATE=2009&amp;PERIODTYPE=ANN_STD&amp;window=popup_no_bar&amp;width=385&amp;height=120&amp;START_MAXIMIZED=FALSE&amp;creator=factset&amp;display_string=Audit"}</definedName>
    <definedName name="_1301__FDSAUDITLINK__" hidden="1">{"fdsup://Directions/FactSet Auditing Viewer?action=AUDIT_VALUE&amp;DB=129&amp;ID1=37320030&amp;VALUEID=18814&amp;SDATE=2004&amp;PERIODTYPE=ANN_STD&amp;window=popup_no_bar&amp;width=385&amp;height=120&amp;START_MAXIMIZED=FALSE&amp;creator=factset&amp;display_string=Audit"}</definedName>
    <definedName name="_1302__FDSAUDITLINK__" hidden="1">{"fdsup://Directions/FactSet Auditing Viewer?action=AUDIT_VALUE&amp;DB=129&amp;ID1=37320030&amp;VALUEID=18814&amp;SDATE=2006&amp;PERIODTYPE=ANN_STD&amp;window=popup_no_bar&amp;width=385&amp;height=120&amp;START_MAXIMIZED=FALSE&amp;creator=factset&amp;display_string=Audit"}</definedName>
    <definedName name="_1303__FDSAUDITLINK__" hidden="1">{"fdsup://Directions/FactSet Auditing Viewer?action=AUDIT_VALUE&amp;DB=129&amp;ID1=37320030&amp;VALUEID=18812&amp;SDATE=2004&amp;PERIODTYPE=ANN_STD&amp;window=popup_no_bar&amp;width=385&amp;height=120&amp;START_MAXIMIZED=FALSE&amp;creator=factset&amp;display_string=Audit"}</definedName>
    <definedName name="_1304__FDSAUDITLINK__" hidden="1">{"fdsup://Directions/FactSet Auditing Viewer?action=AUDIT_VALUE&amp;DB=129&amp;ID1=37320030&amp;VALUEID=18812&amp;SDATE=2005&amp;PERIODTYPE=ANN_STD&amp;window=popup_no_bar&amp;width=385&amp;height=120&amp;START_MAXIMIZED=FALSE&amp;creator=factset&amp;display_string=Audit"}</definedName>
    <definedName name="_1305__FDSAUDITLINK__" hidden="1">{"fdsup://Directions/FactSet Auditing Viewer?action=AUDIT_VALUE&amp;DB=129&amp;ID1=37320030&amp;VALUEID=18812&amp;SDATE=2006&amp;PERIODTYPE=ANN_STD&amp;window=popup_no_bar&amp;width=385&amp;height=120&amp;START_MAXIMIZED=FALSE&amp;creator=factset&amp;display_string=Audit"}</definedName>
    <definedName name="_1306__FDSAUDITLINK__" hidden="1">{"fdsup://Directions/FactSet Auditing Viewer?action=AUDIT_VALUE&amp;DB=129&amp;ID1=37320030&amp;VALUEID=18812&amp;SDATE=2007&amp;PERIODTYPE=ANN_STD&amp;window=popup_no_bar&amp;width=385&amp;height=120&amp;START_MAXIMIZED=FALSE&amp;creator=factset&amp;display_string=Audit"}</definedName>
    <definedName name="_1307__FDSAUDITLINK__" hidden="1">{"fdsup://Directions/FactSet Auditing Viewer?action=AUDIT_VALUE&amp;DB=129&amp;ID1=37320030&amp;VALUEID=18812&amp;SDATE=2008&amp;PERIODTYPE=ANN_STD&amp;window=popup_no_bar&amp;width=385&amp;height=120&amp;START_MAXIMIZED=FALSE&amp;creator=factset&amp;display_string=Audit"}</definedName>
    <definedName name="_1308__FDSAUDITLINK__" hidden="1">{"fdsup://Directions/FactSet Auditing Viewer?action=AUDIT_VALUE&amp;DB=129&amp;ID1=37320030&amp;VALUEID=18812&amp;SDATE=2009&amp;PERIODTYPE=ANN_STD&amp;window=popup_no_bar&amp;width=385&amp;height=120&amp;START_MAXIMIZED=FALSE&amp;creator=factset&amp;display_string=Audit"}</definedName>
    <definedName name="_1309__FDSAUDITLINK__" hidden="1">{"fdsup://Directions/FactSet Auditing Viewer?action=AUDIT_VALUE&amp;DB=129&amp;ID1=37320030&amp;VALUEID=18812&amp;SDATE=2009&amp;PERIODTYPE=ANN_STD&amp;window=popup_no_bar&amp;width=385&amp;height=120&amp;START_MAXIMIZED=FALSE&amp;creator=factset&amp;display_string=Audit"}</definedName>
    <definedName name="_1310__FDSAUDITLINK__" hidden="1">{"fdsup://Directions/FactSet Auditing Viewer?action=AUDIT_VALUE&amp;DB=129&amp;ID1=37320030&amp;VALUEID=18817&amp;SDATE=2004&amp;PERIODTYPE=ANN_STD&amp;window=popup_no_bar&amp;width=385&amp;height=120&amp;START_MAXIMIZED=FALSE&amp;creator=factset&amp;display_string=Audit"}</definedName>
    <definedName name="_1311__FDSAUDITLINK__" hidden="1">{"fdsup://Directions/FactSet Auditing Viewer?action=AUDIT_VALUE&amp;DB=129&amp;ID1=37320030&amp;VALUEID=18817&amp;SDATE=2005&amp;PERIODTYPE=ANN_STD&amp;window=popup_no_bar&amp;width=385&amp;height=120&amp;START_MAXIMIZED=FALSE&amp;creator=factset&amp;display_string=Audit"}</definedName>
    <definedName name="_1312__FDSAUDITLINK__" hidden="1">{"fdsup://Directions/FactSet Auditing Viewer?action=AUDIT_VALUE&amp;DB=129&amp;ID1=37320030&amp;VALUEID=18817&amp;SDATE=2006&amp;PERIODTYPE=ANN_STD&amp;window=popup_no_bar&amp;width=385&amp;height=120&amp;START_MAXIMIZED=FALSE&amp;creator=factset&amp;display_string=Audit"}</definedName>
    <definedName name="_1313__FDSAUDITLINK__" hidden="1">{"fdsup://Directions/FactSet Auditing Viewer?action=AUDIT_VALUE&amp;DB=129&amp;ID1=37320030&amp;VALUEID=18817&amp;SDATE=2007&amp;PERIODTYPE=ANN_STD&amp;window=popup_no_bar&amp;width=385&amp;height=120&amp;START_MAXIMIZED=FALSE&amp;creator=factset&amp;display_string=Audit"}</definedName>
    <definedName name="_1314__FDSAUDITLINK__" hidden="1">{"fdsup://Directions/FactSet Auditing Viewer?action=AUDIT_VALUE&amp;DB=129&amp;ID1=37320030&amp;VALUEID=18817&amp;SDATE=2008&amp;PERIODTYPE=ANN_STD&amp;window=popup_no_bar&amp;width=385&amp;height=120&amp;START_MAXIMIZED=FALSE&amp;creator=factset&amp;display_string=Audit"}</definedName>
    <definedName name="_1315__FDSAUDITLINK__" hidden="1">{"fdsup://Directions/FactSet Auditing Viewer?action=AUDIT_VALUE&amp;DB=129&amp;ID1=37320030&amp;VALUEID=18817&amp;SDATE=2009&amp;PERIODTYPE=ANN_STD&amp;window=popup_no_bar&amp;width=385&amp;height=120&amp;START_MAXIMIZED=FALSE&amp;creator=factset&amp;display_string=Audit"}</definedName>
    <definedName name="_1316__FDSAUDITLINK__" hidden="1">{"fdsup://Directions/FactSet Auditing Viewer?action=AUDIT_VALUE&amp;DB=129&amp;ID1=37320030&amp;VALUEID=18817&amp;SDATE=2009&amp;PERIODTYPE=ANN_STD&amp;window=popup_no_bar&amp;width=385&amp;height=120&amp;START_MAXIMIZED=FALSE&amp;creator=factset&amp;display_string=Audit"}</definedName>
    <definedName name="_1317__FDSAUDITLINK__" hidden="1">{"fdsup://Directions/FactSet Auditing Viewer?action=AUDIT_VALUE&amp;DB=129&amp;ID1=37320030&amp;VALUEID=18813&amp;SDATE=2004&amp;PERIODTYPE=ANN_STD&amp;window=popup_no_bar&amp;width=385&amp;height=120&amp;START_MAXIMIZED=FALSE&amp;creator=factset&amp;display_string=Audit"}</definedName>
    <definedName name="_1318__FDSAUDITLINK__" hidden="1">{"fdsup://Directions/FactSet Auditing Viewer?action=AUDIT_VALUE&amp;DB=129&amp;ID1=37320030&amp;VALUEID=18813&amp;SDATE=2005&amp;PERIODTYPE=ANN_STD&amp;window=popup_no_bar&amp;width=385&amp;height=120&amp;START_MAXIMIZED=FALSE&amp;creator=factset&amp;display_string=Audit"}</definedName>
    <definedName name="_1319__FDSAUDITLINK__" hidden="1">{"fdsup://Directions/FactSet Auditing Viewer?action=AUDIT_VALUE&amp;DB=129&amp;ID1=37320030&amp;VALUEID=18813&amp;SDATE=2006&amp;PERIODTYPE=ANN_STD&amp;window=popup_no_bar&amp;width=385&amp;height=120&amp;START_MAXIMIZED=FALSE&amp;creator=factset&amp;display_string=Audit"}</definedName>
    <definedName name="_1320__FDSAUDITLINK__" hidden="1">{"fdsup://Directions/FactSet Auditing Viewer?action=AUDIT_VALUE&amp;DB=129&amp;ID1=37320030&amp;VALUEID=18813&amp;SDATE=2007&amp;PERIODTYPE=ANN_STD&amp;window=popup_no_bar&amp;width=385&amp;height=120&amp;START_MAXIMIZED=FALSE&amp;creator=factset&amp;display_string=Audit"}</definedName>
    <definedName name="_1321__FDSAUDITLINK__" hidden="1">{"fdsup://Directions/FactSet Auditing Viewer?action=AUDIT_VALUE&amp;DB=129&amp;ID1=37320030&amp;VALUEID=18813&amp;SDATE=2008&amp;PERIODTYPE=ANN_STD&amp;window=popup_no_bar&amp;width=385&amp;height=120&amp;START_MAXIMIZED=FALSE&amp;creator=factset&amp;display_string=Audit"}</definedName>
    <definedName name="_1322__FDSAUDITLINK__" hidden="1">{"fdsup://Directions/FactSet Auditing Viewer?action=AUDIT_VALUE&amp;DB=129&amp;ID1=37320030&amp;VALUEID=18813&amp;SDATE=2009&amp;PERIODTYPE=ANN_STD&amp;window=popup_no_bar&amp;width=385&amp;height=120&amp;START_MAXIMIZED=FALSE&amp;creator=factset&amp;display_string=Audit"}</definedName>
    <definedName name="_1323__FDSAUDITLINK__" hidden="1">{"fdsup://Directions/FactSet Auditing Viewer?action=AUDIT_VALUE&amp;DB=129&amp;ID1=37320030&amp;VALUEID=18813&amp;SDATE=2009&amp;PERIODTYPE=ANN_STD&amp;window=popup_no_bar&amp;width=385&amp;height=120&amp;START_MAXIMIZED=FALSE&amp;creator=factset&amp;display_string=Audit"}</definedName>
    <definedName name="_1324__FDSAUDITLINK__" hidden="1">{"fdsup://Directions/FactSet Auditing Viewer?action=AUDIT_VALUE&amp;DB=129&amp;ID1=37320030&amp;VALUEID=18811&amp;SDATE=2004&amp;PERIODTYPE=ANN_STD&amp;window=popup_no_bar&amp;width=385&amp;height=120&amp;START_MAXIMIZED=FALSE&amp;creator=factset&amp;display_string=Audit"}</definedName>
    <definedName name="_1325__FDSAUDITLINK__" hidden="1">{"fdsup://Directions/FactSet Auditing Viewer?action=AUDIT_VALUE&amp;DB=129&amp;ID1=37320030&amp;VALUEID=18811&amp;SDATE=2005&amp;PERIODTYPE=ANN_STD&amp;window=popup_no_bar&amp;width=385&amp;height=120&amp;START_MAXIMIZED=FALSE&amp;creator=factset&amp;display_string=Audit"}</definedName>
    <definedName name="_1326__FDSAUDITLINK__" hidden="1">{"fdsup://Directions/FactSet Auditing Viewer?action=AUDIT_VALUE&amp;DB=129&amp;ID1=37320030&amp;VALUEID=18811&amp;SDATE=2006&amp;PERIODTYPE=ANN_STD&amp;window=popup_no_bar&amp;width=385&amp;height=120&amp;START_MAXIMIZED=FALSE&amp;creator=factset&amp;display_string=Audit"}</definedName>
    <definedName name="_1327__FDSAUDITLINK__" hidden="1">{"fdsup://Directions/FactSet Auditing Viewer?action=AUDIT_VALUE&amp;DB=129&amp;ID1=37320030&amp;VALUEID=18811&amp;SDATE=2007&amp;PERIODTYPE=ANN_STD&amp;window=popup_no_bar&amp;width=385&amp;height=120&amp;START_MAXIMIZED=FALSE&amp;creator=factset&amp;display_string=Audit"}</definedName>
    <definedName name="_1328__FDSAUDITLINK__" hidden="1">{"fdsup://Directions/FactSet Auditing Viewer?action=AUDIT_VALUE&amp;DB=129&amp;ID1=37320030&amp;VALUEID=18811&amp;SDATE=2008&amp;PERIODTYPE=ANN_STD&amp;window=popup_no_bar&amp;width=385&amp;height=120&amp;START_MAXIMIZED=FALSE&amp;creator=factset&amp;display_string=Audit"}</definedName>
    <definedName name="_1329__FDSAUDITLINK__" hidden="1">{"fdsup://Directions/FactSet Auditing Viewer?action=AUDIT_VALUE&amp;DB=129&amp;ID1=37320030&amp;VALUEID=18811&amp;SDATE=2009&amp;PERIODTYPE=ANN_STD&amp;window=popup_no_bar&amp;width=385&amp;height=120&amp;START_MAXIMIZED=FALSE&amp;creator=factset&amp;display_string=Audit"}</definedName>
    <definedName name="_1330__FDSAUDITLINK__" hidden="1">{"fdsup://Directions/FactSet Auditing Viewer?action=AUDIT_VALUE&amp;DB=129&amp;ID1=37320030&amp;VALUEID=18811&amp;SDATE=2009&amp;PERIODTYPE=ANN_STD&amp;window=popup_no_bar&amp;width=385&amp;height=120&amp;START_MAXIMIZED=FALSE&amp;creator=factset&amp;display_string=Audit"}</definedName>
    <definedName name="_1331__FDSAUDITLINK__" hidden="1">{"fdsup://Directions/FactSet Auditing Viewer?action=AUDIT_VALUE&amp;DB=129&amp;ID1=37320030&amp;VALUEID=18805&amp;SDATE=2004&amp;PERIODTYPE=ANN_STD&amp;window=popup_no_bar&amp;width=385&amp;height=120&amp;START_MAXIMIZED=FALSE&amp;creator=factset&amp;display_string=Audit"}</definedName>
    <definedName name="_1332__FDSAUDITLINK__" hidden="1">{"fdsup://Directions/FactSet Auditing Viewer?action=AUDIT_VALUE&amp;DB=129&amp;ID1=37320030&amp;VALUEID=18805&amp;SDATE=2005&amp;PERIODTYPE=ANN_STD&amp;window=popup_no_bar&amp;width=385&amp;height=120&amp;START_MAXIMIZED=FALSE&amp;creator=factset&amp;display_string=Audit"}</definedName>
    <definedName name="_1333__FDSAUDITLINK__" hidden="1">{"fdsup://Directions/FactSet Auditing Viewer?action=AUDIT_VALUE&amp;DB=129&amp;ID1=37320030&amp;VALUEID=18805&amp;SDATE=2006&amp;PERIODTYPE=ANN_STD&amp;window=popup_no_bar&amp;width=385&amp;height=120&amp;START_MAXIMIZED=FALSE&amp;creator=factset&amp;display_string=Audit"}</definedName>
    <definedName name="_1334__FDSAUDITLINK__" hidden="1">{"fdsup://Directions/FactSet Auditing Viewer?action=AUDIT_VALUE&amp;DB=129&amp;ID1=37320030&amp;VALUEID=18805&amp;SDATE=2007&amp;PERIODTYPE=ANN_STD&amp;window=popup_no_bar&amp;width=385&amp;height=120&amp;START_MAXIMIZED=FALSE&amp;creator=factset&amp;display_string=Audit"}</definedName>
    <definedName name="_1335__FDSAUDITLINK__" hidden="1">{"fdsup://Directions/FactSet Auditing Viewer?action=AUDIT_VALUE&amp;DB=129&amp;ID1=37320030&amp;VALUEID=18805&amp;SDATE=2008&amp;PERIODTYPE=ANN_STD&amp;window=popup_no_bar&amp;width=385&amp;height=120&amp;START_MAXIMIZED=FALSE&amp;creator=factset&amp;display_string=Audit"}</definedName>
    <definedName name="_1336__FDSAUDITLINK__" hidden="1">{"fdsup://Directions/FactSet Auditing Viewer?action=AUDIT_VALUE&amp;DB=129&amp;ID1=37320030&amp;VALUEID=18805&amp;SDATE=2009&amp;PERIODTYPE=ANN_STD&amp;window=popup_no_bar&amp;width=385&amp;height=120&amp;START_MAXIMIZED=FALSE&amp;creator=factset&amp;display_string=Audit"}</definedName>
    <definedName name="_1337__FDSAUDITLINK__" hidden="1">{"fdsup://Directions/FactSet Auditing Viewer?action=AUDIT_VALUE&amp;DB=129&amp;ID1=37320030&amp;VALUEID=18805&amp;SDATE=2009&amp;PERIODTYPE=ANN_STD&amp;window=popup_no_bar&amp;width=385&amp;height=120&amp;START_MAXIMIZED=FALSE&amp;creator=factset&amp;display_string=Audit"}</definedName>
    <definedName name="_1338__FDSAUDITLINK__" hidden="1">{"fdsup://Directions/FactSet Auditing Viewer?action=AUDIT_VALUE&amp;DB=129&amp;ID1=37320030&amp;VALUEID=18806&amp;SDATE=2004&amp;PERIODTYPE=ANN_STD&amp;window=popup_no_bar&amp;width=385&amp;height=120&amp;START_MAXIMIZED=FALSE&amp;creator=factset&amp;display_string=Audit"}</definedName>
    <definedName name="_1339__FDSAUDITLINK__" hidden="1">{"fdsup://Directions/FactSet Auditing Viewer?action=AUDIT_VALUE&amp;DB=129&amp;ID1=37320030&amp;VALUEID=18806&amp;SDATE=2005&amp;PERIODTYPE=ANN_STD&amp;window=popup_no_bar&amp;width=385&amp;height=120&amp;START_MAXIMIZED=FALSE&amp;creator=factset&amp;display_string=Audit"}</definedName>
    <definedName name="_1340__FDSAUDITLINK__" hidden="1">{"fdsup://Directions/FactSet Auditing Viewer?action=AUDIT_VALUE&amp;DB=129&amp;ID1=37320030&amp;VALUEID=18806&amp;SDATE=2006&amp;PERIODTYPE=ANN_STD&amp;window=popup_no_bar&amp;width=385&amp;height=120&amp;START_MAXIMIZED=FALSE&amp;creator=factset&amp;display_string=Audit"}</definedName>
    <definedName name="_1341__FDSAUDITLINK__" hidden="1">{"fdsup://Directions/FactSet Auditing Viewer?action=AUDIT_VALUE&amp;DB=129&amp;ID1=37320030&amp;VALUEID=18806&amp;SDATE=2007&amp;PERIODTYPE=ANN_STD&amp;window=popup_no_bar&amp;width=385&amp;height=120&amp;START_MAXIMIZED=FALSE&amp;creator=factset&amp;display_string=Audit"}</definedName>
    <definedName name="_1342__FDSAUDITLINK__" hidden="1">{"fdsup://Directions/FactSet Auditing Viewer?action=AUDIT_VALUE&amp;DB=129&amp;ID1=37320030&amp;VALUEID=18806&amp;SDATE=2008&amp;PERIODTYPE=ANN_STD&amp;window=popup_no_bar&amp;width=385&amp;height=120&amp;START_MAXIMIZED=FALSE&amp;creator=factset&amp;display_string=Audit"}</definedName>
    <definedName name="_1343__FDSAUDITLINK__" hidden="1">{"fdsup://Directions/FactSet Auditing Viewer?action=AUDIT_VALUE&amp;DB=129&amp;ID1=37320030&amp;VALUEID=18806&amp;SDATE=2009&amp;PERIODTYPE=ANN_STD&amp;window=popup_no_bar&amp;width=385&amp;height=120&amp;START_MAXIMIZED=FALSE&amp;creator=factset&amp;display_string=Audit"}</definedName>
    <definedName name="_1344__FDSAUDITLINK__" hidden="1">{"fdsup://Directions/FactSet Auditing Viewer?action=AUDIT_VALUE&amp;DB=129&amp;ID1=37320030&amp;VALUEID=18806&amp;SDATE=2009&amp;PERIODTYPE=ANN_STD&amp;window=popup_no_bar&amp;width=385&amp;height=120&amp;START_MAXIMIZED=FALSE&amp;creator=factset&amp;display_string=Audit"}</definedName>
    <definedName name="_1345__FDSAUDITLINK__" hidden="1">{"fdsup://Directions/FactSet Auditing Viewer?action=AUDIT_VALUE&amp;DB=129&amp;ID1=37320030&amp;VALUEID=18817&amp;SDATE=2004&amp;PERIODTYPE=ANN_STD&amp;window=popup_no_bar&amp;width=385&amp;height=120&amp;START_MAXIMIZED=FALSE&amp;creator=factset&amp;display_string=Audit"}</definedName>
    <definedName name="_1346__FDSAUDITLINK__" hidden="1">{"fdsup://Directions/FactSet Auditing Viewer?action=AUDIT_VALUE&amp;DB=129&amp;ID1=37320030&amp;VALUEID=18817&amp;SDATE=2005&amp;PERIODTYPE=ANN_STD&amp;window=popup_no_bar&amp;width=385&amp;height=120&amp;START_MAXIMIZED=FALSE&amp;creator=factset&amp;display_string=Audit"}</definedName>
    <definedName name="_1347__FDSAUDITLINK__" hidden="1">{"fdsup://Directions/FactSet Auditing Viewer?action=AUDIT_VALUE&amp;DB=129&amp;ID1=37320030&amp;VALUEID=18817&amp;SDATE=2006&amp;PERIODTYPE=ANN_STD&amp;window=popup_no_bar&amp;width=385&amp;height=120&amp;START_MAXIMIZED=FALSE&amp;creator=factset&amp;display_string=Audit"}</definedName>
    <definedName name="_1348__FDSAUDITLINK__" hidden="1">{"fdsup://Directions/FactSet Auditing Viewer?action=AUDIT_VALUE&amp;DB=129&amp;ID1=37320030&amp;VALUEID=18817&amp;SDATE=2007&amp;PERIODTYPE=ANN_STD&amp;window=popup_no_bar&amp;width=385&amp;height=120&amp;START_MAXIMIZED=FALSE&amp;creator=factset&amp;display_string=Audit"}</definedName>
    <definedName name="_1349__FDSAUDITLINK__" hidden="1">{"fdsup://Directions/FactSet Auditing Viewer?action=AUDIT_VALUE&amp;DB=129&amp;ID1=37320030&amp;VALUEID=18817&amp;SDATE=2008&amp;PERIODTYPE=ANN_STD&amp;window=popup_no_bar&amp;width=385&amp;height=120&amp;START_MAXIMIZED=FALSE&amp;creator=factset&amp;display_string=Audit"}</definedName>
    <definedName name="_1350__FDSAUDITLINK__" hidden="1">{"fdsup://Directions/FactSet Auditing Viewer?action=AUDIT_VALUE&amp;DB=129&amp;ID1=37320030&amp;VALUEID=18817&amp;SDATE=2009&amp;PERIODTYPE=ANN_STD&amp;window=popup_no_bar&amp;width=385&amp;height=120&amp;START_MAXIMIZED=FALSE&amp;creator=factset&amp;display_string=Audit"}</definedName>
    <definedName name="_1351__FDSAUDITLINK__" hidden="1">{"fdsup://Directions/FactSet Auditing Viewer?action=AUDIT_VALUE&amp;DB=129&amp;ID1=37320030&amp;VALUEID=18817&amp;SDATE=2009&amp;PERIODTYPE=ANN_STD&amp;window=popup_no_bar&amp;width=385&amp;height=120&amp;START_MAXIMIZED=FALSE&amp;creator=factset&amp;display_string=Audit"}</definedName>
    <definedName name="_1352__FDSAUDITLINK__" hidden="1">{"fdsup://Directions/FactSet Auditing Viewer?action=AUDIT_VALUE&amp;DB=129&amp;ID1=37320030&amp;VALUEID=18816&amp;SDATE=2004&amp;PERIODTYPE=ANN_STD&amp;window=popup_no_bar&amp;width=385&amp;height=120&amp;START_MAXIMIZED=FALSE&amp;creator=factset&amp;display_string=Audit"}</definedName>
    <definedName name="_1353__FDSAUDITLINK__" hidden="1">{"fdsup://Directions/FactSet Auditing Viewer?action=AUDIT_VALUE&amp;DB=129&amp;ID1=37320030&amp;VALUEID=18816&amp;SDATE=2005&amp;PERIODTYPE=ANN_STD&amp;window=popup_no_bar&amp;width=385&amp;height=120&amp;START_MAXIMIZED=FALSE&amp;creator=factset&amp;display_string=Audit"}</definedName>
    <definedName name="_1354__FDSAUDITLINK__" hidden="1">{"fdsup://Directions/FactSet Auditing Viewer?action=AUDIT_VALUE&amp;DB=129&amp;ID1=37320030&amp;VALUEID=18816&amp;SDATE=2006&amp;PERIODTYPE=ANN_STD&amp;window=popup_no_bar&amp;width=385&amp;height=120&amp;START_MAXIMIZED=FALSE&amp;creator=factset&amp;display_string=Audit"}</definedName>
    <definedName name="_1355__FDSAUDITLINK__" hidden="1">{"fdsup://Directions/FactSet Auditing Viewer?action=AUDIT_VALUE&amp;DB=129&amp;ID1=37320030&amp;VALUEID=18816&amp;SDATE=2007&amp;PERIODTYPE=ANN_STD&amp;window=popup_no_bar&amp;width=385&amp;height=120&amp;START_MAXIMIZED=FALSE&amp;creator=factset&amp;display_string=Audit"}</definedName>
    <definedName name="_1356__FDSAUDITLINK__" hidden="1">{"fdsup://Directions/FactSet Auditing Viewer?action=AUDIT_VALUE&amp;DB=129&amp;ID1=37320030&amp;VALUEID=18816&amp;SDATE=2008&amp;PERIODTYPE=ANN_STD&amp;window=popup_no_bar&amp;width=385&amp;height=120&amp;START_MAXIMIZED=FALSE&amp;creator=factset&amp;display_string=Audit"}</definedName>
    <definedName name="_1357__FDSAUDITLINK__" hidden="1">{"fdsup://Directions/FactSet Auditing Viewer?action=AUDIT_VALUE&amp;DB=129&amp;ID1=37320030&amp;VALUEID=18816&amp;SDATE=2009&amp;PERIODTYPE=ANN_STD&amp;window=popup_no_bar&amp;width=385&amp;height=120&amp;START_MAXIMIZED=FALSE&amp;creator=factset&amp;display_string=Audit"}</definedName>
    <definedName name="_1358__FDSAUDITLINK__" hidden="1">{"fdsup://Directions/FactSet Auditing Viewer?action=AUDIT_VALUE&amp;DB=129&amp;ID1=37320030&amp;VALUEID=18816&amp;SDATE=2009&amp;PERIODTYPE=ANN_STD&amp;window=popup_no_bar&amp;width=385&amp;height=120&amp;START_MAXIMIZED=FALSE&amp;creator=factset&amp;display_string=Audit"}</definedName>
    <definedName name="_1359__FDSAUDITLINK__" hidden="1">{"fdsup://directions/FAT Viewer?action=UPDATE&amp;creator=factset&amp;DYN_ARGS=TRUE&amp;DOC_NAME=FAT:FQL_AUDITING_CLIENT_TEMPLATE.FAT&amp;display_string=Audit&amp;VAR:KEY=LCRQNQDCFM&amp;VAR:QUERY=RkZfUEVOU19GVU5ERURfU1RBVFVTKEFOTiwxMi8zMS8yMDAyKQ==&amp;WINDOW=FIRST_POPUP&amp;HEIGHT=450&amp;WI","DTH=450&amp;START_MAXIMIZED=FALSE&amp;VAR:CALENDAR=US&amp;VAR:SYMBOL=GGC&amp;VAR:INDEX=0"}</definedName>
    <definedName name="_1360__FDSAUDITLINK__" hidden="1">{"fdsup://directions/FAT Viewer?action=UPDATE&amp;creator=factset&amp;DYN_ARGS=TRUE&amp;DOC_NAME=FAT:FQL_AUDITING_CLIENT_TEMPLATE.FAT&amp;display_string=Audit&amp;VAR:KEY=HGLQZSHYJM&amp;VAR:QUERY=RkZfUEVOU19GVU5ERURfU1RBVFVTKEFOTiwxMi8zMS8yMDAzKQ==&amp;WINDOW=FIRST_POPUP&amp;HEIGHT=450&amp;WI","DTH=450&amp;START_MAXIMIZED=FALSE&amp;VAR:CALENDAR=US&amp;VAR:SYMBOL=GGC&amp;VAR:INDEX=0"}</definedName>
    <definedName name="_1361__FDSAUDITLINK__" hidden="1">{"fdsup://directions/FAT Viewer?action=UPDATE&amp;creator=factset&amp;DYN_ARGS=TRUE&amp;DOC_NAME=FAT:FQL_AUDITING_CLIENT_TEMPLATE.FAT&amp;display_string=Audit&amp;VAR:KEY=PKJCRWDSHU&amp;VAR:QUERY=RkZfUEVOU19GVU5ERURfU1RBVFVTKEFOTiwxMi8zMS8yMDA0KQ==&amp;WINDOW=FIRST_POPUP&amp;HEIGHT=450&amp;WI","DTH=450&amp;START_MAXIMIZED=FALSE&amp;VAR:CALENDAR=US&amp;VAR:SYMBOL=GGC&amp;VAR:INDEX=0"}</definedName>
    <definedName name="_1362__FDSAUDITLINK__" hidden="1">{"fdsup://directions/FAT Viewer?action=UPDATE&amp;creator=factset&amp;DYN_ARGS=TRUE&amp;DOC_NAME=FAT:FQL_AUDITING_CLIENT_TEMPLATE.FAT&amp;display_string=Audit&amp;VAR:KEY=FGXWPQJYBY&amp;VAR:QUERY=RkZfUEVOU19GVU5ERURfU1RBVFVTKEFOTiwxMi8zMC8yMDA1KQ==&amp;WINDOW=FIRST_POPUP&amp;HEIGHT=450&amp;WI","DTH=450&amp;START_MAXIMIZED=FALSE&amp;VAR:CALENDAR=US&amp;VAR:SYMBOL=GGC&amp;VAR:INDEX=0"}</definedName>
    <definedName name="_1363__FDSAUDITLINK__" hidden="1">{"fdsup://directions/FAT Viewer?action=UPDATE&amp;creator=factset&amp;DYN_ARGS=TRUE&amp;DOC_NAME=FAT:FQL_AUDITING_CLIENT_TEMPLATE.FAT&amp;display_string=Audit&amp;VAR:KEY=HGNYBKPMPO&amp;VAR:QUERY=RkZfUEVOU19GVU5ERURfU1RBVFVTKEFOTiwxMi8yOS8yMDA2KQ==&amp;WINDOW=FIRST_POPUP&amp;HEIGHT=450&amp;WI","DTH=450&amp;START_MAXIMIZED=FALSE&amp;VAR:CALENDAR=US&amp;VAR:SYMBOL=GGC&amp;VAR:INDEX=0"}</definedName>
    <definedName name="_1364__FDSAUDITLINK__" hidden="1">{"fdsup://directions/FAT Viewer?action=UPDATE&amp;creator=factset&amp;DYN_ARGS=TRUE&amp;DOC_NAME=FAT:FQL_AUDITING_CLIENT_TEMPLATE.FAT&amp;display_string=Audit&amp;VAR:KEY=FABYNULYJW&amp;VAR:QUERY=RkZfUEVOU19GVU5ERURfU1RBVFVTKEFOTiwxMi8zMS8yMDA3KQ==&amp;WINDOW=FIRST_POPUP&amp;HEIGHT=450&amp;WI","DTH=450&amp;START_MAXIMIZED=FALSE&amp;VAR:CALENDAR=US&amp;VAR:SYMBOL=GGC&amp;VAR:INDEX=0"}</definedName>
    <definedName name="_1365__FDSAUDITLINK__" hidden="1">{"fdsup://directions/FAT Viewer?action=UPDATE&amp;creator=factset&amp;DYN_ARGS=TRUE&amp;DOC_NAME=FAT:FQL_AUDITING_CLIENT_TEMPLATE.FAT&amp;display_string=Audit&amp;VAR:KEY=JABOHWVAFU&amp;VAR:QUERY=RkZfUEVOU19GVU5ERURfU1RBVFVTKEFOTiwxMi8zMS8yMDA4KQ==&amp;WINDOW=FIRST_POPUP&amp;HEIGHT=450&amp;WI","DTH=450&amp;START_MAXIMIZED=FALSE&amp;VAR:CALENDAR=US&amp;VAR:SYMBOL=GGC&amp;VAR:INDEX=0"}</definedName>
    <definedName name="_1366__FDSAUDITLINK__" hidden="1">{"fdsup://directions/FAT Viewer?action=UPDATE&amp;creator=factset&amp;DYN_ARGS=TRUE&amp;DOC_NAME=FAT:FQL_AUDITING_CLIENT_TEMPLATE.FAT&amp;display_string=Audit&amp;VAR:KEY=LSRCTUDIVY&amp;VAR:QUERY=RkZfUEVOU19GVU5ERURfU1RBVFVTKEFOTiwxMi8zMS8yMDA5KQ==&amp;WINDOW=FIRST_POPUP&amp;HEIGHT=450&amp;WI","DTH=450&amp;START_MAXIMIZED=FALSE&amp;VAR:CALENDAR=US&amp;VAR:SYMBOL=GGC&amp;VAR:INDEX=0"}</definedName>
    <definedName name="_1367__FDSAUDITLINK__" hidden="1">{"fdsup://directions/FAT Viewer?action=UPDATE&amp;creator=factset&amp;DYN_ARGS=TRUE&amp;DOC_NAME=FAT:FQL_AUDITING_CLIENT_TEMPLATE.FAT&amp;display_string=Audit&amp;VAR:KEY=LSRCTUDIVY&amp;VAR:QUERY=RkZfUEVOU19GVU5ERURfU1RBVFVTKEFOTiwxMi8zMS8yMDA5KQ==&amp;WINDOW=FIRST_POPUP&amp;HEIGHT=450&amp;WI","DTH=450&amp;START_MAXIMIZED=FALSE&amp;VAR:CALENDAR=US&amp;VAR:SYMBOL=GGC&amp;VAR:INDEX=0"}</definedName>
    <definedName name="_1368__FDSAUDITLINK__" hidden="1">{"fdsup://Directions/FactSet Auditing Viewer?action=AUDIT_VALUE&amp;DB=129&amp;ID1=37320030&amp;VALUEID=18818&amp;SDATE=2004&amp;PERIODTYPE=ANN_STD&amp;window=popup_no_bar&amp;width=385&amp;height=120&amp;START_MAXIMIZED=FALSE&amp;creator=factset&amp;display_string=Audit"}</definedName>
    <definedName name="_1369__FDSAUDITLINK__" hidden="1">{"fdsup://Directions/FactSet Auditing Viewer?action=AUDIT_VALUE&amp;DB=129&amp;ID1=37320030&amp;VALUEID=18818&amp;SDATE=2005&amp;PERIODTYPE=ANN_STD&amp;window=popup_no_bar&amp;width=385&amp;height=120&amp;START_MAXIMIZED=FALSE&amp;creator=factset&amp;display_string=Audit"}</definedName>
    <definedName name="_1370__FDSAUDITLINK__" hidden="1">{"fdsup://Directions/FactSet Auditing Viewer?action=AUDIT_VALUE&amp;DB=129&amp;ID1=37320030&amp;VALUEID=18808&amp;SDATE=2004&amp;PERIODTYPE=ANN_STD&amp;window=popup_no_bar&amp;width=385&amp;height=120&amp;START_MAXIMIZED=FALSE&amp;creator=factset&amp;display_string=Audit"}</definedName>
    <definedName name="_1371__FDSAUDITLINK__" hidden="1">{"fdsup://Directions/FactSet Auditing Viewer?action=AUDIT_VALUE&amp;DB=129&amp;ID1=37320030&amp;VALUEID=18808&amp;SDATE=2005&amp;PERIODTYPE=ANN_STD&amp;window=popup_no_bar&amp;width=385&amp;height=120&amp;START_MAXIMIZED=FALSE&amp;creator=factset&amp;display_string=Audit"}</definedName>
    <definedName name="_1372__FDSAUDITLINK__" hidden="1">{"fdsup://Directions/FactSet Auditing Viewer?action=AUDIT_VALUE&amp;DB=129&amp;ID1=37320030&amp;VALUEID=18808&amp;SDATE=2006&amp;PERIODTYPE=ANN_STD&amp;window=popup_no_bar&amp;width=385&amp;height=120&amp;START_MAXIMIZED=FALSE&amp;creator=factset&amp;display_string=Audit"}</definedName>
    <definedName name="_1373__FDSAUDITLINK__" hidden="1">{"fdsup://Directions/FactSet Auditing Viewer?action=AUDIT_VALUE&amp;DB=129&amp;ID1=37320030&amp;VALUEID=18808&amp;SDATE=2007&amp;PERIODTYPE=ANN_STD&amp;window=popup_no_bar&amp;width=385&amp;height=120&amp;START_MAXIMIZED=FALSE&amp;creator=factset&amp;display_string=Audit"}</definedName>
    <definedName name="_1374__FDSAUDITLINK__" hidden="1">{"fdsup://Directions/FactSet Auditing Viewer?action=AUDIT_VALUE&amp;DB=129&amp;ID1=37320030&amp;VALUEID=18808&amp;SDATE=2008&amp;PERIODTYPE=ANN_STD&amp;window=popup_no_bar&amp;width=385&amp;height=120&amp;START_MAXIMIZED=FALSE&amp;creator=factset&amp;display_string=Audit"}</definedName>
    <definedName name="_1375__FDSAUDITLINK__" hidden="1">{"fdsup://Directions/FactSet Auditing Viewer?action=AUDIT_VALUE&amp;DB=129&amp;ID1=37320030&amp;VALUEID=18808&amp;SDATE=2009&amp;PERIODTYPE=ANN_STD&amp;window=popup_no_bar&amp;width=385&amp;height=120&amp;START_MAXIMIZED=FALSE&amp;creator=factset&amp;display_string=Audit"}</definedName>
    <definedName name="_1376__FDSAUDITLINK__" hidden="1">{"fdsup://Directions/FactSet Auditing Viewer?action=AUDIT_VALUE&amp;DB=129&amp;ID1=37320030&amp;VALUEID=18808&amp;SDATE=2009&amp;PERIODTYPE=ANN_STD&amp;window=popup_no_bar&amp;width=385&amp;height=120&amp;START_MAXIMIZED=FALSE&amp;creator=factset&amp;display_string=Audit"}</definedName>
    <definedName name="_1377__FDSAUDITLINK__" hidden="1">{"fdsup://Directions/FactSet Auditing Viewer?action=AUDIT_VALUE&amp;DB=129&amp;ID1=37320030&amp;VALUEID=18809&amp;SDATE=2004&amp;PERIODTYPE=ANN_STD&amp;window=popup_no_bar&amp;width=385&amp;height=120&amp;START_MAXIMIZED=FALSE&amp;creator=factset&amp;display_string=Audit"}</definedName>
    <definedName name="_1378__FDSAUDITLINK__" hidden="1">{"fdsup://Directions/FactSet Auditing Viewer?action=AUDIT_VALUE&amp;DB=129&amp;ID1=37320030&amp;VALUEID=18809&amp;SDATE=2005&amp;PERIODTYPE=ANN_STD&amp;window=popup_no_bar&amp;width=385&amp;height=120&amp;START_MAXIMIZED=FALSE&amp;creator=factset&amp;display_string=Audit"}</definedName>
    <definedName name="_1379__FDSAUDITLINK__" hidden="1">{"fdsup://Directions/FactSet Auditing Viewer?action=AUDIT_VALUE&amp;DB=129&amp;ID1=37320030&amp;VALUEID=18809&amp;SDATE=2006&amp;PERIODTYPE=ANN_STD&amp;window=popup_no_bar&amp;width=385&amp;height=120&amp;START_MAXIMIZED=FALSE&amp;creator=factset&amp;display_string=Audit"}</definedName>
    <definedName name="_1380__FDSAUDITLINK__" hidden="1">{"fdsup://Directions/FactSet Auditing Viewer?action=AUDIT_VALUE&amp;DB=129&amp;ID1=37320030&amp;VALUEID=18809&amp;SDATE=2007&amp;PERIODTYPE=ANN_STD&amp;window=popup_no_bar&amp;width=385&amp;height=120&amp;START_MAXIMIZED=FALSE&amp;creator=factset&amp;display_string=Audit"}</definedName>
    <definedName name="_1381__FDSAUDITLINK__" hidden="1">{"fdsup://Directions/FactSet Auditing Viewer?action=AUDIT_VALUE&amp;DB=129&amp;ID1=37320030&amp;VALUEID=18809&amp;SDATE=2008&amp;PERIODTYPE=ANN_STD&amp;window=popup_no_bar&amp;width=385&amp;height=120&amp;START_MAXIMIZED=FALSE&amp;creator=factset&amp;display_string=Audit"}</definedName>
    <definedName name="_1382__FDSAUDITLINK__" hidden="1">{"fdsup://Directions/FactSet Auditing Viewer?action=AUDIT_VALUE&amp;DB=129&amp;ID1=37320030&amp;VALUEID=18809&amp;SDATE=2009&amp;PERIODTYPE=ANN_STD&amp;window=popup_no_bar&amp;width=385&amp;height=120&amp;START_MAXIMIZED=FALSE&amp;creator=factset&amp;display_string=Audit"}</definedName>
    <definedName name="_1383__FDSAUDITLINK__" hidden="1">{"fdsup://Directions/FactSet Auditing Viewer?action=AUDIT_VALUE&amp;DB=129&amp;ID1=37320030&amp;VALUEID=18809&amp;SDATE=2009&amp;PERIODTYPE=ANN_STD&amp;window=popup_no_bar&amp;width=385&amp;height=120&amp;START_MAXIMIZED=FALSE&amp;creator=factset&amp;display_string=Audit"}</definedName>
    <definedName name="_1384__FDSAUDITLINK__" hidden="1">{"fdsup://Directions/FactSet Auditing Viewer?action=AUDIT_VALUE&amp;DB=129&amp;ID1=37320030&amp;VALUEID=18804&amp;SDATE=2004&amp;PERIODTYPE=ANN_STD&amp;window=popup_no_bar&amp;width=385&amp;height=120&amp;START_MAXIMIZED=FALSE&amp;creator=factset&amp;display_string=Audit"}</definedName>
    <definedName name="_1385__FDSAUDITLINK__" hidden="1">{"fdsup://Directions/FactSet Auditing Viewer?action=AUDIT_VALUE&amp;DB=129&amp;ID1=37320030&amp;VALUEID=18804&amp;SDATE=2005&amp;PERIODTYPE=ANN_STD&amp;window=popup_no_bar&amp;width=385&amp;height=120&amp;START_MAXIMIZED=FALSE&amp;creator=factset&amp;display_string=Audit"}</definedName>
    <definedName name="_1386__FDSAUDITLINK__" hidden="1">{"fdsup://Directions/FactSet Auditing Viewer?action=AUDIT_VALUE&amp;DB=129&amp;ID1=37320030&amp;VALUEID=18804&amp;SDATE=2006&amp;PERIODTYPE=ANN_STD&amp;window=popup_no_bar&amp;width=385&amp;height=120&amp;START_MAXIMIZED=FALSE&amp;creator=factset&amp;display_string=Audit"}</definedName>
    <definedName name="_1387__FDSAUDITLINK__" hidden="1">{"fdsup://Directions/FactSet Auditing Viewer?action=AUDIT_VALUE&amp;DB=129&amp;ID1=37320030&amp;VALUEID=18804&amp;SDATE=2007&amp;PERIODTYPE=ANN_STD&amp;window=popup_no_bar&amp;width=385&amp;height=120&amp;START_MAXIMIZED=FALSE&amp;creator=factset&amp;display_string=Audit"}</definedName>
    <definedName name="_1388__FDSAUDITLINK__" hidden="1">{"fdsup://Directions/FactSet Auditing Viewer?action=AUDIT_VALUE&amp;DB=129&amp;ID1=37320030&amp;VALUEID=18804&amp;SDATE=2008&amp;PERIODTYPE=ANN_STD&amp;window=popup_no_bar&amp;width=385&amp;height=120&amp;START_MAXIMIZED=FALSE&amp;creator=factset&amp;display_string=Audit"}</definedName>
    <definedName name="_1389__FDSAUDITLINK__" hidden="1">{"fdsup://Directions/FactSet Auditing Viewer?action=AUDIT_VALUE&amp;DB=129&amp;ID1=37320030&amp;VALUEID=18804&amp;SDATE=2009&amp;PERIODTYPE=ANN_STD&amp;window=popup_no_bar&amp;width=385&amp;height=120&amp;START_MAXIMIZED=FALSE&amp;creator=factset&amp;display_string=Audit"}</definedName>
    <definedName name="_1390__FDSAUDITLINK__" hidden="1">{"fdsup://Directions/FactSet Auditing Viewer?action=AUDIT_VALUE&amp;DB=129&amp;ID1=37320030&amp;VALUEID=18804&amp;SDATE=2009&amp;PERIODTYPE=ANN_STD&amp;window=popup_no_bar&amp;width=385&amp;height=120&amp;START_MAXIMIZED=FALSE&amp;creator=factset&amp;display_string=Audit"}</definedName>
    <definedName name="_1391__FDSAUDITLINK__" hidden="1">{"fdsup://Directions/FactSet Auditing Viewer?action=AUDIT_VALUE&amp;DB=129&amp;ID1=37320030&amp;VALUEID=18803&amp;SDATE=2005&amp;PERIODTYPE=ANN_STD&amp;window=popup_no_bar&amp;width=385&amp;height=120&amp;START_MAXIMIZED=FALSE&amp;creator=factset&amp;display_string=Audit"}</definedName>
    <definedName name="_1392__FDSAUDITLINK__" hidden="1">{"fdsup://Directions/FactSet Auditing Viewer?action=AUDIT_VALUE&amp;DB=129&amp;ID1=37320030&amp;VALUEID=18803&amp;SDATE=2006&amp;PERIODTYPE=ANN_STD&amp;window=popup_no_bar&amp;width=385&amp;height=120&amp;START_MAXIMIZED=FALSE&amp;creator=factset&amp;display_string=Audit"}</definedName>
    <definedName name="_1393__FDSAUDITLINK__" hidden="1">{"fdsup://Directions/FactSet Auditing Viewer?action=AUDIT_VALUE&amp;DB=129&amp;ID1=37320030&amp;VALUEID=18803&amp;SDATE=2007&amp;PERIODTYPE=ANN_STD&amp;window=popup_no_bar&amp;width=385&amp;height=120&amp;START_MAXIMIZED=FALSE&amp;creator=factset&amp;display_string=Audit"}</definedName>
    <definedName name="_1394__FDSAUDITLINK__" hidden="1">{"fdsup://Directions/FactSet Auditing Viewer?action=AUDIT_VALUE&amp;DB=129&amp;ID1=37320030&amp;VALUEID=18803&amp;SDATE=2008&amp;PERIODTYPE=ANN_STD&amp;window=popup_no_bar&amp;width=385&amp;height=120&amp;START_MAXIMIZED=FALSE&amp;creator=factset&amp;display_string=Audit"}</definedName>
    <definedName name="_1395__FDSAUDITLINK__" hidden="1">{"fdsup://Directions/FactSet Auditing Viewer?action=AUDIT_VALUE&amp;DB=129&amp;ID1=37320030&amp;VALUEID=18803&amp;SDATE=2009&amp;PERIODTYPE=ANN_STD&amp;window=popup_no_bar&amp;width=385&amp;height=120&amp;START_MAXIMIZED=FALSE&amp;creator=factset&amp;display_string=Audit"}</definedName>
    <definedName name="_1396__FDSAUDITLINK__" hidden="1">{"fdsup://Directions/FactSet Auditing Viewer?action=AUDIT_VALUE&amp;DB=129&amp;ID1=37320030&amp;VALUEID=18803&amp;SDATE=2009&amp;PERIODTYPE=ANN_STD&amp;window=popup_no_bar&amp;width=385&amp;height=120&amp;START_MAXIMIZED=FALSE&amp;creator=factset&amp;display_string=Audit"}</definedName>
    <definedName name="_1397__FDSAUDITLINK__" hidden="1">{"fdsup://Directions/FactSet Auditing Viewer?action=AUDIT_VALUE&amp;DB=129&amp;ID1=37320030&amp;VALUEID=18802&amp;SDATE=2004&amp;PERIODTYPE=ANN_STD&amp;window=popup_no_bar&amp;width=385&amp;height=120&amp;START_MAXIMIZED=FALSE&amp;creator=factset&amp;display_string=Audit"}</definedName>
    <definedName name="_1398__FDSAUDITLINK__" hidden="1">{"fdsup://Directions/FactSet Auditing Viewer?action=AUDIT_VALUE&amp;DB=129&amp;ID1=37320030&amp;VALUEID=18802&amp;SDATE=2005&amp;PERIODTYPE=ANN_STD&amp;window=popup_no_bar&amp;width=385&amp;height=120&amp;START_MAXIMIZED=FALSE&amp;creator=factset&amp;display_string=Audit"}</definedName>
    <definedName name="_1399__FDSAUDITLINK__" hidden="1">{"fdsup://Directions/FactSet Auditing Viewer?action=AUDIT_VALUE&amp;DB=129&amp;ID1=37320030&amp;VALUEID=18802&amp;SDATE=2006&amp;PERIODTYPE=ANN_STD&amp;window=popup_no_bar&amp;width=385&amp;height=120&amp;START_MAXIMIZED=FALSE&amp;creator=factset&amp;display_string=Audit"}</definedName>
    <definedName name="_14__FDSAUDITLINK__" hidden="1">{"fdsup://Directions/FactSet Auditing Viewer?action=AUDIT_VALUE&amp;DB=129&amp;ID1=74731610&amp;VALUEID=02999&amp;SDATE=2010&amp;PERIODTYPE=ANN_STD&amp;window=popup_no_bar&amp;width=385&amp;height=120&amp;START_MAXIMIZED=FALSE&amp;creator=factset&amp;display_string=Audit"}</definedName>
    <definedName name="_1400__FDSAUDITLINK__" hidden="1">{"fdsup://Directions/FactSet Auditing Viewer?action=AUDIT_VALUE&amp;DB=129&amp;ID1=37320030&amp;VALUEID=18802&amp;SDATE=2007&amp;PERIODTYPE=ANN_STD&amp;window=popup_no_bar&amp;width=385&amp;height=120&amp;START_MAXIMIZED=FALSE&amp;creator=factset&amp;display_string=Audit"}</definedName>
    <definedName name="_1401__FDSAUDITLINK__" hidden="1">{"fdsup://Directions/FactSet Auditing Viewer?action=AUDIT_VALUE&amp;DB=129&amp;ID1=37320030&amp;VALUEID=18802&amp;SDATE=2008&amp;PERIODTYPE=ANN_STD&amp;window=popup_no_bar&amp;width=385&amp;height=120&amp;START_MAXIMIZED=FALSE&amp;creator=factset&amp;display_string=Audit"}</definedName>
    <definedName name="_1402__FDSAUDITLINK__" hidden="1">{"fdsup://Directions/FactSet Auditing Viewer?action=AUDIT_VALUE&amp;DB=129&amp;ID1=37320030&amp;VALUEID=18802&amp;SDATE=2009&amp;PERIODTYPE=ANN_STD&amp;window=popup_no_bar&amp;width=385&amp;height=120&amp;START_MAXIMIZED=FALSE&amp;creator=factset&amp;display_string=Audit"}</definedName>
    <definedName name="_1403__FDSAUDITLINK__" hidden="1">{"fdsup://Directions/FactSet Auditing Viewer?action=AUDIT_VALUE&amp;DB=129&amp;ID1=37320030&amp;VALUEID=18802&amp;SDATE=2009&amp;PERIODTYPE=ANN_STD&amp;window=popup_no_bar&amp;width=385&amp;height=120&amp;START_MAXIMIZED=FALSE&amp;creator=factset&amp;display_string=Audit"}</definedName>
    <definedName name="_1404__FDSAUDITLINK__" hidden="1">{"fdsup://Directions/FactSet Auditing Viewer?action=AUDIT_VALUE&amp;DB=129&amp;ID1=37320030&amp;VALUEID=18801&amp;SDATE=2004&amp;PERIODTYPE=ANN_STD&amp;window=popup_no_bar&amp;width=385&amp;height=120&amp;START_MAXIMIZED=FALSE&amp;creator=factset&amp;display_string=Audit"}</definedName>
    <definedName name="_1405__FDSAUDITLINK__" hidden="1">{"fdsup://Directions/FactSet Auditing Viewer?action=AUDIT_VALUE&amp;DB=129&amp;ID1=37320030&amp;VALUEID=18801&amp;SDATE=2005&amp;PERIODTYPE=ANN_STD&amp;window=popup_no_bar&amp;width=385&amp;height=120&amp;START_MAXIMIZED=FALSE&amp;creator=factset&amp;display_string=Audit"}</definedName>
    <definedName name="_1406__FDSAUDITLINK__" hidden="1">{"fdsup://Directions/FactSet Auditing Viewer?action=AUDIT_VALUE&amp;DB=129&amp;ID1=37320030&amp;VALUEID=18801&amp;SDATE=2006&amp;PERIODTYPE=ANN_STD&amp;window=popup_no_bar&amp;width=385&amp;height=120&amp;START_MAXIMIZED=FALSE&amp;creator=factset&amp;display_string=Audit"}</definedName>
    <definedName name="_1407__FDSAUDITLINK__" hidden="1">{"fdsup://Directions/FactSet Auditing Viewer?action=AUDIT_VALUE&amp;DB=129&amp;ID1=37320030&amp;VALUEID=18801&amp;SDATE=2007&amp;PERIODTYPE=ANN_STD&amp;window=popup_no_bar&amp;width=385&amp;height=120&amp;START_MAXIMIZED=FALSE&amp;creator=factset&amp;display_string=Audit"}</definedName>
    <definedName name="_1408__FDSAUDITLINK__" hidden="1">{"fdsup://Directions/FactSet Auditing Viewer?action=AUDIT_VALUE&amp;DB=129&amp;ID1=37320030&amp;VALUEID=18801&amp;SDATE=2008&amp;PERIODTYPE=ANN_STD&amp;window=popup_no_bar&amp;width=385&amp;height=120&amp;START_MAXIMIZED=FALSE&amp;creator=factset&amp;display_string=Audit"}</definedName>
    <definedName name="_1409__FDSAUDITLINK__" hidden="1">{"fdsup://Directions/FactSet Auditing Viewer?action=AUDIT_VALUE&amp;DB=129&amp;ID1=37320030&amp;VALUEID=18801&amp;SDATE=2009&amp;PERIODTYPE=ANN_STD&amp;window=popup_no_bar&amp;width=385&amp;height=120&amp;START_MAXIMIZED=FALSE&amp;creator=factset&amp;display_string=Audit"}</definedName>
    <definedName name="_1410__FDSAUDITLINK__" hidden="1">{"fdsup://Directions/FactSet Auditing Viewer?action=AUDIT_VALUE&amp;DB=129&amp;ID1=37320030&amp;VALUEID=18801&amp;SDATE=2009&amp;PERIODTYPE=ANN_STD&amp;window=popup_no_bar&amp;width=385&amp;height=120&amp;START_MAXIMIZED=FALSE&amp;creator=factset&amp;display_string=Audit"}</definedName>
    <definedName name="_1411__FDSAUDITLINK__" hidden="1">{"fdsup://Directions/FactSet Auditing Viewer?action=AUDIT_VALUE&amp;DB=129&amp;ID1=37320030&amp;VALUEID=18807&amp;SDATE=2004&amp;PERIODTYPE=ANN_STD&amp;window=popup_no_bar&amp;width=385&amp;height=120&amp;START_MAXIMIZED=FALSE&amp;creator=factset&amp;display_string=Audit"}</definedName>
    <definedName name="_1412__FDSAUDITLINK__" hidden="1">{"fdsup://Directions/FactSet Auditing Viewer?action=AUDIT_VALUE&amp;DB=129&amp;ID1=37320030&amp;VALUEID=18807&amp;SDATE=2005&amp;PERIODTYPE=ANN_STD&amp;window=popup_no_bar&amp;width=385&amp;height=120&amp;START_MAXIMIZED=FALSE&amp;creator=factset&amp;display_string=Audit"}</definedName>
    <definedName name="_1413__FDSAUDITLINK__" hidden="1">{"fdsup://Directions/FactSet Auditing Viewer?action=AUDIT_VALUE&amp;DB=129&amp;ID1=37320030&amp;VALUEID=18807&amp;SDATE=2006&amp;PERIODTYPE=ANN_STD&amp;window=popup_no_bar&amp;width=385&amp;height=120&amp;START_MAXIMIZED=FALSE&amp;creator=factset&amp;display_string=Audit"}</definedName>
    <definedName name="_1414__FDSAUDITLINK__" hidden="1">{"fdsup://Directions/FactSet Auditing Viewer?action=AUDIT_VALUE&amp;DB=129&amp;ID1=37320030&amp;VALUEID=18807&amp;SDATE=2007&amp;PERIODTYPE=ANN_STD&amp;window=popup_no_bar&amp;width=385&amp;height=120&amp;START_MAXIMIZED=FALSE&amp;creator=factset&amp;display_string=Audit"}</definedName>
    <definedName name="_1415__FDSAUDITLINK__" hidden="1">{"fdsup://Directions/FactSet Auditing Viewer?action=AUDIT_VALUE&amp;DB=129&amp;ID1=37320030&amp;VALUEID=18807&amp;SDATE=2008&amp;PERIODTYPE=ANN_STD&amp;window=popup_no_bar&amp;width=385&amp;height=120&amp;START_MAXIMIZED=FALSE&amp;creator=factset&amp;display_string=Audit"}</definedName>
    <definedName name="_1416__FDSAUDITLINK__" hidden="1">{"fdsup://Directions/FactSet Auditing Viewer?action=AUDIT_VALUE&amp;DB=129&amp;ID1=37320030&amp;VALUEID=18807&amp;SDATE=2009&amp;PERIODTYPE=ANN_STD&amp;window=popup_no_bar&amp;width=385&amp;height=120&amp;START_MAXIMIZED=FALSE&amp;creator=factset&amp;display_string=Audit"}</definedName>
    <definedName name="_1417__FDSAUDITLINK__" hidden="1">{"fdsup://Directions/FactSet Auditing Viewer?action=AUDIT_VALUE&amp;DB=129&amp;ID1=37320030&amp;VALUEID=18807&amp;SDATE=2009&amp;PERIODTYPE=ANN_STD&amp;window=popup_no_bar&amp;width=385&amp;height=120&amp;START_MAXIMIZED=FALSE&amp;creator=factset&amp;display_string=Audit"}</definedName>
    <definedName name="_1418__FDSAUDITLINK__" hidden="1">{"fdsup://Directions/FactSet Auditing Viewer?action=AUDIT_VALUE&amp;DB=129&amp;ID1=27743210&amp;VALUEID=03501&amp;SDATE=2009&amp;PERIODTYPE=ANN_STD&amp;window=popup_no_bar&amp;width=385&amp;height=120&amp;START_MAXIMIZED=FALSE&amp;creator=factset&amp;display_string=Audit"}</definedName>
    <definedName name="_1419__FDSAUDITLINK__" hidden="1">{"fdsup://Directions/FactSet Auditing Viewer?action=AUDIT_VALUE&amp;DB=129&amp;ID1=27743210&amp;VALUEID=03501&amp;SDATE=2008&amp;PERIODTYPE=ANN_STD&amp;window=popup_no_bar&amp;width=385&amp;height=120&amp;START_MAXIMIZED=FALSE&amp;creator=factset&amp;display_string=Audit"}</definedName>
    <definedName name="_1420__FDSAUDITLINK__" hidden="1">{"fdsup://Directions/FactSet Auditing Viewer?action=AUDIT_VALUE&amp;DB=129&amp;ID1=27743210&amp;VALUEID=03501&amp;SDATE=2007&amp;PERIODTYPE=ANN_STD&amp;window=popup_no_bar&amp;width=385&amp;height=120&amp;START_MAXIMIZED=FALSE&amp;creator=factset&amp;display_string=Audit"}</definedName>
    <definedName name="_1421__FDSAUDITLINK__" hidden="1">{"fdsup://Directions/FactSet Auditing Viewer?action=AUDIT_VALUE&amp;DB=129&amp;ID1=27743210&amp;VALUEID=03501&amp;SDATE=2006&amp;PERIODTYPE=ANN_STD&amp;window=popup_no_bar&amp;width=385&amp;height=120&amp;START_MAXIMIZED=FALSE&amp;creator=factset&amp;display_string=Audit"}</definedName>
    <definedName name="_1422__FDSAUDITLINK__" hidden="1">{"fdsup://Directions/FactSet Auditing Viewer?action=AUDIT_VALUE&amp;DB=129&amp;ID1=27743210&amp;VALUEID=03501&amp;SDATE=2005&amp;PERIODTYPE=ANN_STD&amp;window=popup_no_bar&amp;width=385&amp;height=120&amp;START_MAXIMIZED=FALSE&amp;creator=factset&amp;display_string=Audit"}</definedName>
    <definedName name="_1423__FDSAUDITLINK__" hidden="1">{"fdsup://Directions/FactSet Auditing Viewer?action=AUDIT_VALUE&amp;DB=129&amp;ID1=27743210&amp;VALUEID=03051&amp;SDATE=2008&amp;PERIODTYPE=ANN_STD&amp;window=popup_no_bar&amp;width=385&amp;height=120&amp;START_MAXIMIZED=FALSE&amp;creator=factset&amp;display_string=Audit"}</definedName>
    <definedName name="_1424__FDSAUDITLINK__" hidden="1">{"fdsup://Directions/FactSet Auditing Viewer?action=AUDIT_VALUE&amp;DB=129&amp;ID1=27743210&amp;VALUEID=03051&amp;SDATE=2007&amp;PERIODTYPE=ANN_STD&amp;window=popup_no_bar&amp;width=385&amp;height=120&amp;START_MAXIMIZED=FALSE&amp;creator=factset&amp;display_string=Audit"}</definedName>
    <definedName name="_1425__FDSAUDITLINK__" hidden="1">{"fdsup://Directions/FactSet Auditing Viewer?action=AUDIT_VALUE&amp;DB=129&amp;ID1=27743210&amp;VALUEID=03051&amp;SDATE=2006&amp;PERIODTYPE=ANN_STD&amp;window=popup_no_bar&amp;width=385&amp;height=120&amp;START_MAXIMIZED=FALSE&amp;creator=factset&amp;display_string=Audit"}</definedName>
    <definedName name="_1426__FDSAUDITLINK__" hidden="1">{"fdsup://Directions/FactSet Auditing Viewer?action=AUDIT_VALUE&amp;DB=129&amp;ID1=27743210&amp;VALUEID=03051&amp;SDATE=2005&amp;PERIODTYPE=ANN_STD&amp;window=popup_no_bar&amp;width=385&amp;height=120&amp;START_MAXIMIZED=FALSE&amp;creator=factset&amp;display_string=Audit"}</definedName>
    <definedName name="_1427__FDSAUDITLINK__" hidden="1">{"fdsup://Directions/FactSet Auditing Viewer?action=AUDIT_VALUE&amp;DB=129&amp;ID1=37320030&amp;VALUEID=03051&amp;SDATE=2009&amp;PERIODTYPE=ANN_STD&amp;window=popup_no_bar&amp;width=385&amp;height=120&amp;START_MAXIMIZED=FALSE&amp;creator=factset&amp;display_string=Audit"}</definedName>
    <definedName name="_1428__FDSAUDITLINK__" hidden="1">{"fdsup://Directions/FactSet Auditing Viewer?action=AUDIT_VALUE&amp;DB=129&amp;ID1=26054310&amp;VALUEID=03051&amp;SDATE=2009&amp;PERIODTYPE=ANN_STD&amp;window=popup_no_bar&amp;width=385&amp;height=120&amp;START_MAXIMIZED=FALSE&amp;creator=factset&amp;display_string=Audit"}</definedName>
    <definedName name="_1429__FDSAUDITLINK__" hidden="1">{"fdsup://Directions/FactSet Auditing Viewer?action=AUDIT_VALUE&amp;DB=129&amp;ID1=15087010&amp;VALUEID=03051&amp;SDATE=2009&amp;PERIODTYPE=ANN_STD&amp;window=popup_no_bar&amp;width=385&amp;height=120&amp;START_MAXIMIZED=FALSE&amp;creator=factset&amp;display_string=Audit"}</definedName>
    <definedName name="_1430__FDSAUDITLINK__" hidden="1">{"fdsup://Directions/FactSet Auditing Viewer?action=AUDIT_VALUE&amp;DB=129&amp;ID1=27743210&amp;VALUEID=03051&amp;SDATE=2009&amp;PERIODTYPE=ANN_STD&amp;window=popup_no_bar&amp;width=385&amp;height=120&amp;START_MAXIMIZED=FALSE&amp;creator=factset&amp;display_string=Audit"}</definedName>
    <definedName name="_1431__FDSAUDITLINK__" hidden="1">{"fdsup://Directions/FactSet Auditing Viewer?action=AUDIT_VALUE&amp;DB=129&amp;ID1=27743210&amp;VALUEID=02999&amp;SDATE=200902&amp;PERIODTYPE=QTR_STD&amp;window=popup_no_bar&amp;width=385&amp;height=120&amp;START_MAXIMIZED=FALSE&amp;creator=factset&amp;display_string=Audit"}</definedName>
    <definedName name="_1432__FDSAUDITLINK__" hidden="1">{"fdsup://Directions/FactSet Auditing Viewer?action=AUDIT_VALUE&amp;DB=129&amp;ID1=27743210&amp;VALUEID=02999&amp;SDATE=200901&amp;PERIODTYPE=QTR_STD&amp;window=popup_no_bar&amp;width=385&amp;height=120&amp;START_MAXIMIZED=FALSE&amp;creator=factset&amp;display_string=Audit"}</definedName>
    <definedName name="_1433__FDSAUDITLINK__" hidden="1">{"fdsup://Directions/FactSet Auditing Viewer?action=AUDIT_VALUE&amp;DB=129&amp;ID1=27743210&amp;VALUEID=02999&amp;SDATE=200803&amp;PERIODTYPE=QTR_STD&amp;window=popup_no_bar&amp;width=385&amp;height=120&amp;START_MAXIMIZED=FALSE&amp;creator=factset&amp;display_string=Audit"}</definedName>
    <definedName name="_1434__FDSAUDITLINK__" hidden="1">{"fdsup://Directions/FactSet Auditing Viewer?action=AUDIT_VALUE&amp;DB=129&amp;ID1=27743210&amp;VALUEID=02999&amp;SDATE=200802&amp;PERIODTYPE=QTR_STD&amp;window=popup_no_bar&amp;width=385&amp;height=120&amp;START_MAXIMIZED=FALSE&amp;creator=factset&amp;display_string=Audit"}</definedName>
    <definedName name="_1435__FDSAUDITLINK__" hidden="1">{"fdsup://Directions/FactSet Auditing Viewer?action=AUDIT_VALUE&amp;DB=129&amp;ID1=27743210&amp;VALUEID=02999&amp;SDATE=200801&amp;PERIODTYPE=QTR_STD&amp;window=popup_no_bar&amp;width=385&amp;height=120&amp;START_MAXIMIZED=FALSE&amp;creator=factset&amp;display_string=Audit"}</definedName>
    <definedName name="_1436__FDSAUDITLINK__" hidden="1">{"fdsup://Directions/FactSet Auditing Viewer?action=AUDIT_VALUE&amp;DB=129&amp;ID1=27743210&amp;VALUEID=02999&amp;SDATE=200703&amp;PERIODTYPE=QTR_STD&amp;window=popup_no_bar&amp;width=385&amp;height=120&amp;START_MAXIMIZED=FALSE&amp;creator=factset&amp;display_string=Audit"}</definedName>
    <definedName name="_1437__FDSAUDITLINK__" hidden="1">{"fdsup://Directions/FactSet Auditing Viewer?action=AUDIT_VALUE&amp;DB=129&amp;ID1=27743210&amp;VALUEID=02999&amp;SDATE=200702&amp;PERIODTYPE=QTR_STD&amp;window=popup_no_bar&amp;width=385&amp;height=120&amp;START_MAXIMIZED=FALSE&amp;creator=factset&amp;display_string=Audit"}</definedName>
    <definedName name="_1438__FDSAUDITLINK__" hidden="1">{"fdsup://Directions/FactSet Auditing Viewer?action=AUDIT_VALUE&amp;DB=129&amp;ID1=27743210&amp;VALUEID=02999&amp;SDATE=200701&amp;PERIODTYPE=QTR_STD&amp;window=popup_no_bar&amp;width=385&amp;height=120&amp;START_MAXIMIZED=FALSE&amp;creator=factset&amp;display_string=Audit"}</definedName>
    <definedName name="_1439__FDSAUDITLINK__" hidden="1">{"fdsup://Directions/FactSet Auditing Viewer?action=AUDIT_VALUE&amp;DB=129&amp;ID1=27743210&amp;VALUEID=02999&amp;SDATE=200603&amp;PERIODTYPE=QTR_STD&amp;window=popup_no_bar&amp;width=385&amp;height=120&amp;START_MAXIMIZED=FALSE&amp;creator=factset&amp;display_string=Audit"}</definedName>
    <definedName name="_1440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441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442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443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444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445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446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447__FDSAUDITLINK__" hidden="1">{"fdsup://Directions/FactSet Auditing Viewer?action=AUDIT_VALUE&amp;DB=129&amp;ID1=27743210&amp;VALUEID=01001&amp;SDATE=200702&amp;PERIODTYPE=QTR_STD&amp;window=popup_no_bar&amp;width=385&amp;height=120&amp;START_MAXIMIZED=FALSE&amp;creator=factset&amp;display_string=Audit"}</definedName>
    <definedName name="_1448__FDSAUDITLINK__" hidden="1">{"fdsup://Directions/FactSet Auditing Viewer?action=AUDIT_VALUE&amp;DB=129&amp;ID1=27743210&amp;VALUEID=01001&amp;SDATE=200701&amp;PERIODTYPE=QTR_STD&amp;window=popup_no_bar&amp;width=385&amp;height=120&amp;START_MAXIMIZED=FALSE&amp;creator=factset&amp;display_string=Audit"}</definedName>
    <definedName name="_1449__FDSAUDITLINK__" hidden="1">{"fdsup://Directions/FactSet Auditing Viewer?action=AUDIT_VALUE&amp;DB=129&amp;ID1=27743210&amp;VALUEID=01001&amp;SDATE=200603&amp;PERIODTYPE=QTR_STD&amp;window=popup_no_bar&amp;width=385&amp;height=120&amp;START_MAXIMIZED=FALSE&amp;creator=factset&amp;display_string=Audit"}</definedName>
    <definedName name="_1450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451__FDSAUDITLINK__" hidden="1">{"fdsup://Directions/FactSet Auditing Viewer?action=AUDIT_VALUE&amp;DB=129&amp;ID1=27743210&amp;VALUEID=01001&amp;SDATE=201002&amp;PERIODTYPE=QTR_STD&amp;window=popup_no_bar&amp;width=385&amp;height=120&amp;START_MAXIMIZED=FALSE&amp;creator=factset&amp;display_string=Audit"}</definedName>
    <definedName name="_1452__FDSAUDITLINK__" hidden="1">{"fdsup://Directions/FactSet Auditing Viewer?action=AUDIT_VALUE&amp;DB=129&amp;ID1=27743210&amp;VALUEID=01001&amp;SDATE=201001&amp;PERIODTYPE=QTR_STD&amp;window=popup_no_bar&amp;width=385&amp;height=120&amp;START_MAXIMIZED=FALSE&amp;creator=factset&amp;display_string=Audit"}</definedName>
    <definedName name="_1453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454__FDSAUDITLINK__" hidden="1">{"fdsup://Directions/FactSet Auditing Viewer?action=AUDIT_VALUE&amp;DB=129&amp;ID1=27743210&amp;VALUEID=01001&amp;SDATE=200904&amp;PERIODTYPE=QTR_STD&amp;window=popup_no_bar&amp;width=385&amp;height=120&amp;START_MAXIMIZED=FALSE&amp;creator=factset&amp;display_string=Audit"}</definedName>
    <definedName name="_1455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456__FDSAUDITLINK__" hidden="1">{"fdsup://Directions/FactSet Auditing Viewer?action=AUDIT_VALUE&amp;DB=129&amp;ID1=27743210&amp;VALUEID=01001&amp;SDATE=200903&amp;PERIODTYPE=QTR_STD&amp;window=popup_no_bar&amp;width=385&amp;height=120&amp;START_MAXIMIZED=FALSE&amp;creator=factset&amp;display_string=Audit"}</definedName>
    <definedName name="_1457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458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459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460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461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462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463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464__FDSAUDITLINK__" hidden="1">{"fdsup://Directions/FactSet Auditing Viewer?action=AUDIT_VALUE&amp;DB=129&amp;ID1=27743210&amp;VALUEID=01001&amp;SDATE=200702&amp;PERIODTYPE=QTR_STD&amp;window=popup_no_bar&amp;width=385&amp;height=120&amp;START_MAXIMIZED=FALSE&amp;creator=factset&amp;display_string=Audit"}</definedName>
    <definedName name="_1465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466__FDSAUDITLINK__" hidden="1">{"fdsup://Directions/FactSet Auditing Viewer?action=AUDIT_VALUE&amp;DB=129&amp;ID1=27743210&amp;VALUEID=01001&amp;SDATE=200701&amp;PERIODTYPE=QTR_STD&amp;window=popup_no_bar&amp;width=385&amp;height=120&amp;START_MAXIMIZED=FALSE&amp;creator=factset&amp;display_string=Audit"}</definedName>
    <definedName name="_1467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468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469__FDSAUDITLINK__" hidden="1">{"fdsup://Directions/FactSet Auditing Viewer?action=AUDIT_VALUE&amp;DB=129&amp;ID1=27743210&amp;VALUEID=01001&amp;SDATE=200603&amp;PERIODTYPE=QTR_STD&amp;window=popup_no_bar&amp;width=385&amp;height=120&amp;START_MAXIMIZED=FALSE&amp;creator=factset&amp;display_string=Audit"}</definedName>
    <definedName name="_1470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471__FDSAUDITLINK__" hidden="1">{"fdsup://Directions/FactSet Auditing Viewer?action=AUDIT_VALUE&amp;DB=129&amp;ID1=27743210&amp;VALUEID=02999&amp;SDATE=201002&amp;PERIODTYPE=QTR_STD&amp;window=popup_no_bar&amp;width=385&amp;height=120&amp;START_MAXIMIZED=FALSE&amp;creator=factset&amp;display_string=Audit"}</definedName>
    <definedName name="_1472__FDSAUDITLINK__" hidden="1">{"fdsup://Directions/FactSet Auditing Viewer?action=AUDIT_VALUE&amp;DB=129&amp;ID1=27743210&amp;VALUEID=02999&amp;SDATE=201001&amp;PERIODTYPE=QTR_STD&amp;window=popup_no_bar&amp;width=385&amp;height=120&amp;START_MAXIMIZED=FALSE&amp;creator=factset&amp;display_string=Audit"}</definedName>
    <definedName name="_1473__FDSAUDITLINK__" hidden="1">{"fdsup://Directions/FactSet Auditing Viewer?action=AUDIT_VALUE&amp;DB=129&amp;ID1=27743210&amp;VALUEID=02999&amp;SDATE=200903&amp;PERIODTYPE=QTR_STD&amp;window=popup_no_bar&amp;width=385&amp;height=120&amp;START_MAXIMIZED=FALSE&amp;creator=factset&amp;display_string=Audit"}</definedName>
    <definedName name="_1474__FDSAUDITLINK__" hidden="1">{"fdsup://Directions/FactSet Auditing Viewer?action=AUDIT_VALUE&amp;DB=129&amp;ID1=27743210&amp;VALUEID=02999&amp;SDATE=200902&amp;PERIODTYPE=QTR_STD&amp;window=popup_no_bar&amp;width=385&amp;height=120&amp;START_MAXIMIZED=FALSE&amp;creator=factset&amp;display_string=Audit"}</definedName>
    <definedName name="_1475__FDSAUDITLINK__" hidden="1">{"fdsup://Directions/FactSet Auditing Viewer?action=AUDIT_VALUE&amp;DB=129&amp;ID1=27743210&amp;VALUEID=02999&amp;SDATE=200901&amp;PERIODTYPE=QTR_STD&amp;window=popup_no_bar&amp;width=385&amp;height=120&amp;START_MAXIMIZED=FALSE&amp;creator=factset&amp;display_string=Audit"}</definedName>
    <definedName name="_1476__FDSAUDITLINK__" hidden="1">{"fdsup://Directions/FactSet Auditing Viewer?action=AUDIT_VALUE&amp;DB=129&amp;ID1=27743210&amp;VALUEID=02999&amp;SDATE=200803&amp;PERIODTYPE=QTR_STD&amp;window=popup_no_bar&amp;width=385&amp;height=120&amp;START_MAXIMIZED=FALSE&amp;creator=factset&amp;display_string=Audit"}</definedName>
    <definedName name="_1477__FDSAUDITLINK__" hidden="1">{"fdsup://Directions/FactSet Auditing Viewer?action=AUDIT_VALUE&amp;DB=129&amp;ID1=27743210&amp;VALUEID=02999&amp;SDATE=200802&amp;PERIODTYPE=QTR_STD&amp;window=popup_no_bar&amp;width=385&amp;height=120&amp;START_MAXIMIZED=FALSE&amp;creator=factset&amp;display_string=Audit"}</definedName>
    <definedName name="_1478__FDSAUDITLINK__" hidden="1">{"fdsup://Directions/FactSet Auditing Viewer?action=AUDIT_VALUE&amp;DB=129&amp;ID1=27743210&amp;VALUEID=02999&amp;SDATE=200801&amp;PERIODTYPE=QTR_STD&amp;window=popup_no_bar&amp;width=385&amp;height=120&amp;START_MAXIMIZED=FALSE&amp;creator=factset&amp;display_string=Audit"}</definedName>
    <definedName name="_1479__FDSAUDITLINK__" hidden="1">{"fdsup://Directions/FactSet Auditing Viewer?action=AUDIT_VALUE&amp;DB=129&amp;ID1=27743210&amp;VALUEID=02999&amp;SDATE=200703&amp;PERIODTYPE=QTR_STD&amp;window=popup_no_bar&amp;width=385&amp;height=120&amp;START_MAXIMIZED=FALSE&amp;creator=factset&amp;display_string=Audit"}</definedName>
    <definedName name="_1480__FDSAUDITLINK__" hidden="1">{"fdsup://Directions/FactSet Auditing Viewer?action=AUDIT_VALUE&amp;DB=129&amp;ID1=27743210&amp;VALUEID=01001&amp;SDATE=201002&amp;PERIODTYPE=QTR_STD&amp;window=popup_no_bar&amp;width=385&amp;height=120&amp;START_MAXIMIZED=FALSE&amp;creator=factset&amp;display_string=Audit"}</definedName>
    <definedName name="_1481__FDSAUDITLINK__" hidden="1">{"fdsup://Directions/FactSet Auditing Viewer?action=AUDIT_VALUE&amp;DB=129&amp;ID1=27743210&amp;VALUEID=01001&amp;SDATE=201001&amp;PERIODTYPE=QTR_STD&amp;window=popup_no_bar&amp;width=385&amp;height=120&amp;START_MAXIMIZED=FALSE&amp;creator=factset&amp;display_string=Audit"}</definedName>
    <definedName name="_1482__FDSAUDITLINK__" hidden="1">{"fdsup://Directions/FactSet Auditing Viewer?action=AUDIT_VALUE&amp;DB=129&amp;ID1=27743210&amp;VALUEID=01001&amp;SDATE=200904&amp;PERIODTYPE=QTR_STD&amp;window=popup_no_bar&amp;width=385&amp;height=120&amp;START_MAXIMIZED=FALSE&amp;creator=factset&amp;display_string=Audit"}</definedName>
    <definedName name="_1483__FDSAUDITLINK__" hidden="1">{"fdsup://Directions/FactSet Auditing Viewer?action=AUDIT_VALUE&amp;DB=129&amp;ID1=27743210&amp;VALUEID=01001&amp;SDATE=200903&amp;PERIODTYPE=QTR_STD&amp;window=popup_no_bar&amp;width=385&amp;height=120&amp;START_MAXIMIZED=FALSE&amp;creator=factset&amp;display_string=Audit"}</definedName>
    <definedName name="_1484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485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486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487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488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489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490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491__FDSAUDITLINK__" hidden="1">{"fdsup://Directions/FactSet Auditing Viewer?action=AUDIT_VALUE&amp;DB=129&amp;ID1=27743210&amp;VALUEID=03051&amp;SDATE=201002&amp;PERIODTYPE=QTR_STD&amp;window=popup_no_bar&amp;width=385&amp;height=120&amp;START_MAXIMIZED=FALSE&amp;creator=factset&amp;display_string=Audit"}</definedName>
    <definedName name="_1492__FDSAUDITLINK__" hidden="1">{"fdsup://Directions/FactSet Auditing Viewer?action=AUDIT_VALUE&amp;DB=129&amp;ID1=27743210&amp;VALUEID=03051&amp;SDATE=201001&amp;PERIODTYPE=QTR_STD&amp;window=popup_no_bar&amp;width=385&amp;height=120&amp;START_MAXIMIZED=FALSE&amp;creator=factset&amp;display_string=Audit"}</definedName>
    <definedName name="_1493__FDSAUDITLINK__" hidden="1">{"fdsup://Directions/FactSet Auditing Viewer?action=AUDIT_VALUE&amp;DB=129&amp;ID1=27743210&amp;VALUEID=03051&amp;SDATE=200903&amp;PERIODTYPE=QTR_STD&amp;window=popup_no_bar&amp;width=385&amp;height=120&amp;START_MAXIMIZED=FALSE&amp;creator=factset&amp;display_string=Audit"}</definedName>
    <definedName name="_1494__FDSAUDITLINK__" hidden="1">{"fdsup://Directions/FactSet Auditing Viewer?action=AUDIT_VALUE&amp;DB=129&amp;ID1=27743210&amp;VALUEID=03051&amp;SDATE=200902&amp;PERIODTYPE=QTR_STD&amp;window=popup_no_bar&amp;width=385&amp;height=120&amp;START_MAXIMIZED=FALSE&amp;creator=factset&amp;display_string=Audit"}</definedName>
    <definedName name="_1495__FDSAUDITLINK__" hidden="1">{"fdsup://Directions/FactSet Auditing Viewer?action=AUDIT_VALUE&amp;DB=129&amp;ID1=27743210&amp;VALUEID=03051&amp;SDATE=200901&amp;PERIODTYPE=QTR_STD&amp;window=popup_no_bar&amp;width=385&amp;height=120&amp;START_MAXIMIZED=FALSE&amp;creator=factset&amp;display_string=Audit"}</definedName>
    <definedName name="_1496__FDSAUDITLINK__" hidden="1">{"fdsup://Directions/FactSet Auditing Viewer?action=AUDIT_VALUE&amp;DB=129&amp;ID1=27743210&amp;VALUEID=03051&amp;SDATE=200803&amp;PERIODTYPE=QTR_STD&amp;window=popup_no_bar&amp;width=385&amp;height=120&amp;START_MAXIMIZED=FALSE&amp;creator=factset&amp;display_string=Audit"}</definedName>
    <definedName name="_1497__FDSAUDITLINK__" hidden="1">{"fdsup://Directions/FactSet Auditing Viewer?action=AUDIT_VALUE&amp;DB=129&amp;ID1=27743210&amp;VALUEID=03051&amp;SDATE=200801&amp;PERIODTYPE=QTR_STD&amp;window=popup_no_bar&amp;width=385&amp;height=120&amp;START_MAXIMIZED=FALSE&amp;creator=factset&amp;display_string=Audit"}</definedName>
    <definedName name="_1498__FDSAUDITLINK__" hidden="1">{"fdsup://Directions/FactSet Auditing Viewer?action=AUDIT_VALUE&amp;DB=129&amp;ID1=27743210&amp;VALUEID=03051&amp;SDATE=200703&amp;PERIODTYPE=QTR_STD&amp;window=popup_no_bar&amp;width=385&amp;height=120&amp;START_MAXIMIZED=FALSE&amp;creator=factset&amp;display_string=Audit"}</definedName>
    <definedName name="_1499__FDSAUDITLINK__" hidden="1">{"fdsup://Directions/FactSet Auditing Viewer?action=AUDIT_VALUE&amp;DB=129&amp;ID1=15087010&amp;VALUEID=03040&amp;SDATE=2009&amp;PERIODTYPE=ANN_STD&amp;window=popup_no_bar&amp;width=385&amp;height=120&amp;START_MAXIMIZED=FALSE&amp;creator=factset&amp;display_string=Audit"}</definedName>
    <definedName name="_15__FDSAUDITLINK__" hidden="1">{"fdsup://Directions/FactSet Auditing Viewer?action=AUDIT_VALUE&amp;DB=129&amp;ID1=74731610&amp;VALUEID=01001&amp;SDATE=2010&amp;PERIODTYPE=ANN_STD&amp;window=popup_no_bar&amp;width=385&amp;height=120&amp;START_MAXIMIZED=FALSE&amp;creator=factset&amp;display_string=Audit"}</definedName>
    <definedName name="_1500__FDSAUDITLINK__" hidden="1">{"fdsup://Directions/FactSet Auditing Viewer?action=AUDIT_VALUE&amp;DB=129&amp;ID1=15087010&amp;VALUEID=03040&amp;SDATE=2008&amp;PERIODTYPE=ANN_STD&amp;window=popup_no_bar&amp;width=385&amp;height=120&amp;START_MAXIMIZED=FALSE&amp;creator=factset&amp;display_string=Audit"}</definedName>
    <definedName name="_1501__FDSAUDITLINK__" hidden="1">{"fdsup://Directions/FactSet Auditing Viewer?action=AUDIT_VALUE&amp;DB=129&amp;ID1=15087010&amp;VALUEID=03040&amp;SDATE=2007&amp;PERIODTYPE=ANN_STD&amp;window=popup_no_bar&amp;width=385&amp;height=120&amp;START_MAXIMIZED=FALSE&amp;creator=factset&amp;display_string=Audit"}</definedName>
    <definedName name="_1502__FDSAUDITLINK__" hidden="1">{"fdsup://Directions/FactSet Auditing Viewer?action=AUDIT_VALUE&amp;DB=129&amp;ID1=15087010&amp;VALUEID=03040&amp;SDATE=2006&amp;PERIODTYPE=ANN_STD&amp;window=popup_no_bar&amp;width=385&amp;height=120&amp;START_MAXIMIZED=FALSE&amp;creator=factset&amp;display_string=Audit"}</definedName>
    <definedName name="_1503__FDSAUDITLINK__" hidden="1">{"fdsup://Directions/FactSet Auditing Viewer?action=AUDIT_VALUE&amp;DB=129&amp;ID1=15087010&amp;VALUEID=03040&amp;SDATE=2005&amp;PERIODTYPE=ANN_STD&amp;window=popup_no_bar&amp;width=385&amp;height=120&amp;START_MAXIMIZED=FALSE&amp;creator=factset&amp;display_string=Audit"}</definedName>
    <definedName name="_1504__FDSAUDITLINK__" hidden="1">{"fdsup://Directions/FactSet Auditing Viewer?action=AUDIT_VALUE&amp;DB=129&amp;ID1=15087010&amp;VALUEID=02051&amp;SDATE=2009&amp;PERIODTYPE=ANN_STD&amp;window=popup_no_bar&amp;width=385&amp;height=120&amp;START_MAXIMIZED=FALSE&amp;creator=factset&amp;display_string=Audit"}</definedName>
    <definedName name="_1505__FDSAUDITLINK__" hidden="1">{"fdsup://Directions/FactSet Auditing Viewer?action=AUDIT_VALUE&amp;DB=129&amp;ID1=15087010&amp;VALUEID=02051&amp;SDATE=2008&amp;PERIODTYPE=ANN_STD&amp;window=popup_no_bar&amp;width=385&amp;height=120&amp;START_MAXIMIZED=FALSE&amp;creator=factset&amp;display_string=Audit"}</definedName>
    <definedName name="_1506__FDSAUDITLINK__" hidden="1">{"fdsup://Directions/FactSet Auditing Viewer?action=AUDIT_VALUE&amp;DB=129&amp;ID1=15087010&amp;VALUEID=02051&amp;SDATE=2007&amp;PERIODTYPE=ANN_STD&amp;window=popup_no_bar&amp;width=385&amp;height=120&amp;START_MAXIMIZED=FALSE&amp;creator=factset&amp;display_string=Audit"}</definedName>
    <definedName name="_1507__FDSAUDITLINK__" hidden="1">{"fdsup://Directions/FactSet Auditing Viewer?action=AUDIT_VALUE&amp;DB=129&amp;ID1=15087010&amp;VALUEID=02051&amp;SDATE=2006&amp;PERIODTYPE=ANN_STD&amp;window=popup_no_bar&amp;width=385&amp;height=120&amp;START_MAXIMIZED=FALSE&amp;creator=factset&amp;display_string=Audit"}</definedName>
    <definedName name="_1508__FDSAUDITLINK__" hidden="1">{"fdsup://Directions/FactSet Auditing Viewer?action=AUDIT_VALUE&amp;DB=129&amp;ID1=15087010&amp;VALUEID=02051&amp;SDATE=2005&amp;PERIODTYPE=ANN_STD&amp;window=popup_no_bar&amp;width=385&amp;height=120&amp;START_MAXIMIZED=FALSE&amp;creator=factset&amp;display_string=Audit"}</definedName>
    <definedName name="_1509__FDSAUDITLINK__" hidden="1">{"fdsup://Directions/FactSet Auditing Viewer?action=AUDIT_VALUE&amp;DB=129&amp;ID1=15087010&amp;VALUEID=02999&amp;SDATE=2009&amp;PERIODTYPE=ANN_STD&amp;window=popup_no_bar&amp;width=385&amp;height=120&amp;START_MAXIMIZED=FALSE&amp;creator=factset&amp;display_string=Audit"}</definedName>
    <definedName name="_1510__FDSAUDITLINK__" hidden="1">{"fdsup://Directions/FactSet Auditing Viewer?action=AUDIT_VALUE&amp;DB=129&amp;ID1=15087010&amp;VALUEID=02999&amp;SDATE=2008&amp;PERIODTYPE=ANN_STD&amp;window=popup_no_bar&amp;width=385&amp;height=120&amp;START_MAXIMIZED=FALSE&amp;creator=factset&amp;display_string=Audit"}</definedName>
    <definedName name="_1511__FDSAUDITLINK__" hidden="1">{"fdsup://Directions/FactSet Auditing Viewer?action=AUDIT_VALUE&amp;DB=129&amp;ID1=15087010&amp;VALUEID=02999&amp;SDATE=2007&amp;PERIODTYPE=ANN_STD&amp;window=popup_no_bar&amp;width=385&amp;height=120&amp;START_MAXIMIZED=FALSE&amp;creator=factset&amp;display_string=Audit"}</definedName>
    <definedName name="_1512__FDSAUDITLINK__" hidden="1">{"fdsup://Directions/FactSet Auditing Viewer?action=AUDIT_VALUE&amp;DB=129&amp;ID1=15087010&amp;VALUEID=02999&amp;SDATE=2006&amp;PERIODTYPE=ANN_STD&amp;window=popup_no_bar&amp;width=385&amp;height=120&amp;START_MAXIMIZED=FALSE&amp;creator=factset&amp;display_string=Audit"}</definedName>
    <definedName name="_1513__FDSAUDITLINK__" hidden="1">{"fdsup://Directions/FactSet Auditing Viewer?action=AUDIT_VALUE&amp;DB=129&amp;ID1=15087010&amp;VALUEID=02999&amp;SDATE=2005&amp;PERIODTYPE=ANN_STD&amp;window=popup_no_bar&amp;width=385&amp;height=120&amp;START_MAXIMIZED=FALSE&amp;creator=factset&amp;display_string=Audit"}</definedName>
    <definedName name="_1514__FDSAUDITLINK__" hidden="1">{"fdsup://Directions/FactSet Auditing Viewer?action=AUDIT_VALUE&amp;DB=129&amp;ID1=15087010&amp;VALUEID=01551&amp;SDATE=2009&amp;PERIODTYPE=ANN_STD&amp;window=popup_no_bar&amp;width=385&amp;height=120&amp;START_MAXIMIZED=FALSE&amp;creator=factset&amp;display_string=Audit"}</definedName>
    <definedName name="_1515__FDSAUDITLINK__" hidden="1">{"fdsup://Directions/FactSet Auditing Viewer?action=AUDIT_VALUE&amp;DB=129&amp;ID1=15087010&amp;VALUEID=01551&amp;SDATE=2008&amp;PERIODTYPE=ANN_STD&amp;window=popup_no_bar&amp;width=385&amp;height=120&amp;START_MAXIMIZED=FALSE&amp;creator=factset&amp;display_string=Audit"}</definedName>
    <definedName name="_1516__FDSAUDITLINK__" hidden="1">{"fdsup://Directions/FactSet Auditing Viewer?action=AUDIT_VALUE&amp;DB=129&amp;ID1=15087010&amp;VALUEID=01551&amp;SDATE=2007&amp;PERIODTYPE=ANN_STD&amp;window=popup_no_bar&amp;width=385&amp;height=120&amp;START_MAXIMIZED=FALSE&amp;creator=factset&amp;display_string=Audit"}</definedName>
    <definedName name="_1517__FDSAUDITLINK__" hidden="1">{"fdsup://Directions/FactSet Auditing Viewer?action=AUDIT_VALUE&amp;DB=129&amp;ID1=15087010&amp;VALUEID=01551&amp;SDATE=2006&amp;PERIODTYPE=ANN_STD&amp;window=popup_no_bar&amp;width=385&amp;height=120&amp;START_MAXIMIZED=FALSE&amp;creator=factset&amp;display_string=Audit"}</definedName>
    <definedName name="_1518__FDSAUDITLINK__" hidden="1">{"fdsup://Directions/FactSet Auditing Viewer?action=AUDIT_VALUE&amp;DB=129&amp;ID1=15087010&amp;VALUEID=01551&amp;SDATE=2005&amp;PERIODTYPE=ANN_STD&amp;window=popup_no_bar&amp;width=385&amp;height=120&amp;START_MAXIMIZED=FALSE&amp;creator=factset&amp;display_string=Audit"}</definedName>
    <definedName name="_1519__FDSAUDITLINK__" hidden="1">{"fdsup://Directions/FactSet Auditing Viewer?action=AUDIT_VALUE&amp;DB=129&amp;ID1=15087010&amp;VALUEID=01251&amp;SDATE=2009&amp;PERIODTYPE=ANN_STD&amp;window=popup_no_bar&amp;width=385&amp;height=120&amp;START_MAXIMIZED=FALSE&amp;creator=factset&amp;display_string=Audit"}</definedName>
    <definedName name="_1520__FDSAUDITLINK__" hidden="1">{"fdsup://Directions/FactSet Auditing Viewer?action=AUDIT_VALUE&amp;DB=129&amp;ID1=15087010&amp;VALUEID=01251&amp;SDATE=2008&amp;PERIODTYPE=ANN_STD&amp;window=popup_no_bar&amp;width=385&amp;height=120&amp;START_MAXIMIZED=FALSE&amp;creator=factset&amp;display_string=Audit"}</definedName>
    <definedName name="_1521__FDSAUDITLINK__" hidden="1">{"fdsup://Directions/FactSet Auditing Viewer?action=AUDIT_VALUE&amp;DB=129&amp;ID1=15087010&amp;VALUEID=01251&amp;SDATE=2007&amp;PERIODTYPE=ANN_STD&amp;window=popup_no_bar&amp;width=385&amp;height=120&amp;START_MAXIMIZED=FALSE&amp;creator=factset&amp;display_string=Audit"}</definedName>
    <definedName name="_1522__FDSAUDITLINK__" hidden="1">{"fdsup://Directions/FactSet Auditing Viewer?action=AUDIT_VALUE&amp;DB=129&amp;ID1=15087010&amp;VALUEID=01251&amp;SDATE=2006&amp;PERIODTYPE=ANN_STD&amp;window=popup_no_bar&amp;width=385&amp;height=120&amp;START_MAXIMIZED=FALSE&amp;creator=factset&amp;display_string=Audit"}</definedName>
    <definedName name="_1523__FDSAUDITLINK__" hidden="1">{"fdsup://Directions/FactSet Auditing Viewer?action=AUDIT_VALUE&amp;DB=129&amp;ID1=15087010&amp;VALUEID=01251&amp;SDATE=2005&amp;PERIODTYPE=ANN_STD&amp;window=popup_no_bar&amp;width=385&amp;height=120&amp;START_MAXIMIZED=FALSE&amp;creator=factset&amp;display_string=Audit"}</definedName>
    <definedName name="_1524__FDSAUDITLINK__" hidden="1">{"fdsup://Directions/FactSet Auditing Viewer?action=AUDIT_VALUE&amp;DB=129&amp;ID1=15087010&amp;VALUEID=01001&amp;SDATE=2009&amp;PERIODTYPE=ANN_STD&amp;window=popup_no_bar&amp;width=385&amp;height=120&amp;START_MAXIMIZED=FALSE&amp;creator=factset&amp;display_string=Audit"}</definedName>
    <definedName name="_1525__FDSAUDITLINK__" hidden="1">{"fdsup://Directions/FactSet Auditing Viewer?action=AUDIT_VALUE&amp;DB=129&amp;ID1=15087010&amp;VALUEID=01001&amp;SDATE=2008&amp;PERIODTYPE=ANN_STD&amp;window=popup_no_bar&amp;width=385&amp;height=120&amp;START_MAXIMIZED=FALSE&amp;creator=factset&amp;display_string=Audit"}</definedName>
    <definedName name="_1526__FDSAUDITLINK__" hidden="1">{"fdsup://Directions/FactSet Auditing Viewer?action=AUDIT_VALUE&amp;DB=129&amp;ID1=15087010&amp;VALUEID=01001&amp;SDATE=2007&amp;PERIODTYPE=ANN_STD&amp;window=popup_no_bar&amp;width=385&amp;height=120&amp;START_MAXIMIZED=FALSE&amp;creator=factset&amp;display_string=Audit"}</definedName>
    <definedName name="_1527__FDSAUDITLINK__" hidden="1">{"fdsup://Directions/FactSet Auditing Viewer?action=AUDIT_VALUE&amp;DB=129&amp;ID1=15087010&amp;VALUEID=01001&amp;SDATE=2006&amp;PERIODTYPE=ANN_STD&amp;window=popup_no_bar&amp;width=385&amp;height=120&amp;START_MAXIMIZED=FALSE&amp;creator=factset&amp;display_string=Audit"}</definedName>
    <definedName name="_1528__FDSAUDITLINK__" hidden="1">{"fdsup://Directions/FactSet Auditing Viewer?action=AUDIT_VALUE&amp;DB=129&amp;ID1=15087010&amp;VALUEID=01001&amp;SDATE=2005&amp;PERIODTYPE=ANN_STD&amp;window=popup_no_bar&amp;width=385&amp;height=120&amp;START_MAXIMIZED=FALSE&amp;creator=factset&amp;display_string=Audit"}</definedName>
    <definedName name="_1529__FDSAUDITLINK__" hidden="1">{"fdsup://Directions/FactSet Auditing Viewer?action=AUDIT_VALUE&amp;DB=129&amp;ID1=15087010&amp;VALUEID=18836&amp;SDATE=2005&amp;PERIODTYPE=ANN_STD&amp;window=popup_no_bar&amp;width=385&amp;height=120&amp;START_MAXIMIZED=FALSE&amp;creator=factset&amp;display_string=Audit"}</definedName>
    <definedName name="_1530__FDSAUDITLINK__" hidden="1">{"fdsup://Directions/FactSet Auditing Viewer?action=AUDIT_VALUE&amp;DB=129&amp;ID1=15087010&amp;VALUEID=18836&amp;SDATE=2006&amp;PERIODTYPE=ANN_STD&amp;window=popup_no_bar&amp;width=385&amp;height=120&amp;START_MAXIMIZED=FALSE&amp;creator=factset&amp;display_string=Audit"}</definedName>
    <definedName name="_1531__FDSAUDITLINK__" hidden="1">{"fdsup://Directions/FactSet Auditing Viewer?action=AUDIT_VALUE&amp;DB=129&amp;ID1=15087010&amp;VALUEID=18836&amp;SDATE=2007&amp;PERIODTYPE=ANN_STD&amp;window=popup_no_bar&amp;width=385&amp;height=120&amp;START_MAXIMIZED=FALSE&amp;creator=factset&amp;display_string=Audit"}</definedName>
    <definedName name="_1532__FDSAUDITLINK__" hidden="1">{"fdsup://Directions/FactSet Auditing Viewer?action=AUDIT_VALUE&amp;DB=129&amp;ID1=15087010&amp;VALUEID=18836&amp;SDATE=2008&amp;PERIODTYPE=ANN_STD&amp;window=popup_no_bar&amp;width=385&amp;height=120&amp;START_MAXIMIZED=FALSE&amp;creator=factset&amp;display_string=Audit"}</definedName>
    <definedName name="_1533__FDSAUDITLINK__" hidden="1">{"fdsup://Directions/FactSet Auditing Viewer?action=AUDIT_VALUE&amp;DB=129&amp;ID1=15087010&amp;VALUEID=18836&amp;SDATE=2009&amp;PERIODTYPE=ANN_STD&amp;window=popup_no_bar&amp;width=385&amp;height=120&amp;START_MAXIMIZED=FALSE&amp;creator=factset&amp;display_string=Audit"}</definedName>
    <definedName name="_1534__FDSAUDITLINK__" hidden="1">{"fdsup://Directions/FactSet Auditing Viewer?action=AUDIT_VALUE&amp;DB=129&amp;ID1=15087010&amp;VALUEID=18841&amp;SDATE=2006&amp;PERIODTYPE=ANN_STD&amp;window=popup_no_bar&amp;width=385&amp;height=120&amp;START_MAXIMIZED=FALSE&amp;creator=factset&amp;display_string=Audit"}</definedName>
    <definedName name="_1535__FDSAUDITLINK__" hidden="1">{"fdsup://Directions/FactSet Auditing Viewer?action=AUDIT_VALUE&amp;DB=129&amp;ID1=15087010&amp;VALUEID=18841&amp;SDATE=2007&amp;PERIODTYPE=ANN_STD&amp;window=popup_no_bar&amp;width=385&amp;height=120&amp;START_MAXIMIZED=FALSE&amp;creator=factset&amp;display_string=Audit"}</definedName>
    <definedName name="_1536__FDSAUDITLINK__" hidden="1">{"fdsup://Directions/FactSet Auditing Viewer?action=AUDIT_VALUE&amp;DB=129&amp;ID1=15087010&amp;VALUEID=18841&amp;SDATE=2008&amp;PERIODTYPE=ANN_STD&amp;window=popup_no_bar&amp;width=385&amp;height=120&amp;START_MAXIMIZED=FALSE&amp;creator=factset&amp;display_string=Audit"}</definedName>
    <definedName name="_1537__FDSAUDITLINK__" hidden="1">{"fdsup://Directions/FactSet Auditing Viewer?action=AUDIT_VALUE&amp;DB=129&amp;ID1=15087010&amp;VALUEID=18841&amp;SDATE=2009&amp;PERIODTYPE=ANN_STD&amp;window=popup_no_bar&amp;width=385&amp;height=120&amp;START_MAXIMIZED=FALSE&amp;creator=factset&amp;display_string=Audit"}</definedName>
    <definedName name="_1538__FDSAUDITLINK__" hidden="1">{"fdsup://Directions/FactSet Auditing Viewer?action=AUDIT_VALUE&amp;DB=129&amp;ID1=15087010&amp;VALUEID=18840&amp;SDATE=2005&amp;PERIODTYPE=ANN_STD&amp;window=popup_no_bar&amp;width=385&amp;height=120&amp;START_MAXIMIZED=FALSE&amp;creator=factset&amp;display_string=Audit"}</definedName>
    <definedName name="_1539__FDSAUDITLINK__" hidden="1">{"fdsup://Directions/FactSet Auditing Viewer?action=AUDIT_VALUE&amp;DB=129&amp;ID1=15087010&amp;VALUEID=18840&amp;SDATE=2007&amp;PERIODTYPE=ANN_STD&amp;window=popup_no_bar&amp;width=385&amp;height=120&amp;START_MAXIMIZED=FALSE&amp;creator=factset&amp;display_string=Audit"}</definedName>
    <definedName name="_1540__FDSAUDITLINK__" hidden="1">{"fdsup://Directions/FactSet Auditing Viewer?action=AUDIT_VALUE&amp;DB=129&amp;ID1=15087010&amp;VALUEID=18839&amp;SDATE=2005&amp;PERIODTYPE=ANN_STD&amp;window=popup_no_bar&amp;width=385&amp;height=120&amp;START_MAXIMIZED=FALSE&amp;creator=factset&amp;display_string=Audit"}</definedName>
    <definedName name="_1541__FDSAUDITLINK__" hidden="1">{"fdsup://Directions/FactSet Auditing Viewer?action=AUDIT_VALUE&amp;DB=129&amp;ID1=15087010&amp;VALUEID=18839&amp;SDATE=2006&amp;PERIODTYPE=ANN_STD&amp;window=popup_no_bar&amp;width=385&amp;height=120&amp;START_MAXIMIZED=FALSE&amp;creator=factset&amp;display_string=Audit"}</definedName>
    <definedName name="_1542__FDSAUDITLINK__" hidden="1">{"fdsup://Directions/FactSet Auditing Viewer?action=AUDIT_VALUE&amp;DB=129&amp;ID1=15087010&amp;VALUEID=18839&amp;SDATE=2007&amp;PERIODTYPE=ANN_STD&amp;window=popup_no_bar&amp;width=385&amp;height=120&amp;START_MAXIMIZED=FALSE&amp;creator=factset&amp;display_string=Audit"}</definedName>
    <definedName name="_1543__FDSAUDITLINK__" hidden="1">{"fdsup://Directions/FactSet Auditing Viewer?action=AUDIT_VALUE&amp;DB=129&amp;ID1=15087010&amp;VALUEID=18839&amp;SDATE=2008&amp;PERIODTYPE=ANN_STD&amp;window=popup_no_bar&amp;width=385&amp;height=120&amp;START_MAXIMIZED=FALSE&amp;creator=factset&amp;display_string=Audit"}</definedName>
    <definedName name="_1544__FDSAUDITLINK__" hidden="1">{"fdsup://Directions/FactSet Auditing Viewer?action=AUDIT_VALUE&amp;DB=129&amp;ID1=15087010&amp;VALUEID=18839&amp;SDATE=2009&amp;PERIODTYPE=ANN_STD&amp;window=popup_no_bar&amp;width=385&amp;height=120&amp;START_MAXIMIZED=FALSE&amp;creator=factset&amp;display_string=Audit"}</definedName>
    <definedName name="_1545__FDSAUDITLINK__" hidden="1">{"fdsup://Directions/FactSet Auditing Viewer?action=AUDIT_VALUE&amp;DB=129&amp;ID1=15087010&amp;VALUEID=18837&amp;SDATE=2005&amp;PERIODTYPE=ANN_STD&amp;window=popup_no_bar&amp;width=385&amp;height=120&amp;START_MAXIMIZED=FALSE&amp;creator=factset&amp;display_string=Audit"}</definedName>
    <definedName name="_1546__FDSAUDITLINK__" hidden="1">{"fdsup://Directions/FactSet Auditing Viewer?action=AUDIT_VALUE&amp;DB=129&amp;ID1=15087010&amp;VALUEID=18837&amp;SDATE=2006&amp;PERIODTYPE=ANN_STD&amp;window=popup_no_bar&amp;width=385&amp;height=120&amp;START_MAXIMIZED=FALSE&amp;creator=factset&amp;display_string=Audit"}</definedName>
    <definedName name="_1547__FDSAUDITLINK__" hidden="1">{"fdsup://Directions/FactSet Auditing Viewer?action=AUDIT_VALUE&amp;DB=129&amp;ID1=15087010&amp;VALUEID=18837&amp;SDATE=2007&amp;PERIODTYPE=ANN_STD&amp;window=popup_no_bar&amp;width=385&amp;height=120&amp;START_MAXIMIZED=FALSE&amp;creator=factset&amp;display_string=Audit"}</definedName>
    <definedName name="_1548__FDSAUDITLINK__" hidden="1">{"fdsup://Directions/FactSet Auditing Viewer?action=AUDIT_VALUE&amp;DB=129&amp;ID1=15087010&amp;VALUEID=18837&amp;SDATE=2008&amp;PERIODTYPE=ANN_STD&amp;window=popup_no_bar&amp;width=385&amp;height=120&amp;START_MAXIMIZED=FALSE&amp;creator=factset&amp;display_string=Audit"}</definedName>
    <definedName name="_1549__FDSAUDITLINK__" hidden="1">{"fdsup://Directions/FactSet Auditing Viewer?action=AUDIT_VALUE&amp;DB=129&amp;ID1=15087010&amp;VALUEID=18837&amp;SDATE=2009&amp;PERIODTYPE=ANN_STD&amp;window=popup_no_bar&amp;width=385&amp;height=120&amp;START_MAXIMIZED=FALSE&amp;creator=factset&amp;display_string=Audit"}</definedName>
    <definedName name="_1550__FDSAUDITLINK__" hidden="1">{"fdsup://Directions/FactSet Auditing Viewer?action=AUDIT_VALUE&amp;DB=129&amp;ID1=15087010&amp;VALUEID=18832&amp;SDATE=2005&amp;PERIODTYPE=ANN_STD&amp;window=popup_no_bar&amp;width=385&amp;height=120&amp;START_MAXIMIZED=FALSE&amp;creator=factset&amp;display_string=Audit"}</definedName>
    <definedName name="_1551__FDSAUDITLINK__" hidden="1">{"fdsup://Directions/FactSet Auditing Viewer?action=AUDIT_VALUE&amp;DB=129&amp;ID1=15087010&amp;VALUEID=18832&amp;SDATE=2006&amp;PERIODTYPE=ANN_STD&amp;window=popup_no_bar&amp;width=385&amp;height=120&amp;START_MAXIMIZED=FALSE&amp;creator=factset&amp;display_string=Audit"}</definedName>
    <definedName name="_1552__FDSAUDITLINK__" hidden="1">{"fdsup://Directions/FactSet Auditing Viewer?action=AUDIT_VALUE&amp;DB=129&amp;ID1=15087010&amp;VALUEID=18832&amp;SDATE=2007&amp;PERIODTYPE=ANN_STD&amp;window=popup_no_bar&amp;width=385&amp;height=120&amp;START_MAXIMIZED=FALSE&amp;creator=factset&amp;display_string=Audit"}</definedName>
    <definedName name="_1553__FDSAUDITLINK__" hidden="1">{"fdsup://Directions/FactSet Auditing Viewer?action=AUDIT_VALUE&amp;DB=129&amp;ID1=15087010&amp;VALUEID=18832&amp;SDATE=2008&amp;PERIODTYPE=ANN_STD&amp;window=popup_no_bar&amp;width=385&amp;height=120&amp;START_MAXIMIZED=FALSE&amp;creator=factset&amp;display_string=Audit"}</definedName>
    <definedName name="_1554__FDSAUDITLINK__" hidden="1">{"fdsup://Directions/FactSet Auditing Viewer?action=AUDIT_VALUE&amp;DB=129&amp;ID1=15087010&amp;VALUEID=18832&amp;SDATE=2009&amp;PERIODTYPE=ANN_STD&amp;window=popup_no_bar&amp;width=385&amp;height=120&amp;START_MAXIMIZED=FALSE&amp;creator=factset&amp;display_string=Audit"}</definedName>
    <definedName name="_1555__FDSAUDITLINK__" hidden="1">{"fdsup://directions/FAT Viewer?action=UPDATE&amp;creator=factset&amp;DYN_ARGS=TRUE&amp;DOC_NAME=FAT:FQL_AUDITING_CLIENT_TEMPLATE.FAT&amp;display_string=Audit&amp;VAR:KEY=NQJGJODUTS&amp;VAR:QUERY=RkZfSExUSF9GVU5ERURfU1RBVFVTKEFOTiwxMi8zMS8yMDAyKQ==&amp;WINDOW=FIRST_POPUP&amp;HEIGHT=450&amp;WI","DTH=450&amp;START_MAXIMIZED=FALSE&amp;VAR:CALENDAR=US&amp;VAR:SYMBOL=CE&amp;VAR:INDEX=0"}</definedName>
    <definedName name="_1556__FDSAUDITLINK__" hidden="1">{"fdsup://directions/FAT Viewer?action=UPDATE&amp;creator=factset&amp;DYN_ARGS=TRUE&amp;DOC_NAME=FAT:FQL_AUDITING_CLIENT_TEMPLATE.FAT&amp;display_string=Audit&amp;VAR:KEY=DSPMTCTCXU&amp;VAR:QUERY=RkZfSExUSF9GVU5ERURfU1RBVFVTKEFOTiwxMi8zMS8yMDAzKQ==&amp;WINDOW=FIRST_POPUP&amp;HEIGHT=450&amp;WI","DTH=450&amp;START_MAXIMIZED=FALSE&amp;VAR:CALENDAR=US&amp;VAR:SYMBOL=CE&amp;VAR:INDEX=0"}</definedName>
    <definedName name="_1557__FDSAUDITLINK__" hidden="1">{"fdsup://directions/FAT Viewer?action=UPDATE&amp;creator=factset&amp;DYN_ARGS=TRUE&amp;DOC_NAME=FAT:FQL_AUDITING_CLIENT_TEMPLATE.FAT&amp;display_string=Audit&amp;VAR:KEY=LOPGBUDMVS&amp;VAR:QUERY=RkZfSExUSF9GVU5ERURfU1RBVFVTKEFOTiwxMi8zMS8yMDA0KQ==&amp;WINDOW=FIRST_POPUP&amp;HEIGHT=450&amp;WI","DTH=450&amp;START_MAXIMIZED=FALSE&amp;VAR:CALENDAR=US&amp;VAR:SYMBOL=CE&amp;VAR:INDEX=0"}</definedName>
    <definedName name="_1558__FDSAUDITLINK__" hidden="1">{"fdsup://directions/FAT Viewer?action=UPDATE&amp;creator=factset&amp;DYN_ARGS=TRUE&amp;DOC_NAME=FAT:FQL_AUDITING_CLIENT_TEMPLATE.FAT&amp;display_string=Audit&amp;VAR:KEY=PYTERGXENW&amp;VAR:QUERY=RkZfSExUSF9GVU5ERURfU1RBVFVTKEFOTiwxMi8zMC8yMDA1KQ==&amp;WINDOW=FIRST_POPUP&amp;HEIGHT=450&amp;WI","DTH=450&amp;START_MAXIMIZED=FALSE&amp;VAR:CALENDAR=US&amp;VAR:SYMBOL=CE&amp;VAR:INDEX=0"}</definedName>
    <definedName name="_1559__FDSAUDITLINK__" hidden="1">{"fdsup://directions/FAT Viewer?action=UPDATE&amp;creator=factset&amp;DYN_ARGS=TRUE&amp;DOC_NAME=FAT:FQL_AUDITING_CLIENT_TEMPLATE.FAT&amp;display_string=Audit&amp;VAR:KEY=JCHOLCNUHC&amp;VAR:QUERY=RkZfSExUSF9GVU5ERURfU1RBVFVTKEFOTiwxMi8yOS8yMDA2KQ==&amp;WINDOW=FIRST_POPUP&amp;HEIGHT=450&amp;WI","DTH=450&amp;START_MAXIMIZED=FALSE&amp;VAR:CALENDAR=US&amp;VAR:SYMBOL=CE&amp;VAR:INDEX=0"}</definedName>
    <definedName name="_1560__FDSAUDITLINK__" hidden="1">{"fdsup://directions/FAT Viewer?action=UPDATE&amp;creator=factset&amp;DYN_ARGS=TRUE&amp;DOC_NAME=FAT:FQL_AUDITING_CLIENT_TEMPLATE.FAT&amp;display_string=Audit&amp;VAR:KEY=PMFOLYJUPI&amp;VAR:QUERY=RkZfSExUSF9GVU5ERURfU1RBVFVTKEFOTiwxMi8zMS8yMDA3KQ==&amp;WINDOW=FIRST_POPUP&amp;HEIGHT=450&amp;WI","DTH=450&amp;START_MAXIMIZED=FALSE&amp;VAR:CALENDAR=US&amp;VAR:SYMBOL=CE&amp;VAR:INDEX=0"}</definedName>
    <definedName name="_1561__FDSAUDITLINK__" hidden="1">{"fdsup://directions/FAT Viewer?action=UPDATE&amp;creator=factset&amp;DYN_ARGS=TRUE&amp;DOC_NAME=FAT:FQL_AUDITING_CLIENT_TEMPLATE.FAT&amp;display_string=Audit&amp;VAR:KEY=ZSHUNGFYPY&amp;VAR:QUERY=RkZfSExUSF9GVU5ERURfU1RBVFVTKEFOTiwxMi8zMS8yMDA4KQ==&amp;WINDOW=FIRST_POPUP&amp;HEIGHT=450&amp;WI","DTH=450&amp;START_MAXIMIZED=FALSE&amp;VAR:CALENDAR=US&amp;VAR:SYMBOL=CE&amp;VAR:INDEX=0"}</definedName>
    <definedName name="_1562__FDSAUDITLINK__" hidden="1">{"fdsup://directions/FAT Viewer?action=UPDATE&amp;creator=factset&amp;DYN_ARGS=TRUE&amp;DOC_NAME=FAT:FQL_AUDITING_CLIENT_TEMPLATE.FAT&amp;display_string=Audit&amp;VAR:KEY=PKDWDWPUTO&amp;VAR:QUERY=RkZfSExUSF9GVU5ERURfU1RBVFVTKEFOTiwxMi8zMS8yMDA5KQ==&amp;WINDOW=FIRST_POPUP&amp;HEIGHT=450&amp;WI","DTH=450&amp;START_MAXIMIZED=FALSE&amp;VAR:CALENDAR=US&amp;VAR:SYMBOL=CE&amp;VAR:INDEX=0"}</definedName>
    <definedName name="_1563__FDSAUDITLINK__" hidden="1">{"fdsup://Directions/FactSet Auditing Viewer?action=AUDIT_VALUE&amp;DB=129&amp;ID1=15087010&amp;VALUEID=18844&amp;SDATE=2006&amp;PERIODTYPE=ANN_STD&amp;window=popup_no_bar&amp;width=385&amp;height=120&amp;START_MAXIMIZED=FALSE&amp;creator=factset&amp;display_string=Audit"}</definedName>
    <definedName name="_1564__FDSAUDITLINK__" hidden="1">{"fdsup://Directions/FactSet Auditing Viewer?action=AUDIT_VALUE&amp;DB=129&amp;ID1=15087010&amp;VALUEID=18844&amp;SDATE=2007&amp;PERIODTYPE=ANN_STD&amp;window=popup_no_bar&amp;width=385&amp;height=120&amp;START_MAXIMIZED=FALSE&amp;creator=factset&amp;display_string=Audit"}</definedName>
    <definedName name="_1565__FDSAUDITLINK__" hidden="1">{"fdsup://Directions/FactSet Auditing Viewer?action=AUDIT_VALUE&amp;DB=129&amp;ID1=15087010&amp;VALUEID=18844&amp;SDATE=2008&amp;PERIODTYPE=ANN_STD&amp;window=popup_no_bar&amp;width=385&amp;height=120&amp;START_MAXIMIZED=FALSE&amp;creator=factset&amp;display_string=Audit"}</definedName>
    <definedName name="_1566__FDSAUDITLINK__" hidden="1">{"fdsup://Directions/FactSet Auditing Viewer?action=AUDIT_VALUE&amp;DB=129&amp;ID1=15087010&amp;VALUEID=18844&amp;SDATE=2009&amp;PERIODTYPE=ANN_STD&amp;window=popup_no_bar&amp;width=385&amp;height=120&amp;START_MAXIMIZED=FALSE&amp;creator=factset&amp;display_string=Audit"}</definedName>
    <definedName name="_1567__FDSAUDITLINK__" hidden="1">{"fdsup://Directions/FactSet Auditing Viewer?action=AUDIT_VALUE&amp;DB=129&amp;ID1=15087010&amp;VALUEID=18834&amp;SDATE=2006&amp;PERIODTYPE=ANN_STD&amp;window=popup_no_bar&amp;width=385&amp;height=120&amp;START_MAXIMIZED=FALSE&amp;creator=factset&amp;display_string=Audit"}</definedName>
    <definedName name="_1568__FDSAUDITLINK__" hidden="1">{"fdsup://Directions/FactSet Auditing Viewer?action=AUDIT_VALUE&amp;DB=129&amp;ID1=15087010&amp;VALUEID=18835&amp;SDATE=2005&amp;PERIODTYPE=ANN_STD&amp;window=popup_no_bar&amp;width=385&amp;height=120&amp;START_MAXIMIZED=FALSE&amp;creator=factset&amp;display_string=Audit"}</definedName>
    <definedName name="_1569__FDSAUDITLINK__" hidden="1">{"fdsup://Directions/FactSet Auditing Viewer?action=AUDIT_VALUE&amp;DB=129&amp;ID1=15087010&amp;VALUEID=18810&amp;SDATE=2005&amp;PERIODTYPE=ANN_STD&amp;window=popup_no_bar&amp;width=385&amp;height=120&amp;START_MAXIMIZED=FALSE&amp;creator=factset&amp;display_string=Audit"}</definedName>
    <definedName name="_1570__FDSAUDITLINK__" hidden="1">{"fdsup://Directions/FactSet Auditing Viewer?action=AUDIT_VALUE&amp;DB=129&amp;ID1=15087010&amp;VALUEID=18810&amp;SDATE=2006&amp;PERIODTYPE=ANN_STD&amp;window=popup_no_bar&amp;width=385&amp;height=120&amp;START_MAXIMIZED=FALSE&amp;creator=factset&amp;display_string=Audit"}</definedName>
    <definedName name="_1571__FDSAUDITLINK__" hidden="1">{"fdsup://Directions/FactSet Auditing Viewer?action=AUDIT_VALUE&amp;DB=129&amp;ID1=15087010&amp;VALUEID=18810&amp;SDATE=2007&amp;PERIODTYPE=ANN_STD&amp;window=popup_no_bar&amp;width=385&amp;height=120&amp;START_MAXIMIZED=FALSE&amp;creator=factset&amp;display_string=Audit"}</definedName>
    <definedName name="_1572__FDSAUDITLINK__" hidden="1">{"fdsup://Directions/FactSet Auditing Viewer?action=AUDIT_VALUE&amp;DB=129&amp;ID1=15087010&amp;VALUEID=18810&amp;SDATE=2008&amp;PERIODTYPE=ANN_STD&amp;window=popup_no_bar&amp;width=385&amp;height=120&amp;START_MAXIMIZED=FALSE&amp;creator=factset&amp;display_string=Audit"}</definedName>
    <definedName name="_1573__FDSAUDITLINK__" hidden="1">{"fdsup://Directions/FactSet Auditing Viewer?action=AUDIT_VALUE&amp;DB=129&amp;ID1=15087010&amp;VALUEID=18810&amp;SDATE=2009&amp;PERIODTYPE=ANN_STD&amp;window=popup_no_bar&amp;width=385&amp;height=120&amp;START_MAXIMIZED=FALSE&amp;creator=factset&amp;display_string=Audit"}</definedName>
    <definedName name="_1574__FDSAUDITLINK__" hidden="1">{"fdsup://Directions/FactSet Auditing Viewer?action=AUDIT_VALUE&amp;DB=129&amp;ID1=15087010&amp;VALUEID=18815&amp;SDATE=2005&amp;PERIODTYPE=ANN_STD&amp;window=popup_no_bar&amp;width=385&amp;height=120&amp;START_MAXIMIZED=FALSE&amp;creator=factset&amp;display_string=Audit"}</definedName>
    <definedName name="_1575__FDSAUDITLINK__" hidden="1">{"fdsup://Directions/FactSet Auditing Viewer?action=AUDIT_VALUE&amp;DB=129&amp;ID1=15087010&amp;VALUEID=18815&amp;SDATE=2006&amp;PERIODTYPE=ANN_STD&amp;window=popup_no_bar&amp;width=385&amp;height=120&amp;START_MAXIMIZED=FALSE&amp;creator=factset&amp;display_string=Audit"}</definedName>
    <definedName name="_1576__FDSAUDITLINK__" hidden="1">{"fdsup://Directions/FactSet Auditing Viewer?action=AUDIT_VALUE&amp;DB=129&amp;ID1=15087010&amp;VALUEID=18815&amp;SDATE=2007&amp;PERIODTYPE=ANN_STD&amp;window=popup_no_bar&amp;width=385&amp;height=120&amp;START_MAXIMIZED=FALSE&amp;creator=factset&amp;display_string=Audit"}</definedName>
    <definedName name="_1577__FDSAUDITLINK__" hidden="1">{"fdsup://Directions/FactSet Auditing Viewer?action=AUDIT_VALUE&amp;DB=129&amp;ID1=15087010&amp;VALUEID=18815&amp;SDATE=2008&amp;PERIODTYPE=ANN_STD&amp;window=popup_no_bar&amp;width=385&amp;height=120&amp;START_MAXIMIZED=FALSE&amp;creator=factset&amp;display_string=Audit"}</definedName>
    <definedName name="_1578__FDSAUDITLINK__" hidden="1">{"fdsup://Directions/FactSet Auditing Viewer?action=AUDIT_VALUE&amp;DB=129&amp;ID1=15087010&amp;VALUEID=18815&amp;SDATE=2009&amp;PERIODTYPE=ANN_STD&amp;window=popup_no_bar&amp;width=385&amp;height=120&amp;START_MAXIMIZED=FALSE&amp;creator=factset&amp;display_string=Audit"}</definedName>
    <definedName name="_1579__FDSAUDITLINK__" hidden="1">{"fdsup://Directions/FactSet Auditing Viewer?action=AUDIT_VALUE&amp;DB=129&amp;ID1=15087010&amp;VALUEID=18814&amp;SDATE=2005&amp;PERIODTYPE=ANN_STD&amp;window=popup_no_bar&amp;width=385&amp;height=120&amp;START_MAXIMIZED=FALSE&amp;creator=factset&amp;display_string=Audit"}</definedName>
    <definedName name="_1580__FDSAUDITLINK__" hidden="1">{"fdsup://Directions/FactSet Auditing Viewer?action=AUDIT_VALUE&amp;DB=129&amp;ID1=15087010&amp;VALUEID=18814&amp;SDATE=2007&amp;PERIODTYPE=ANN_STD&amp;window=popup_no_bar&amp;width=385&amp;height=120&amp;START_MAXIMIZED=FALSE&amp;creator=factset&amp;display_string=Audit"}</definedName>
    <definedName name="_1581__FDSAUDITLINK__" hidden="1">{"fdsup://Directions/FactSet Auditing Viewer?action=AUDIT_VALUE&amp;DB=129&amp;ID1=15087010&amp;VALUEID=18814&amp;SDATE=2008&amp;PERIODTYPE=ANN_STD&amp;window=popup_no_bar&amp;width=385&amp;height=120&amp;START_MAXIMIZED=FALSE&amp;creator=factset&amp;display_string=Audit"}</definedName>
    <definedName name="_1582__FDSAUDITLINK__" hidden="1">{"fdsup://Directions/FactSet Auditing Viewer?action=AUDIT_VALUE&amp;DB=129&amp;ID1=15087010&amp;VALUEID=18812&amp;SDATE=2006&amp;PERIODTYPE=ANN_STD&amp;window=popup_no_bar&amp;width=385&amp;height=120&amp;START_MAXIMIZED=FALSE&amp;creator=factset&amp;display_string=Audit"}</definedName>
    <definedName name="_1583__FDSAUDITLINK__" hidden="1">{"fdsup://Directions/FactSet Auditing Viewer?action=AUDIT_VALUE&amp;DB=129&amp;ID1=15087010&amp;VALUEID=18817&amp;SDATE=2005&amp;PERIODTYPE=ANN_STD&amp;window=popup_no_bar&amp;width=385&amp;height=120&amp;START_MAXIMIZED=FALSE&amp;creator=factset&amp;display_string=Audit"}</definedName>
    <definedName name="_1584__FDSAUDITLINK__" hidden="1">{"fdsup://Directions/FactSet Auditing Viewer?action=AUDIT_VALUE&amp;DB=129&amp;ID1=15087010&amp;VALUEID=18817&amp;SDATE=2006&amp;PERIODTYPE=ANN_STD&amp;window=popup_no_bar&amp;width=385&amp;height=120&amp;START_MAXIMIZED=FALSE&amp;creator=factset&amp;display_string=Audit"}</definedName>
    <definedName name="_1585__FDSAUDITLINK__" hidden="1">{"fdsup://Directions/FactSet Auditing Viewer?action=AUDIT_VALUE&amp;DB=129&amp;ID1=15087010&amp;VALUEID=18817&amp;SDATE=2007&amp;PERIODTYPE=ANN_STD&amp;window=popup_no_bar&amp;width=385&amp;height=120&amp;START_MAXIMIZED=FALSE&amp;creator=factset&amp;display_string=Audit"}</definedName>
    <definedName name="_1586__FDSAUDITLINK__" hidden="1">{"fdsup://Directions/FactSet Auditing Viewer?action=AUDIT_VALUE&amp;DB=129&amp;ID1=15087010&amp;VALUEID=18817&amp;SDATE=2008&amp;PERIODTYPE=ANN_STD&amp;window=popup_no_bar&amp;width=385&amp;height=120&amp;START_MAXIMIZED=FALSE&amp;creator=factset&amp;display_string=Audit"}</definedName>
    <definedName name="_1587__FDSAUDITLINK__" hidden="1">{"fdsup://Directions/FactSet Auditing Viewer?action=AUDIT_VALUE&amp;DB=129&amp;ID1=15087010&amp;VALUEID=18817&amp;SDATE=2009&amp;PERIODTYPE=ANN_STD&amp;window=popup_no_bar&amp;width=385&amp;height=120&amp;START_MAXIMIZED=FALSE&amp;creator=factset&amp;display_string=Audit"}</definedName>
    <definedName name="_1588__FDSAUDITLINK__" hidden="1">{"fdsup://Directions/FactSet Auditing Viewer?action=AUDIT_VALUE&amp;DB=129&amp;ID1=15087010&amp;VALUEID=18813&amp;SDATE=2005&amp;PERIODTYPE=ANN_STD&amp;window=popup_no_bar&amp;width=385&amp;height=120&amp;START_MAXIMIZED=FALSE&amp;creator=factset&amp;display_string=Audit"}</definedName>
    <definedName name="_1589__FDSAUDITLINK__" hidden="1">{"fdsup://Directions/FactSet Auditing Viewer?action=AUDIT_VALUE&amp;DB=129&amp;ID1=15087010&amp;VALUEID=18813&amp;SDATE=2006&amp;PERIODTYPE=ANN_STD&amp;window=popup_no_bar&amp;width=385&amp;height=120&amp;START_MAXIMIZED=FALSE&amp;creator=factset&amp;display_string=Audit"}</definedName>
    <definedName name="_1590__FDSAUDITLINK__" hidden="1">{"fdsup://Directions/FactSet Auditing Viewer?action=AUDIT_VALUE&amp;DB=129&amp;ID1=15087010&amp;VALUEID=18813&amp;SDATE=2007&amp;PERIODTYPE=ANN_STD&amp;window=popup_no_bar&amp;width=385&amp;height=120&amp;START_MAXIMIZED=FALSE&amp;creator=factset&amp;display_string=Audit"}</definedName>
    <definedName name="_1591__FDSAUDITLINK__" hidden="1">{"fdsup://Directions/FactSet Auditing Viewer?action=AUDIT_VALUE&amp;DB=129&amp;ID1=15087010&amp;VALUEID=18813&amp;SDATE=2008&amp;PERIODTYPE=ANN_STD&amp;window=popup_no_bar&amp;width=385&amp;height=120&amp;START_MAXIMIZED=FALSE&amp;creator=factset&amp;display_string=Audit"}</definedName>
    <definedName name="_1592__FDSAUDITLINK__" hidden="1">{"fdsup://Directions/FactSet Auditing Viewer?action=AUDIT_VALUE&amp;DB=129&amp;ID1=15087010&amp;VALUEID=18813&amp;SDATE=2009&amp;PERIODTYPE=ANN_STD&amp;window=popup_no_bar&amp;width=385&amp;height=120&amp;START_MAXIMIZED=FALSE&amp;creator=factset&amp;display_string=Audit"}</definedName>
    <definedName name="_1593__FDSAUDITLINK__" hidden="1">{"fdsup://Directions/FactSet Auditing Viewer?action=AUDIT_VALUE&amp;DB=129&amp;ID1=15087010&amp;VALUEID=18811&amp;SDATE=2005&amp;PERIODTYPE=ANN_STD&amp;window=popup_no_bar&amp;width=385&amp;height=120&amp;START_MAXIMIZED=FALSE&amp;creator=factset&amp;display_string=Audit"}</definedName>
    <definedName name="_1594__FDSAUDITLINK__" hidden="1">{"fdsup://Directions/FactSet Auditing Viewer?action=AUDIT_VALUE&amp;DB=129&amp;ID1=15087010&amp;VALUEID=18811&amp;SDATE=2006&amp;PERIODTYPE=ANN_STD&amp;window=popup_no_bar&amp;width=385&amp;height=120&amp;START_MAXIMIZED=FALSE&amp;creator=factset&amp;display_string=Audit"}</definedName>
    <definedName name="_1595__FDSAUDITLINK__" hidden="1">{"fdsup://Directions/FactSet Auditing Viewer?action=AUDIT_VALUE&amp;DB=129&amp;ID1=15087010&amp;VALUEID=18811&amp;SDATE=2007&amp;PERIODTYPE=ANN_STD&amp;window=popup_no_bar&amp;width=385&amp;height=120&amp;START_MAXIMIZED=FALSE&amp;creator=factset&amp;display_string=Audit"}</definedName>
    <definedName name="_1596__FDSAUDITLINK__" hidden="1">{"fdsup://Directions/FactSet Auditing Viewer?action=AUDIT_VALUE&amp;DB=129&amp;ID1=15087010&amp;VALUEID=18811&amp;SDATE=2008&amp;PERIODTYPE=ANN_STD&amp;window=popup_no_bar&amp;width=385&amp;height=120&amp;START_MAXIMIZED=FALSE&amp;creator=factset&amp;display_string=Audit"}</definedName>
    <definedName name="_1597__FDSAUDITLINK__" hidden="1">{"fdsup://Directions/FactSet Auditing Viewer?action=AUDIT_VALUE&amp;DB=129&amp;ID1=15087010&amp;VALUEID=18811&amp;SDATE=2009&amp;PERIODTYPE=ANN_STD&amp;window=popup_no_bar&amp;width=385&amp;height=120&amp;START_MAXIMIZED=FALSE&amp;creator=factset&amp;display_string=Audit"}</definedName>
    <definedName name="_1598__FDSAUDITLINK__" hidden="1">{"fdsup://Directions/FactSet Auditing Viewer?action=AUDIT_VALUE&amp;DB=129&amp;ID1=15087010&amp;VALUEID=18805&amp;SDATE=2005&amp;PERIODTYPE=ANN_STD&amp;window=popup_no_bar&amp;width=385&amp;height=120&amp;START_MAXIMIZED=FALSE&amp;creator=factset&amp;display_string=Audit"}</definedName>
    <definedName name="_1599__FDSAUDITLINK__" hidden="1">{"fdsup://Directions/FactSet Auditing Viewer?action=AUDIT_VALUE&amp;DB=129&amp;ID1=15087010&amp;VALUEID=18805&amp;SDATE=2006&amp;PERIODTYPE=ANN_STD&amp;window=popup_no_bar&amp;width=385&amp;height=120&amp;START_MAXIMIZED=FALSE&amp;creator=factset&amp;display_string=Audit"}</definedName>
    <definedName name="_16__FDSAUDITLINK__" hidden="1">{"fdsup://Directions/FactSet Auditing Viewer?action=AUDIT_VALUE&amp;DB=129&amp;ID1=85858610&amp;VALUEID=07011&amp;SDATE=2010&amp;PERIODTYPE=ANN_STD&amp;window=popup_no_bar&amp;width=385&amp;height=120&amp;START_MAXIMIZED=FALSE&amp;creator=factset&amp;display_string=Audit"}</definedName>
    <definedName name="_1600__FDSAUDITLINK__" hidden="1">{"fdsup://Directions/FactSet Auditing Viewer?action=AUDIT_VALUE&amp;DB=129&amp;ID1=15087010&amp;VALUEID=18805&amp;SDATE=2007&amp;PERIODTYPE=ANN_STD&amp;window=popup_no_bar&amp;width=385&amp;height=120&amp;START_MAXIMIZED=FALSE&amp;creator=factset&amp;display_string=Audit"}</definedName>
    <definedName name="_1601__FDSAUDITLINK__" hidden="1">{"fdsup://Directions/FactSet Auditing Viewer?action=AUDIT_VALUE&amp;DB=129&amp;ID1=15087010&amp;VALUEID=18805&amp;SDATE=2008&amp;PERIODTYPE=ANN_STD&amp;window=popup_no_bar&amp;width=385&amp;height=120&amp;START_MAXIMIZED=FALSE&amp;creator=factset&amp;display_string=Audit"}</definedName>
    <definedName name="_1602__FDSAUDITLINK__" hidden="1">{"fdsup://Directions/FactSet Auditing Viewer?action=AUDIT_VALUE&amp;DB=129&amp;ID1=15087010&amp;VALUEID=18805&amp;SDATE=2009&amp;PERIODTYPE=ANN_STD&amp;window=popup_no_bar&amp;width=385&amp;height=120&amp;START_MAXIMIZED=FALSE&amp;creator=factset&amp;display_string=Audit"}</definedName>
    <definedName name="_1603__FDSAUDITLINK__" hidden="1">{"fdsup://Directions/FactSet Auditing Viewer?action=AUDIT_VALUE&amp;DB=129&amp;ID1=15087010&amp;VALUEID=18806&amp;SDATE=2005&amp;PERIODTYPE=ANN_STD&amp;window=popup_no_bar&amp;width=385&amp;height=120&amp;START_MAXIMIZED=FALSE&amp;creator=factset&amp;display_string=Audit"}</definedName>
    <definedName name="_1604__FDSAUDITLINK__" hidden="1">{"fdsup://Directions/FactSet Auditing Viewer?action=AUDIT_VALUE&amp;DB=129&amp;ID1=15087010&amp;VALUEID=18806&amp;SDATE=2006&amp;PERIODTYPE=ANN_STD&amp;window=popup_no_bar&amp;width=385&amp;height=120&amp;START_MAXIMIZED=FALSE&amp;creator=factset&amp;display_string=Audit"}</definedName>
    <definedName name="_1605__FDSAUDITLINK__" hidden="1">{"fdsup://Directions/FactSet Auditing Viewer?action=AUDIT_VALUE&amp;DB=129&amp;ID1=15087010&amp;VALUEID=18806&amp;SDATE=2007&amp;PERIODTYPE=ANN_STD&amp;window=popup_no_bar&amp;width=385&amp;height=120&amp;START_MAXIMIZED=FALSE&amp;creator=factset&amp;display_string=Audit"}</definedName>
    <definedName name="_1606__FDSAUDITLINK__" hidden="1">{"fdsup://Directions/FactSet Auditing Viewer?action=AUDIT_VALUE&amp;DB=129&amp;ID1=15087010&amp;VALUEID=18806&amp;SDATE=2008&amp;PERIODTYPE=ANN_STD&amp;window=popup_no_bar&amp;width=385&amp;height=120&amp;START_MAXIMIZED=FALSE&amp;creator=factset&amp;display_string=Audit"}</definedName>
    <definedName name="_1607__FDSAUDITLINK__" hidden="1">{"fdsup://Directions/FactSet Auditing Viewer?action=AUDIT_VALUE&amp;DB=129&amp;ID1=15087010&amp;VALUEID=18806&amp;SDATE=2009&amp;PERIODTYPE=ANN_STD&amp;window=popup_no_bar&amp;width=385&amp;height=120&amp;START_MAXIMIZED=FALSE&amp;creator=factset&amp;display_string=Audit"}</definedName>
    <definedName name="_1608__FDSAUDITLINK__" hidden="1">{"fdsup://Directions/FactSet Auditing Viewer?action=AUDIT_VALUE&amp;DB=129&amp;ID1=15087010&amp;VALUEID=18817&amp;SDATE=2005&amp;PERIODTYPE=ANN_STD&amp;window=popup_no_bar&amp;width=385&amp;height=120&amp;START_MAXIMIZED=FALSE&amp;creator=factset&amp;display_string=Audit"}</definedName>
    <definedName name="_1609__FDSAUDITLINK__" hidden="1">{"fdsup://Directions/FactSet Auditing Viewer?action=AUDIT_VALUE&amp;DB=129&amp;ID1=15087010&amp;VALUEID=18817&amp;SDATE=2006&amp;PERIODTYPE=ANN_STD&amp;window=popup_no_bar&amp;width=385&amp;height=120&amp;START_MAXIMIZED=FALSE&amp;creator=factset&amp;display_string=Audit"}</definedName>
    <definedName name="_1610__FDSAUDITLINK__" hidden="1">{"fdsup://Directions/FactSet Auditing Viewer?action=AUDIT_VALUE&amp;DB=129&amp;ID1=15087010&amp;VALUEID=18817&amp;SDATE=2007&amp;PERIODTYPE=ANN_STD&amp;window=popup_no_bar&amp;width=385&amp;height=120&amp;START_MAXIMIZED=FALSE&amp;creator=factset&amp;display_string=Audit"}</definedName>
    <definedName name="_1611__FDSAUDITLINK__" hidden="1">{"fdsup://Directions/FactSet Auditing Viewer?action=AUDIT_VALUE&amp;DB=129&amp;ID1=15087010&amp;VALUEID=18817&amp;SDATE=2008&amp;PERIODTYPE=ANN_STD&amp;window=popup_no_bar&amp;width=385&amp;height=120&amp;START_MAXIMIZED=FALSE&amp;creator=factset&amp;display_string=Audit"}</definedName>
    <definedName name="_1612__FDSAUDITLINK__" hidden="1">{"fdsup://Directions/FactSet Auditing Viewer?action=AUDIT_VALUE&amp;DB=129&amp;ID1=15087010&amp;VALUEID=18817&amp;SDATE=2009&amp;PERIODTYPE=ANN_STD&amp;window=popup_no_bar&amp;width=385&amp;height=120&amp;START_MAXIMIZED=FALSE&amp;creator=factset&amp;display_string=Audit"}</definedName>
    <definedName name="_1613__FDSAUDITLINK__" hidden="1">{"fdsup://Directions/FactSet Auditing Viewer?action=AUDIT_VALUE&amp;DB=129&amp;ID1=15087010&amp;VALUEID=18816&amp;SDATE=2005&amp;PERIODTYPE=ANN_STD&amp;window=popup_no_bar&amp;width=385&amp;height=120&amp;START_MAXIMIZED=FALSE&amp;creator=factset&amp;display_string=Audit"}</definedName>
    <definedName name="_1614__FDSAUDITLINK__" hidden="1">{"fdsup://Directions/FactSet Auditing Viewer?action=AUDIT_VALUE&amp;DB=129&amp;ID1=15087010&amp;VALUEID=18816&amp;SDATE=2006&amp;PERIODTYPE=ANN_STD&amp;window=popup_no_bar&amp;width=385&amp;height=120&amp;START_MAXIMIZED=FALSE&amp;creator=factset&amp;display_string=Audit"}</definedName>
    <definedName name="_1615__FDSAUDITLINK__" hidden="1">{"fdsup://Directions/FactSet Auditing Viewer?action=AUDIT_VALUE&amp;DB=129&amp;ID1=15087010&amp;VALUEID=18816&amp;SDATE=2007&amp;PERIODTYPE=ANN_STD&amp;window=popup_no_bar&amp;width=385&amp;height=120&amp;START_MAXIMIZED=FALSE&amp;creator=factset&amp;display_string=Audit"}</definedName>
    <definedName name="_1616__FDSAUDITLINK__" hidden="1">{"fdsup://Directions/FactSet Auditing Viewer?action=AUDIT_VALUE&amp;DB=129&amp;ID1=15087010&amp;VALUEID=18816&amp;SDATE=2008&amp;PERIODTYPE=ANN_STD&amp;window=popup_no_bar&amp;width=385&amp;height=120&amp;START_MAXIMIZED=FALSE&amp;creator=factset&amp;display_string=Audit"}</definedName>
    <definedName name="_1617__FDSAUDITLINK__" hidden="1">{"fdsup://Directions/FactSet Auditing Viewer?action=AUDIT_VALUE&amp;DB=129&amp;ID1=15087010&amp;VALUEID=18816&amp;SDATE=2009&amp;PERIODTYPE=ANN_STD&amp;window=popup_no_bar&amp;width=385&amp;height=120&amp;START_MAXIMIZED=FALSE&amp;creator=factset&amp;display_string=Audit"}</definedName>
    <definedName name="_1618__FDSAUDITLINK__" hidden="1">{"fdsup://directions/FAT Viewer?action=UPDATE&amp;creator=factset&amp;DYN_ARGS=TRUE&amp;DOC_NAME=FAT:FQL_AUDITING_CLIENT_TEMPLATE.FAT&amp;display_string=Audit&amp;VAR:KEY=VMFMLKRATA&amp;VAR:QUERY=RkZfUEVOU19GVU5ERURfU1RBVFVTKEFOTiwxMi8zMS8yMDAyKQ==&amp;WINDOW=FIRST_POPUP&amp;HEIGHT=450&amp;WI","DTH=450&amp;START_MAXIMIZED=FALSE&amp;VAR:CALENDAR=US&amp;VAR:SYMBOL=CE&amp;VAR:INDEX=0"}</definedName>
    <definedName name="_1619__FDSAUDITLINK__" hidden="1">{"fdsup://directions/FAT Viewer?action=UPDATE&amp;creator=factset&amp;DYN_ARGS=TRUE&amp;DOC_NAME=FAT:FQL_AUDITING_CLIENT_TEMPLATE.FAT&amp;display_string=Audit&amp;VAR:KEY=JIVWZODSHC&amp;VAR:QUERY=RkZfUEVOU19GVU5ERURfU1RBVFVTKEFOTiwxMi8zMS8yMDAzKQ==&amp;WINDOW=FIRST_POPUP&amp;HEIGHT=450&amp;WI","DTH=450&amp;START_MAXIMIZED=FALSE&amp;VAR:CALENDAR=US&amp;VAR:SYMBOL=CE&amp;VAR:INDEX=0"}</definedName>
    <definedName name="_1620__FDSAUDITLINK__" hidden="1">{"fdsup://directions/FAT Viewer?action=UPDATE&amp;creator=factset&amp;DYN_ARGS=TRUE&amp;DOC_NAME=FAT:FQL_AUDITING_CLIENT_TEMPLATE.FAT&amp;display_string=Audit&amp;VAR:KEY=JERONYNSLA&amp;VAR:QUERY=RkZfUEVOU19GVU5ERURfU1RBVFVTKEFOTiwxMi8zMS8yMDA0KQ==&amp;WINDOW=FIRST_POPUP&amp;HEIGHT=450&amp;WI","DTH=450&amp;START_MAXIMIZED=FALSE&amp;VAR:CALENDAR=US&amp;VAR:SYMBOL=CE&amp;VAR:INDEX=0"}</definedName>
    <definedName name="_1621__FDSAUDITLINK__" hidden="1">{"fdsup://directions/FAT Viewer?action=UPDATE&amp;creator=factset&amp;DYN_ARGS=TRUE&amp;DOC_NAME=FAT:FQL_AUDITING_CLIENT_TEMPLATE.FAT&amp;display_string=Audit&amp;VAR:KEY=HATGDITEXM&amp;VAR:QUERY=RkZfUEVOU19GVU5ERURfU1RBVFVTKEFOTiwxMi8zMC8yMDA1KQ==&amp;WINDOW=FIRST_POPUP&amp;HEIGHT=450&amp;WI","DTH=450&amp;START_MAXIMIZED=FALSE&amp;VAR:CALENDAR=US&amp;VAR:SYMBOL=CE&amp;VAR:INDEX=0"}</definedName>
    <definedName name="_1622__FDSAUDITLINK__" hidden="1">{"fdsup://directions/FAT Viewer?action=UPDATE&amp;creator=factset&amp;DYN_ARGS=TRUE&amp;DOC_NAME=FAT:FQL_AUDITING_CLIENT_TEMPLATE.FAT&amp;display_string=Audit&amp;VAR:KEY=VMHKXWXMNK&amp;VAR:QUERY=RkZfUEVOU19GVU5ERURfU1RBVFVTKEFOTiwxMi8yOS8yMDA2KQ==&amp;WINDOW=FIRST_POPUP&amp;HEIGHT=450&amp;WI","DTH=450&amp;START_MAXIMIZED=FALSE&amp;VAR:CALENDAR=US&amp;VAR:SYMBOL=CE&amp;VAR:INDEX=0"}</definedName>
    <definedName name="_1623__FDSAUDITLINK__" hidden="1">{"fdsup://directions/FAT Viewer?action=UPDATE&amp;creator=factset&amp;DYN_ARGS=TRUE&amp;DOC_NAME=FAT:FQL_AUDITING_CLIENT_TEMPLATE.FAT&amp;display_string=Audit&amp;VAR:KEY=LKPMDEXMBI&amp;VAR:QUERY=RkZfUEVOU19GVU5ERURfU1RBVFVTKEFOTiwxMi8zMS8yMDA3KQ==&amp;WINDOW=FIRST_POPUP&amp;HEIGHT=450&amp;WI","DTH=450&amp;START_MAXIMIZED=FALSE&amp;VAR:CALENDAR=US&amp;VAR:SYMBOL=CE&amp;VAR:INDEX=0"}</definedName>
    <definedName name="_1624__FDSAUDITLINK__" hidden="1">{"fdsup://directions/FAT Viewer?action=UPDATE&amp;creator=factset&amp;DYN_ARGS=TRUE&amp;DOC_NAME=FAT:FQL_AUDITING_CLIENT_TEMPLATE.FAT&amp;display_string=Audit&amp;VAR:KEY=JMRYPMFMHA&amp;VAR:QUERY=RkZfUEVOU19GVU5ERURfU1RBVFVTKEFOTiwxMi8zMS8yMDA4KQ==&amp;WINDOW=FIRST_POPUP&amp;HEIGHT=450&amp;WI","DTH=450&amp;START_MAXIMIZED=FALSE&amp;VAR:CALENDAR=US&amp;VAR:SYMBOL=CE&amp;VAR:INDEX=0"}</definedName>
    <definedName name="_1625__FDSAUDITLINK__" hidden="1">{"fdsup://directions/FAT Viewer?action=UPDATE&amp;creator=factset&amp;DYN_ARGS=TRUE&amp;DOC_NAME=FAT:FQL_AUDITING_CLIENT_TEMPLATE.FAT&amp;display_string=Audit&amp;VAR:KEY=BWZEJWVKRE&amp;VAR:QUERY=RkZfUEVOU19GVU5ERURfU1RBVFVTKEFOTiwxMi8zMS8yMDA5KQ==&amp;WINDOW=FIRST_POPUP&amp;HEIGHT=450&amp;WI","DTH=450&amp;START_MAXIMIZED=FALSE&amp;VAR:CALENDAR=US&amp;VAR:SYMBOL=CE&amp;VAR:INDEX=0"}</definedName>
    <definedName name="_1626__FDSAUDITLINK__" hidden="1">{"fdsup://Directions/FactSet Auditing Viewer?action=AUDIT_VALUE&amp;DB=129&amp;ID1=15087010&amp;VALUEID=18818&amp;SDATE=2005&amp;PERIODTYPE=ANN_STD&amp;window=popup_no_bar&amp;width=385&amp;height=120&amp;START_MAXIMIZED=FALSE&amp;creator=factset&amp;display_string=Audit"}</definedName>
    <definedName name="_1627__FDSAUDITLINK__" hidden="1">{"fdsup://Directions/FactSet Auditing Viewer?action=AUDIT_VALUE&amp;DB=129&amp;ID1=15087010&amp;VALUEID=18818&amp;SDATE=2006&amp;PERIODTYPE=ANN_STD&amp;window=popup_no_bar&amp;width=385&amp;height=120&amp;START_MAXIMIZED=FALSE&amp;creator=factset&amp;display_string=Audit"}</definedName>
    <definedName name="_1628__FDSAUDITLINK__" hidden="1">{"fdsup://Directions/FactSet Auditing Viewer?action=AUDIT_VALUE&amp;DB=129&amp;ID1=15087010&amp;VALUEID=18818&amp;SDATE=2007&amp;PERIODTYPE=ANN_STD&amp;window=popup_no_bar&amp;width=385&amp;height=120&amp;START_MAXIMIZED=FALSE&amp;creator=factset&amp;display_string=Audit"}</definedName>
    <definedName name="_1629__FDSAUDITLINK__" hidden="1">{"fdsup://Directions/FactSet Auditing Viewer?action=AUDIT_VALUE&amp;DB=129&amp;ID1=15087010&amp;VALUEID=18818&amp;SDATE=2008&amp;PERIODTYPE=ANN_STD&amp;window=popup_no_bar&amp;width=385&amp;height=120&amp;START_MAXIMIZED=FALSE&amp;creator=factset&amp;display_string=Audit"}</definedName>
    <definedName name="_1630__FDSAUDITLINK__" hidden="1">{"fdsup://Directions/FactSet Auditing Viewer?action=AUDIT_VALUE&amp;DB=129&amp;ID1=15087010&amp;VALUEID=18818&amp;SDATE=2009&amp;PERIODTYPE=ANN_STD&amp;window=popup_no_bar&amp;width=385&amp;height=120&amp;START_MAXIMIZED=FALSE&amp;creator=factset&amp;display_string=Audit"}</definedName>
    <definedName name="_1631__FDSAUDITLINK__" hidden="1">{"fdsup://Directions/FactSet Auditing Viewer?action=AUDIT_VALUE&amp;DB=129&amp;ID1=15087010&amp;VALUEID=18808&amp;SDATE=2005&amp;PERIODTYPE=ANN_STD&amp;window=popup_no_bar&amp;width=385&amp;height=120&amp;START_MAXIMIZED=FALSE&amp;creator=factset&amp;display_string=Audit"}</definedName>
    <definedName name="_1632__FDSAUDITLINK__" hidden="1">{"fdsup://Directions/FactSet Auditing Viewer?action=AUDIT_VALUE&amp;DB=129&amp;ID1=15087010&amp;VALUEID=18808&amp;SDATE=2006&amp;PERIODTYPE=ANN_STD&amp;window=popup_no_bar&amp;width=385&amp;height=120&amp;START_MAXIMIZED=FALSE&amp;creator=factset&amp;display_string=Audit"}</definedName>
    <definedName name="_1633__FDSAUDITLINK__" hidden="1">{"fdsup://Directions/FactSet Auditing Viewer?action=AUDIT_VALUE&amp;DB=129&amp;ID1=15087010&amp;VALUEID=18808&amp;SDATE=2007&amp;PERIODTYPE=ANN_STD&amp;window=popup_no_bar&amp;width=385&amp;height=120&amp;START_MAXIMIZED=FALSE&amp;creator=factset&amp;display_string=Audit"}</definedName>
    <definedName name="_1634__FDSAUDITLINK__" hidden="1">{"fdsup://Directions/FactSet Auditing Viewer?action=AUDIT_VALUE&amp;DB=129&amp;ID1=15087010&amp;VALUEID=18808&amp;SDATE=2008&amp;PERIODTYPE=ANN_STD&amp;window=popup_no_bar&amp;width=385&amp;height=120&amp;START_MAXIMIZED=FALSE&amp;creator=factset&amp;display_string=Audit"}</definedName>
    <definedName name="_1635__FDSAUDITLINK__" hidden="1">{"fdsup://Directions/FactSet Auditing Viewer?action=AUDIT_VALUE&amp;DB=129&amp;ID1=15087010&amp;VALUEID=18808&amp;SDATE=2009&amp;PERIODTYPE=ANN_STD&amp;window=popup_no_bar&amp;width=385&amp;height=120&amp;START_MAXIMIZED=FALSE&amp;creator=factset&amp;display_string=Audit"}</definedName>
    <definedName name="_1636__FDSAUDITLINK__" hidden="1">{"fdsup://Directions/FactSet Auditing Viewer?action=AUDIT_VALUE&amp;DB=129&amp;ID1=15087010&amp;VALUEID=18809&amp;SDATE=2005&amp;PERIODTYPE=ANN_STD&amp;window=popup_no_bar&amp;width=385&amp;height=120&amp;START_MAXIMIZED=FALSE&amp;creator=factset&amp;display_string=Audit"}</definedName>
    <definedName name="_1637__FDSAUDITLINK__" hidden="1">{"fdsup://Directions/FactSet Auditing Viewer?action=AUDIT_VALUE&amp;DB=129&amp;ID1=15087010&amp;VALUEID=18809&amp;SDATE=2006&amp;PERIODTYPE=ANN_STD&amp;window=popup_no_bar&amp;width=385&amp;height=120&amp;START_MAXIMIZED=FALSE&amp;creator=factset&amp;display_string=Audit"}</definedName>
    <definedName name="_1638__FDSAUDITLINK__" hidden="1">{"fdsup://Directions/FactSet Auditing Viewer?action=AUDIT_VALUE&amp;DB=129&amp;ID1=15087010&amp;VALUEID=18809&amp;SDATE=2007&amp;PERIODTYPE=ANN_STD&amp;window=popup_no_bar&amp;width=385&amp;height=120&amp;START_MAXIMIZED=FALSE&amp;creator=factset&amp;display_string=Audit"}</definedName>
    <definedName name="_1639__FDSAUDITLINK__" hidden="1">{"fdsup://Directions/FactSet Auditing Viewer?action=AUDIT_VALUE&amp;DB=129&amp;ID1=15087010&amp;VALUEID=18809&amp;SDATE=2008&amp;PERIODTYPE=ANN_STD&amp;window=popup_no_bar&amp;width=385&amp;height=120&amp;START_MAXIMIZED=FALSE&amp;creator=factset&amp;display_string=Audit"}</definedName>
    <definedName name="_1640__FDSAUDITLINK__" hidden="1">{"fdsup://Directions/FactSet Auditing Viewer?action=AUDIT_VALUE&amp;DB=129&amp;ID1=15087010&amp;VALUEID=18809&amp;SDATE=2009&amp;PERIODTYPE=ANN_STD&amp;window=popup_no_bar&amp;width=385&amp;height=120&amp;START_MAXIMIZED=FALSE&amp;creator=factset&amp;display_string=Audit"}</definedName>
    <definedName name="_1641__FDSAUDITLINK__" hidden="1">{"fdsup://Directions/FactSet Auditing Viewer?action=AUDIT_VALUE&amp;DB=129&amp;ID1=15087010&amp;VALUEID=18803&amp;SDATE=2006&amp;PERIODTYPE=ANN_STD&amp;window=popup_no_bar&amp;width=385&amp;height=120&amp;START_MAXIMIZED=FALSE&amp;creator=factset&amp;display_string=Audit"}</definedName>
    <definedName name="_1642__FDSAUDITLINK__" hidden="1">{"fdsup://Directions/FactSet Auditing Viewer?action=AUDIT_VALUE&amp;DB=129&amp;ID1=15087010&amp;VALUEID=18803&amp;SDATE=2007&amp;PERIODTYPE=ANN_STD&amp;window=popup_no_bar&amp;width=385&amp;height=120&amp;START_MAXIMIZED=FALSE&amp;creator=factset&amp;display_string=Audit"}</definedName>
    <definedName name="_1643__FDSAUDITLINK__" hidden="1">{"fdsup://Directions/FactSet Auditing Viewer?action=AUDIT_VALUE&amp;DB=129&amp;ID1=15087010&amp;VALUEID=18803&amp;SDATE=2008&amp;PERIODTYPE=ANN_STD&amp;window=popup_no_bar&amp;width=385&amp;height=120&amp;START_MAXIMIZED=FALSE&amp;creator=factset&amp;display_string=Audit"}</definedName>
    <definedName name="_1644__FDSAUDITLINK__" hidden="1">{"fdsup://Directions/FactSet Auditing Viewer?action=AUDIT_VALUE&amp;DB=129&amp;ID1=15087010&amp;VALUEID=18802&amp;SDATE=2006&amp;PERIODTYPE=ANN_STD&amp;window=popup_no_bar&amp;width=385&amp;height=120&amp;START_MAXIMIZED=FALSE&amp;creator=factset&amp;display_string=Audit"}</definedName>
    <definedName name="_1645__FDSAUDITLINK__" hidden="1">{"fdsup://Directions/FactSet Auditing Viewer?action=AUDIT_VALUE&amp;DB=129&amp;ID1=15087010&amp;VALUEID=18802&amp;SDATE=2007&amp;PERIODTYPE=ANN_STD&amp;window=popup_no_bar&amp;width=385&amp;height=120&amp;START_MAXIMIZED=FALSE&amp;creator=factset&amp;display_string=Audit"}</definedName>
    <definedName name="_1646__FDSAUDITLINK__" hidden="1">{"fdsup://Directions/FactSet Auditing Viewer?action=AUDIT_VALUE&amp;DB=129&amp;ID1=15087010&amp;VALUEID=18802&amp;SDATE=2008&amp;PERIODTYPE=ANN_STD&amp;window=popup_no_bar&amp;width=385&amp;height=120&amp;START_MAXIMIZED=FALSE&amp;creator=factset&amp;display_string=Audit"}</definedName>
    <definedName name="_1647__FDSAUDITLINK__" hidden="1">{"fdsup://Directions/FactSet Auditing Viewer?action=AUDIT_VALUE&amp;DB=129&amp;ID1=15087010&amp;VALUEID=18801&amp;SDATE=2006&amp;PERIODTYPE=ANN_STD&amp;window=popup_no_bar&amp;width=385&amp;height=120&amp;START_MAXIMIZED=FALSE&amp;creator=factset&amp;display_string=Audit"}</definedName>
    <definedName name="_1648__FDSAUDITLINK__" hidden="1">{"fdsup://Directions/FactSet Auditing Viewer?action=AUDIT_VALUE&amp;DB=129&amp;ID1=15087010&amp;VALUEID=18801&amp;SDATE=2007&amp;PERIODTYPE=ANN_STD&amp;window=popup_no_bar&amp;width=385&amp;height=120&amp;START_MAXIMIZED=FALSE&amp;creator=factset&amp;display_string=Audit"}</definedName>
    <definedName name="_1649__FDSAUDITLINK__" hidden="1">{"fdsup://Directions/FactSet Auditing Viewer?action=AUDIT_VALUE&amp;DB=129&amp;ID1=15087010&amp;VALUEID=18801&amp;SDATE=2008&amp;PERIODTYPE=ANN_STD&amp;window=popup_no_bar&amp;width=385&amp;height=120&amp;START_MAXIMIZED=FALSE&amp;creator=factset&amp;display_string=Audit"}</definedName>
    <definedName name="_1650__FDSAUDITLINK__" hidden="1">{"fdsup://Directions/FactSet Auditing Viewer?action=AUDIT_VALUE&amp;DB=129&amp;ID1=15087010&amp;VALUEID=18807&amp;SDATE=2005&amp;PERIODTYPE=ANN_STD&amp;window=popup_no_bar&amp;width=385&amp;height=120&amp;START_MAXIMIZED=FALSE&amp;creator=factset&amp;display_string=Audit"}</definedName>
    <definedName name="_1651__FDSAUDITLINK__" hidden="1">{"fdsup://Directions/FactSet Auditing Viewer?action=AUDIT_VALUE&amp;DB=129&amp;ID1=15087010&amp;VALUEID=18807&amp;SDATE=2006&amp;PERIODTYPE=ANN_STD&amp;window=popup_no_bar&amp;width=385&amp;height=120&amp;START_MAXIMIZED=FALSE&amp;creator=factset&amp;display_string=Audit"}</definedName>
    <definedName name="_1652__FDSAUDITLINK__" hidden="1">{"fdsup://Directions/FactSet Auditing Viewer?action=AUDIT_VALUE&amp;DB=129&amp;ID1=15087010&amp;VALUEID=18807&amp;SDATE=2007&amp;PERIODTYPE=ANN_STD&amp;window=popup_no_bar&amp;width=385&amp;height=120&amp;START_MAXIMIZED=FALSE&amp;creator=factset&amp;display_string=Audit"}</definedName>
    <definedName name="_1653__FDSAUDITLINK__" hidden="1">{"fdsup://Directions/FactSet Auditing Viewer?action=AUDIT_VALUE&amp;DB=129&amp;ID1=15087010&amp;VALUEID=18807&amp;SDATE=2008&amp;PERIODTYPE=ANN_STD&amp;window=popup_no_bar&amp;width=385&amp;height=120&amp;START_MAXIMIZED=FALSE&amp;creator=factset&amp;display_string=Audit"}</definedName>
    <definedName name="_1654__FDSAUDITLINK__" hidden="1">{"fdsup://Directions/FactSet Auditing Viewer?action=AUDIT_VALUE&amp;DB=129&amp;ID1=15087010&amp;VALUEID=18807&amp;SDATE=2009&amp;PERIODTYPE=ANN_STD&amp;window=popup_no_bar&amp;width=385&amp;height=120&amp;START_MAXIMIZED=FALSE&amp;creator=factset&amp;display_string=Audit"}</definedName>
    <definedName name="_1655__FDSAUDITLINK__" hidden="1">{"fdsup://Directions/FactSet Auditing Viewer?action=AUDIT_VALUE&amp;DB=129&amp;ID1=15087010&amp;VALUEID=03501&amp;SDATE=2009&amp;PERIODTYPE=ANN_STD&amp;window=popup_no_bar&amp;width=385&amp;height=120&amp;START_MAXIMIZED=FALSE&amp;creator=factset&amp;display_string=Audit"}</definedName>
    <definedName name="_1656__FDSAUDITLINK__" hidden="1">{"fdsup://Directions/FactSet Auditing Viewer?action=AUDIT_VALUE&amp;DB=129&amp;ID1=15087010&amp;VALUEID=03501&amp;SDATE=2008&amp;PERIODTYPE=ANN_STD&amp;window=popup_no_bar&amp;width=385&amp;height=120&amp;START_MAXIMIZED=FALSE&amp;creator=factset&amp;display_string=Audit"}</definedName>
    <definedName name="_1657__FDSAUDITLINK__" hidden="1">{"fdsup://Directions/FactSet Auditing Viewer?action=AUDIT_VALUE&amp;DB=129&amp;ID1=15087010&amp;VALUEID=03501&amp;SDATE=2007&amp;PERIODTYPE=ANN_STD&amp;window=popup_no_bar&amp;width=385&amp;height=120&amp;START_MAXIMIZED=FALSE&amp;creator=factset&amp;display_string=Audit"}</definedName>
    <definedName name="_1658__FDSAUDITLINK__" hidden="1">{"fdsup://Directions/FactSet Auditing Viewer?action=AUDIT_VALUE&amp;DB=129&amp;ID1=15087010&amp;VALUEID=03501&amp;SDATE=2006&amp;PERIODTYPE=ANN_STD&amp;window=popup_no_bar&amp;width=385&amp;height=120&amp;START_MAXIMIZED=FALSE&amp;creator=factset&amp;display_string=Audit"}</definedName>
    <definedName name="_1659__FDSAUDITLINK__" hidden="1">{"fdsup://Directions/FactSet Auditing Viewer?action=AUDIT_VALUE&amp;DB=129&amp;ID1=15087010&amp;VALUEID=03501&amp;SDATE=2005&amp;PERIODTYPE=ANN_STD&amp;window=popup_no_bar&amp;width=385&amp;height=120&amp;START_MAXIMIZED=FALSE&amp;creator=factset&amp;display_string=Audit"}</definedName>
    <definedName name="_1660__FDSAUDITLINK__" hidden="1">{"fdsup://Directions/FactSet Auditing Viewer?action=AUDIT_VALUE&amp;DB=129&amp;ID1=15087010&amp;VALUEID=03051&amp;SDATE=2008&amp;PERIODTYPE=ANN_STD&amp;window=popup_no_bar&amp;width=385&amp;height=120&amp;START_MAXIMIZED=FALSE&amp;creator=factset&amp;display_string=Audit"}</definedName>
    <definedName name="_1661__FDSAUDITLINK__" hidden="1">{"fdsup://Directions/FactSet Auditing Viewer?action=AUDIT_VALUE&amp;DB=129&amp;ID1=15087010&amp;VALUEID=03051&amp;SDATE=2007&amp;PERIODTYPE=ANN_STD&amp;window=popup_no_bar&amp;width=385&amp;height=120&amp;START_MAXIMIZED=FALSE&amp;creator=factset&amp;display_string=Audit"}</definedName>
    <definedName name="_1662__FDSAUDITLINK__" hidden="1">{"fdsup://Directions/FactSet Auditing Viewer?action=AUDIT_VALUE&amp;DB=129&amp;ID1=15087010&amp;VALUEID=03051&amp;SDATE=2006&amp;PERIODTYPE=ANN_STD&amp;window=popup_no_bar&amp;width=385&amp;height=120&amp;START_MAXIMIZED=FALSE&amp;creator=factset&amp;display_string=Audit"}</definedName>
    <definedName name="_1663__FDSAUDITLINK__" hidden="1">{"fdsup://Directions/FactSet Auditing Viewer?action=AUDIT_VALUE&amp;DB=129&amp;ID1=15087010&amp;VALUEID=03051&amp;SDATE=2005&amp;PERIODTYPE=ANN_STD&amp;window=popup_no_bar&amp;width=385&amp;height=120&amp;START_MAXIMIZED=FALSE&amp;creator=factset&amp;display_string=Audit"}</definedName>
    <definedName name="_1664__FDSAUDITLINK__" hidden="1">{"fdsup://Directions/FactSet Auditing Viewer?action=AUDIT_VALUE&amp;DB=129&amp;ID1=69350610&amp;VALUEID=03051&amp;SDATE=2009&amp;PERIODTYPE=ANN_STD&amp;window=popup_no_bar&amp;width=385&amp;height=120&amp;START_MAXIMIZED=FALSE&amp;creator=factset&amp;display_string=Audit"}</definedName>
    <definedName name="_1665__FDSAUDITLINK__" hidden="1">{"fdsup://Directions/FactSet Auditing Viewer?action=AUDIT_VALUE&amp;DB=129&amp;ID1=26054310&amp;VALUEID=03051&amp;SDATE=2009&amp;PERIODTYPE=ANN_STD&amp;window=popup_no_bar&amp;width=385&amp;height=120&amp;START_MAXIMIZED=FALSE&amp;creator=factset&amp;display_string=Audit"}</definedName>
    <definedName name="_1666__FDSAUDITLINK__" hidden="1">{"fdsup://Directions/FactSet Auditing Viewer?action=AUDIT_VALUE&amp;DB=129&amp;ID1=27743210&amp;VALUEID=03051&amp;SDATE=2009&amp;PERIODTYPE=ANN_STD&amp;window=popup_no_bar&amp;width=385&amp;height=120&amp;START_MAXIMIZED=FALSE&amp;creator=factset&amp;display_string=Audit"}</definedName>
    <definedName name="_1667__FDSAUDITLINK__" hidden="1">{"fdsup://Directions/FactSet Auditing Viewer?action=AUDIT_VALUE&amp;DB=129&amp;ID1=37320030&amp;VALUEID=03051&amp;SDATE=2009&amp;PERIODTYPE=ANN_STD&amp;window=popup_no_bar&amp;width=385&amp;height=120&amp;START_MAXIMIZED=FALSE&amp;creator=factset&amp;display_string=Audit"}</definedName>
    <definedName name="_1668__FDSAUDITLINK__" hidden="1">{"fdsup://Directions/FactSet Auditing Viewer?action=AUDIT_VALUE&amp;DB=129&amp;ID1=15087010&amp;VALUEID=03051&amp;SDATE=2009&amp;PERIODTYPE=ANN_STD&amp;window=popup_no_bar&amp;width=385&amp;height=120&amp;START_MAXIMIZED=FALSE&amp;creator=factset&amp;display_string=Audit"}</definedName>
    <definedName name="_1669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670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671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672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673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674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675__FDSAUDITLINK__" hidden="1">{"fdsup://Directions/FactSet Auditing Viewer?action=AUDIT_VALUE&amp;DB=129&amp;ID1=27743210&amp;VALUEID=01001&amp;SDATE=200702&amp;PERIODTYPE=QTR_STD&amp;window=popup_no_bar&amp;width=385&amp;height=120&amp;START_MAXIMIZED=FALSE&amp;creator=factset&amp;display_string=Audit"}</definedName>
    <definedName name="_1676__FDSAUDITLINK__" hidden="1">{"fdsup://Directions/FactSet Auditing Viewer?action=AUDIT_VALUE&amp;DB=129&amp;ID1=27743210&amp;VALUEID=01001&amp;SDATE=200701&amp;PERIODTYPE=QTR_STD&amp;window=popup_no_bar&amp;width=385&amp;height=120&amp;START_MAXIMIZED=FALSE&amp;creator=factset&amp;display_string=Audit"}</definedName>
    <definedName name="_1677__FDSAUDITLINK__" hidden="1">{"fdsup://Directions/FactSet Auditing Viewer?action=AUDIT_VALUE&amp;DB=129&amp;ID1=27743210&amp;VALUEID=01001&amp;SDATE=200603&amp;PERIODTYPE=QTR_STD&amp;window=popup_no_bar&amp;width=385&amp;height=120&amp;START_MAXIMIZED=FALSE&amp;creator=factset&amp;display_string=Audit"}</definedName>
    <definedName name="_1678__FDSAUDITLINK__" hidden="1">{"fdsup://Directions/FactSet Auditing Viewer?action=AUDIT_VALUE&amp;DB=129&amp;ID1=15087010&amp;VALUEID=03040&amp;SDATE=2009&amp;PERIODTYPE=ANN_STD&amp;window=popup_no_bar&amp;width=385&amp;height=120&amp;START_MAXIMIZED=FALSE&amp;creator=factset&amp;display_string=Audit"}</definedName>
    <definedName name="_1679__FDSAUDITLINK__" hidden="1">{"fdsup://Directions/FactSet Auditing Viewer?action=AUDIT_VALUE&amp;DB=129&amp;ID1=15087010&amp;VALUEID=03040&amp;SDATE=2008&amp;PERIODTYPE=ANN_STD&amp;window=popup_no_bar&amp;width=385&amp;height=120&amp;START_MAXIMIZED=FALSE&amp;creator=factset&amp;display_string=Audit"}</definedName>
    <definedName name="_1680__FDSAUDITLINK__" hidden="1">{"fdsup://Directions/FactSet Auditing Viewer?action=AUDIT_VALUE&amp;DB=129&amp;ID1=15087010&amp;VALUEID=03040&amp;SDATE=2007&amp;PERIODTYPE=ANN_STD&amp;window=popup_no_bar&amp;width=385&amp;height=120&amp;START_MAXIMIZED=FALSE&amp;creator=factset&amp;display_string=Audit"}</definedName>
    <definedName name="_1681__FDSAUDITLINK__" hidden="1">{"fdsup://Directions/FactSet Auditing Viewer?action=AUDIT_VALUE&amp;DB=129&amp;ID1=15087010&amp;VALUEID=03040&amp;SDATE=2006&amp;PERIODTYPE=ANN_STD&amp;window=popup_no_bar&amp;width=385&amp;height=120&amp;START_MAXIMIZED=FALSE&amp;creator=factset&amp;display_string=Audit"}</definedName>
    <definedName name="_1682__FDSAUDITLINK__" hidden="1">{"fdsup://Directions/FactSet Auditing Viewer?action=AUDIT_VALUE&amp;DB=129&amp;ID1=15087010&amp;VALUEID=03040&amp;SDATE=2005&amp;PERIODTYPE=ANN_STD&amp;window=popup_no_bar&amp;width=385&amp;height=120&amp;START_MAXIMIZED=FALSE&amp;creator=factset&amp;display_string=Audit"}</definedName>
    <definedName name="_1683__FDSAUDITLINK__" hidden="1">{"fdsup://Directions/FactSet Auditing Viewer?action=AUDIT_VALUE&amp;DB=129&amp;ID1=15087010&amp;VALUEID=02051&amp;SDATE=2009&amp;PERIODTYPE=ANN_STD&amp;window=popup_no_bar&amp;width=385&amp;height=120&amp;START_MAXIMIZED=FALSE&amp;creator=factset&amp;display_string=Audit"}</definedName>
    <definedName name="_1684__FDSAUDITLINK__" hidden="1">{"fdsup://Directions/FactSet Auditing Viewer?action=AUDIT_VALUE&amp;DB=129&amp;ID1=15087010&amp;VALUEID=02051&amp;SDATE=2008&amp;PERIODTYPE=ANN_STD&amp;window=popup_no_bar&amp;width=385&amp;height=120&amp;START_MAXIMIZED=FALSE&amp;creator=factset&amp;display_string=Audit"}</definedName>
    <definedName name="_1685__FDSAUDITLINK__" hidden="1">{"fdsup://Directions/FactSet Auditing Viewer?action=AUDIT_VALUE&amp;DB=129&amp;ID1=15087010&amp;VALUEID=02051&amp;SDATE=2007&amp;PERIODTYPE=ANN_STD&amp;window=popup_no_bar&amp;width=385&amp;height=120&amp;START_MAXIMIZED=FALSE&amp;creator=factset&amp;display_string=Audit"}</definedName>
    <definedName name="_1686__FDSAUDITLINK__" hidden="1">{"fdsup://Directions/FactSet Auditing Viewer?action=AUDIT_VALUE&amp;DB=129&amp;ID1=15087010&amp;VALUEID=02051&amp;SDATE=2006&amp;PERIODTYPE=ANN_STD&amp;window=popup_no_bar&amp;width=385&amp;height=120&amp;START_MAXIMIZED=FALSE&amp;creator=factset&amp;display_string=Audit"}</definedName>
    <definedName name="_1687__FDSAUDITLINK__" hidden="1">{"fdsup://Directions/FactSet Auditing Viewer?action=AUDIT_VALUE&amp;DB=129&amp;ID1=15087010&amp;VALUEID=02051&amp;SDATE=2005&amp;PERIODTYPE=ANN_STD&amp;window=popup_no_bar&amp;width=385&amp;height=120&amp;START_MAXIMIZED=FALSE&amp;creator=factset&amp;display_string=Audit"}</definedName>
    <definedName name="_1688__FDSAUDITLINK__" hidden="1">{"fdsup://Directions/FactSet Auditing Viewer?action=AUDIT_VALUE&amp;DB=129&amp;ID1=15087010&amp;VALUEID=02999&amp;SDATE=2009&amp;PERIODTYPE=ANN_STD&amp;window=popup_no_bar&amp;width=385&amp;height=120&amp;START_MAXIMIZED=FALSE&amp;creator=factset&amp;display_string=Audit"}</definedName>
    <definedName name="_1689__FDSAUDITLINK__" hidden="1">{"fdsup://Directions/FactSet Auditing Viewer?action=AUDIT_VALUE&amp;DB=129&amp;ID1=15087010&amp;VALUEID=02999&amp;SDATE=2008&amp;PERIODTYPE=ANN_STD&amp;window=popup_no_bar&amp;width=385&amp;height=120&amp;START_MAXIMIZED=FALSE&amp;creator=factset&amp;display_string=Audit"}</definedName>
    <definedName name="_1690__FDSAUDITLINK__" hidden="1">{"fdsup://Directions/FactSet Auditing Viewer?action=AUDIT_VALUE&amp;DB=129&amp;ID1=15087010&amp;VALUEID=02999&amp;SDATE=2007&amp;PERIODTYPE=ANN_STD&amp;window=popup_no_bar&amp;width=385&amp;height=120&amp;START_MAXIMIZED=FALSE&amp;creator=factset&amp;display_string=Audit"}</definedName>
    <definedName name="_1691__FDSAUDITLINK__" hidden="1">{"fdsup://Directions/FactSet Auditing Viewer?action=AUDIT_VALUE&amp;DB=129&amp;ID1=15087010&amp;VALUEID=02999&amp;SDATE=2006&amp;PERIODTYPE=ANN_STD&amp;window=popup_no_bar&amp;width=385&amp;height=120&amp;START_MAXIMIZED=FALSE&amp;creator=factset&amp;display_string=Audit"}</definedName>
    <definedName name="_1692__FDSAUDITLINK__" hidden="1">{"fdsup://Directions/FactSet Auditing Viewer?action=AUDIT_VALUE&amp;DB=129&amp;ID1=15087010&amp;VALUEID=02999&amp;SDATE=2005&amp;PERIODTYPE=ANN_STD&amp;window=popup_no_bar&amp;width=385&amp;height=120&amp;START_MAXIMIZED=FALSE&amp;creator=factset&amp;display_string=Audit"}</definedName>
    <definedName name="_1693__FDSAUDITLINK__" hidden="1">{"fdsup://Directions/FactSet Auditing Viewer?action=AUDIT_VALUE&amp;DB=129&amp;ID1=15087010&amp;VALUEID=01551&amp;SDATE=2009&amp;PERIODTYPE=ANN_STD&amp;window=popup_no_bar&amp;width=385&amp;height=120&amp;START_MAXIMIZED=FALSE&amp;creator=factset&amp;display_string=Audit"}</definedName>
    <definedName name="_1694__FDSAUDITLINK__" hidden="1">{"fdsup://Directions/FactSet Auditing Viewer?action=AUDIT_VALUE&amp;DB=129&amp;ID1=15087010&amp;VALUEID=01551&amp;SDATE=2008&amp;PERIODTYPE=ANN_STD&amp;window=popup_no_bar&amp;width=385&amp;height=120&amp;START_MAXIMIZED=FALSE&amp;creator=factset&amp;display_string=Audit"}</definedName>
    <definedName name="_1695__FDSAUDITLINK__" hidden="1">{"fdsup://Directions/FactSet Auditing Viewer?action=AUDIT_VALUE&amp;DB=129&amp;ID1=15087010&amp;VALUEID=01551&amp;SDATE=2007&amp;PERIODTYPE=ANN_STD&amp;window=popup_no_bar&amp;width=385&amp;height=120&amp;START_MAXIMIZED=FALSE&amp;creator=factset&amp;display_string=Audit"}</definedName>
    <definedName name="_1696__FDSAUDITLINK__" hidden="1">{"fdsup://Directions/FactSet Auditing Viewer?action=AUDIT_VALUE&amp;DB=129&amp;ID1=15087010&amp;VALUEID=01551&amp;SDATE=2006&amp;PERIODTYPE=ANN_STD&amp;window=popup_no_bar&amp;width=385&amp;height=120&amp;START_MAXIMIZED=FALSE&amp;creator=factset&amp;display_string=Audit"}</definedName>
    <definedName name="_1697__FDSAUDITLINK__" hidden="1">{"fdsup://Directions/FactSet Auditing Viewer?action=AUDIT_VALUE&amp;DB=129&amp;ID1=15087010&amp;VALUEID=01551&amp;SDATE=2005&amp;PERIODTYPE=ANN_STD&amp;window=popup_no_bar&amp;width=385&amp;height=120&amp;START_MAXIMIZED=FALSE&amp;creator=factset&amp;display_string=Audit"}</definedName>
    <definedName name="_1698__FDSAUDITLINK__" hidden="1">{"fdsup://Directions/FactSet Auditing Viewer?action=AUDIT_VALUE&amp;DB=129&amp;ID1=15087010&amp;VALUEID=01251&amp;SDATE=2009&amp;PERIODTYPE=ANN_STD&amp;window=popup_no_bar&amp;width=385&amp;height=120&amp;START_MAXIMIZED=FALSE&amp;creator=factset&amp;display_string=Audit"}</definedName>
    <definedName name="_1699__FDSAUDITLINK__" hidden="1">{"fdsup://Directions/FactSet Auditing Viewer?action=AUDIT_VALUE&amp;DB=129&amp;ID1=15087010&amp;VALUEID=01251&amp;SDATE=2008&amp;PERIODTYPE=ANN_STD&amp;window=popup_no_bar&amp;width=385&amp;height=120&amp;START_MAXIMIZED=FALSE&amp;creator=factset&amp;display_string=Audit"}</definedName>
    <definedName name="_17__FDSAUDITLINK__" hidden="1">{"fdsup://Directions/FactSet Auditing Viewer?action=AUDIT_VALUE&amp;DB=129&amp;ID1=85858610&amp;VALUEID=02999&amp;SDATE=2010&amp;PERIODTYPE=ANN_STD&amp;window=popup_no_bar&amp;width=385&amp;height=120&amp;START_MAXIMIZED=FALSE&amp;creator=factset&amp;display_string=Audit"}</definedName>
    <definedName name="_1700__FDSAUDITLINK__" hidden="1">{"fdsup://Directions/FactSet Auditing Viewer?action=AUDIT_VALUE&amp;DB=129&amp;ID1=15087010&amp;VALUEID=01251&amp;SDATE=2007&amp;PERIODTYPE=ANN_STD&amp;window=popup_no_bar&amp;width=385&amp;height=120&amp;START_MAXIMIZED=FALSE&amp;creator=factset&amp;display_string=Audit"}</definedName>
    <definedName name="_1701__FDSAUDITLINK__" hidden="1">{"fdsup://Directions/FactSet Auditing Viewer?action=AUDIT_VALUE&amp;DB=129&amp;ID1=15087010&amp;VALUEID=01251&amp;SDATE=2006&amp;PERIODTYPE=ANN_STD&amp;window=popup_no_bar&amp;width=385&amp;height=120&amp;START_MAXIMIZED=FALSE&amp;creator=factset&amp;display_string=Audit"}</definedName>
    <definedName name="_1702__FDSAUDITLINK__" hidden="1">{"fdsup://Directions/FactSet Auditing Viewer?action=AUDIT_VALUE&amp;DB=129&amp;ID1=15087010&amp;VALUEID=01251&amp;SDATE=2005&amp;PERIODTYPE=ANN_STD&amp;window=popup_no_bar&amp;width=385&amp;height=120&amp;START_MAXIMIZED=FALSE&amp;creator=factset&amp;display_string=Audit"}</definedName>
    <definedName name="_1703__FDSAUDITLINK__" hidden="1">{"fdsup://Directions/FactSet Auditing Viewer?action=AUDIT_VALUE&amp;DB=129&amp;ID1=15087010&amp;VALUEID=01001&amp;SDATE=2009&amp;PERIODTYPE=ANN_STD&amp;window=popup_no_bar&amp;width=385&amp;height=120&amp;START_MAXIMIZED=FALSE&amp;creator=factset&amp;display_string=Audit"}</definedName>
    <definedName name="_1704__FDSAUDITLINK__" hidden="1">{"fdsup://Directions/FactSet Auditing Viewer?action=AUDIT_VALUE&amp;DB=129&amp;ID1=15087010&amp;VALUEID=01001&amp;SDATE=2008&amp;PERIODTYPE=ANN_STD&amp;window=popup_no_bar&amp;width=385&amp;height=120&amp;START_MAXIMIZED=FALSE&amp;creator=factset&amp;display_string=Audit"}</definedName>
    <definedName name="_1705__FDSAUDITLINK__" hidden="1">{"fdsup://Directions/FactSet Auditing Viewer?action=AUDIT_VALUE&amp;DB=129&amp;ID1=15087010&amp;VALUEID=01001&amp;SDATE=2007&amp;PERIODTYPE=ANN_STD&amp;window=popup_no_bar&amp;width=385&amp;height=120&amp;START_MAXIMIZED=FALSE&amp;creator=factset&amp;display_string=Audit"}</definedName>
    <definedName name="_1706__FDSAUDITLINK__" hidden="1">{"fdsup://Directions/FactSet Auditing Viewer?action=AUDIT_VALUE&amp;DB=129&amp;ID1=15087010&amp;VALUEID=01001&amp;SDATE=2006&amp;PERIODTYPE=ANN_STD&amp;window=popup_no_bar&amp;width=385&amp;height=120&amp;START_MAXIMIZED=FALSE&amp;creator=factset&amp;display_string=Audit"}</definedName>
    <definedName name="_1707__FDSAUDITLINK__" hidden="1">{"fdsup://Directions/FactSet Auditing Viewer?action=AUDIT_VALUE&amp;DB=129&amp;ID1=15087010&amp;VALUEID=01001&amp;SDATE=2005&amp;PERIODTYPE=ANN_STD&amp;window=popup_no_bar&amp;width=385&amp;height=120&amp;START_MAXIMIZED=FALSE&amp;creator=factset&amp;display_string=Audit"}</definedName>
    <definedName name="_1708__FDSAUDITLINK__" hidden="1">{"fdsup://Directions/FactSet Auditing Viewer?action=AUDIT_VALUE&amp;DB=129&amp;ID1=15087010&amp;VALUEID=18836&amp;SDATE=2005&amp;PERIODTYPE=ANN_STD&amp;window=popup_no_bar&amp;width=385&amp;height=120&amp;START_MAXIMIZED=FALSE&amp;creator=factset&amp;display_string=Audit"}</definedName>
    <definedName name="_1709__FDSAUDITLINK__" hidden="1">{"fdsup://Directions/FactSet Auditing Viewer?action=AUDIT_VALUE&amp;DB=129&amp;ID1=15087010&amp;VALUEID=18836&amp;SDATE=2006&amp;PERIODTYPE=ANN_STD&amp;window=popup_no_bar&amp;width=385&amp;height=120&amp;START_MAXIMIZED=FALSE&amp;creator=factset&amp;display_string=Audit"}</definedName>
    <definedName name="_1710__FDSAUDITLINK__" hidden="1">{"fdsup://Directions/FactSet Auditing Viewer?action=AUDIT_VALUE&amp;DB=129&amp;ID1=15087010&amp;VALUEID=18836&amp;SDATE=2007&amp;PERIODTYPE=ANN_STD&amp;window=popup_no_bar&amp;width=385&amp;height=120&amp;START_MAXIMIZED=FALSE&amp;creator=factset&amp;display_string=Audit"}</definedName>
    <definedName name="_1711__FDSAUDITLINK__" hidden="1">{"fdsup://Directions/FactSet Auditing Viewer?action=AUDIT_VALUE&amp;DB=129&amp;ID1=15087010&amp;VALUEID=18836&amp;SDATE=2008&amp;PERIODTYPE=ANN_STD&amp;window=popup_no_bar&amp;width=385&amp;height=120&amp;START_MAXIMIZED=FALSE&amp;creator=factset&amp;display_string=Audit"}</definedName>
    <definedName name="_1712__FDSAUDITLINK__" hidden="1">{"fdsup://Directions/FactSet Auditing Viewer?action=AUDIT_VALUE&amp;DB=129&amp;ID1=15087010&amp;VALUEID=18836&amp;SDATE=2009&amp;PERIODTYPE=ANN_STD&amp;window=popup_no_bar&amp;width=385&amp;height=120&amp;START_MAXIMIZED=FALSE&amp;creator=factset&amp;display_string=Audit"}</definedName>
    <definedName name="_1713__FDSAUDITLINK__" hidden="1">{"fdsup://Directions/FactSet Auditing Viewer?action=AUDIT_VALUE&amp;DB=129&amp;ID1=15087010&amp;VALUEID=18841&amp;SDATE=2006&amp;PERIODTYPE=ANN_STD&amp;window=popup_no_bar&amp;width=385&amp;height=120&amp;START_MAXIMIZED=FALSE&amp;creator=factset&amp;display_string=Audit"}</definedName>
    <definedName name="_1714__FDSAUDITLINK__" hidden="1">{"fdsup://Directions/FactSet Auditing Viewer?action=AUDIT_VALUE&amp;DB=129&amp;ID1=15087010&amp;VALUEID=18841&amp;SDATE=2007&amp;PERIODTYPE=ANN_STD&amp;window=popup_no_bar&amp;width=385&amp;height=120&amp;START_MAXIMIZED=FALSE&amp;creator=factset&amp;display_string=Audit"}</definedName>
    <definedName name="_1715__FDSAUDITLINK__" hidden="1">{"fdsup://Directions/FactSet Auditing Viewer?action=AUDIT_VALUE&amp;DB=129&amp;ID1=15087010&amp;VALUEID=18841&amp;SDATE=2008&amp;PERIODTYPE=ANN_STD&amp;window=popup_no_bar&amp;width=385&amp;height=120&amp;START_MAXIMIZED=FALSE&amp;creator=factset&amp;display_string=Audit"}</definedName>
    <definedName name="_1716__FDSAUDITLINK__" hidden="1">{"fdsup://Directions/FactSet Auditing Viewer?action=AUDIT_VALUE&amp;DB=129&amp;ID1=15087010&amp;VALUEID=18841&amp;SDATE=2009&amp;PERIODTYPE=ANN_STD&amp;window=popup_no_bar&amp;width=385&amp;height=120&amp;START_MAXIMIZED=FALSE&amp;creator=factset&amp;display_string=Audit"}</definedName>
    <definedName name="_1717__FDSAUDITLINK__" hidden="1">{"fdsup://Directions/FactSet Auditing Viewer?action=AUDIT_VALUE&amp;DB=129&amp;ID1=15087010&amp;VALUEID=18840&amp;SDATE=2005&amp;PERIODTYPE=ANN_STD&amp;window=popup_no_bar&amp;width=385&amp;height=120&amp;START_MAXIMIZED=FALSE&amp;creator=factset&amp;display_string=Audit"}</definedName>
    <definedName name="_1718__FDSAUDITLINK__" hidden="1">{"fdsup://Directions/FactSet Auditing Viewer?action=AUDIT_VALUE&amp;DB=129&amp;ID1=15087010&amp;VALUEID=18840&amp;SDATE=2007&amp;PERIODTYPE=ANN_STD&amp;window=popup_no_bar&amp;width=385&amp;height=120&amp;START_MAXIMIZED=FALSE&amp;creator=factset&amp;display_string=Audit"}</definedName>
    <definedName name="_1719__FDSAUDITLINK__" hidden="1">{"fdsup://Directions/FactSet Auditing Viewer?action=AUDIT_VALUE&amp;DB=129&amp;ID1=15087010&amp;VALUEID=18839&amp;SDATE=2005&amp;PERIODTYPE=ANN_STD&amp;window=popup_no_bar&amp;width=385&amp;height=120&amp;START_MAXIMIZED=FALSE&amp;creator=factset&amp;display_string=Audit"}</definedName>
    <definedName name="_1720__FDSAUDITLINK__" hidden="1">{"fdsup://Directions/FactSet Auditing Viewer?action=AUDIT_VALUE&amp;DB=129&amp;ID1=15087010&amp;VALUEID=18839&amp;SDATE=2006&amp;PERIODTYPE=ANN_STD&amp;window=popup_no_bar&amp;width=385&amp;height=120&amp;START_MAXIMIZED=FALSE&amp;creator=factset&amp;display_string=Audit"}</definedName>
    <definedName name="_1721__FDSAUDITLINK__" hidden="1">{"fdsup://Directions/FactSet Auditing Viewer?action=AUDIT_VALUE&amp;DB=129&amp;ID1=15087010&amp;VALUEID=18839&amp;SDATE=2007&amp;PERIODTYPE=ANN_STD&amp;window=popup_no_bar&amp;width=385&amp;height=120&amp;START_MAXIMIZED=FALSE&amp;creator=factset&amp;display_string=Audit"}</definedName>
    <definedName name="_1722__FDSAUDITLINK__" hidden="1">{"fdsup://Directions/FactSet Auditing Viewer?action=AUDIT_VALUE&amp;DB=129&amp;ID1=15087010&amp;VALUEID=18839&amp;SDATE=2008&amp;PERIODTYPE=ANN_STD&amp;window=popup_no_bar&amp;width=385&amp;height=120&amp;START_MAXIMIZED=FALSE&amp;creator=factset&amp;display_string=Audit"}</definedName>
    <definedName name="_1723__FDSAUDITLINK__" hidden="1">{"fdsup://Directions/FactSet Auditing Viewer?action=AUDIT_VALUE&amp;DB=129&amp;ID1=15087010&amp;VALUEID=18839&amp;SDATE=2009&amp;PERIODTYPE=ANN_STD&amp;window=popup_no_bar&amp;width=385&amp;height=120&amp;START_MAXIMIZED=FALSE&amp;creator=factset&amp;display_string=Audit"}</definedName>
    <definedName name="_1724__FDSAUDITLINK__" hidden="1">{"fdsup://Directions/FactSet Auditing Viewer?action=AUDIT_VALUE&amp;DB=129&amp;ID1=15087010&amp;VALUEID=18837&amp;SDATE=2005&amp;PERIODTYPE=ANN_STD&amp;window=popup_no_bar&amp;width=385&amp;height=120&amp;START_MAXIMIZED=FALSE&amp;creator=factset&amp;display_string=Audit"}</definedName>
    <definedName name="_1725__FDSAUDITLINK__" hidden="1">{"fdsup://Directions/FactSet Auditing Viewer?action=AUDIT_VALUE&amp;DB=129&amp;ID1=15087010&amp;VALUEID=18837&amp;SDATE=2006&amp;PERIODTYPE=ANN_STD&amp;window=popup_no_bar&amp;width=385&amp;height=120&amp;START_MAXIMIZED=FALSE&amp;creator=factset&amp;display_string=Audit"}</definedName>
    <definedName name="_1726__FDSAUDITLINK__" hidden="1">{"fdsup://Directions/FactSet Auditing Viewer?action=AUDIT_VALUE&amp;DB=129&amp;ID1=15087010&amp;VALUEID=18837&amp;SDATE=2007&amp;PERIODTYPE=ANN_STD&amp;window=popup_no_bar&amp;width=385&amp;height=120&amp;START_MAXIMIZED=FALSE&amp;creator=factset&amp;display_string=Audit"}</definedName>
    <definedName name="_1727__FDSAUDITLINK__" hidden="1">{"fdsup://Directions/FactSet Auditing Viewer?action=AUDIT_VALUE&amp;DB=129&amp;ID1=15087010&amp;VALUEID=18837&amp;SDATE=2008&amp;PERIODTYPE=ANN_STD&amp;window=popup_no_bar&amp;width=385&amp;height=120&amp;START_MAXIMIZED=FALSE&amp;creator=factset&amp;display_string=Audit"}</definedName>
    <definedName name="_1728__FDSAUDITLINK__" hidden="1">{"fdsup://Directions/FactSet Auditing Viewer?action=AUDIT_VALUE&amp;DB=129&amp;ID1=15087010&amp;VALUEID=18837&amp;SDATE=2009&amp;PERIODTYPE=ANN_STD&amp;window=popup_no_bar&amp;width=385&amp;height=120&amp;START_MAXIMIZED=FALSE&amp;creator=factset&amp;display_string=Audit"}</definedName>
    <definedName name="_1729__FDSAUDITLINK__" hidden="1">{"fdsup://Directions/FactSet Auditing Viewer?action=AUDIT_VALUE&amp;DB=129&amp;ID1=15087010&amp;VALUEID=18832&amp;SDATE=2005&amp;PERIODTYPE=ANN_STD&amp;window=popup_no_bar&amp;width=385&amp;height=120&amp;START_MAXIMIZED=FALSE&amp;creator=factset&amp;display_string=Audit"}</definedName>
    <definedName name="_1730__FDSAUDITLINK__" hidden="1">{"fdsup://Directions/FactSet Auditing Viewer?action=AUDIT_VALUE&amp;DB=129&amp;ID1=15087010&amp;VALUEID=18832&amp;SDATE=2006&amp;PERIODTYPE=ANN_STD&amp;window=popup_no_bar&amp;width=385&amp;height=120&amp;START_MAXIMIZED=FALSE&amp;creator=factset&amp;display_string=Audit"}</definedName>
    <definedName name="_1731__FDSAUDITLINK__" hidden="1">{"fdsup://Directions/FactSet Auditing Viewer?action=AUDIT_VALUE&amp;DB=129&amp;ID1=15087010&amp;VALUEID=18832&amp;SDATE=2007&amp;PERIODTYPE=ANN_STD&amp;window=popup_no_bar&amp;width=385&amp;height=120&amp;START_MAXIMIZED=FALSE&amp;creator=factset&amp;display_string=Audit"}</definedName>
    <definedName name="_1732__FDSAUDITLINK__" hidden="1">{"fdsup://Directions/FactSet Auditing Viewer?action=AUDIT_VALUE&amp;DB=129&amp;ID1=15087010&amp;VALUEID=18832&amp;SDATE=2008&amp;PERIODTYPE=ANN_STD&amp;window=popup_no_bar&amp;width=385&amp;height=120&amp;START_MAXIMIZED=FALSE&amp;creator=factset&amp;display_string=Audit"}</definedName>
    <definedName name="_1733__FDSAUDITLINK__" hidden="1">{"fdsup://Directions/FactSet Auditing Viewer?action=AUDIT_VALUE&amp;DB=129&amp;ID1=15087010&amp;VALUEID=18832&amp;SDATE=2009&amp;PERIODTYPE=ANN_STD&amp;window=popup_no_bar&amp;width=385&amp;height=120&amp;START_MAXIMIZED=FALSE&amp;creator=factset&amp;display_string=Audit"}</definedName>
    <definedName name="_1734__FDSAUDITLINK__" hidden="1">{"fdsup://directions/FAT Viewer?action=UPDATE&amp;creator=factset&amp;DYN_ARGS=TRUE&amp;DOC_NAME=FAT:FQL_AUDITING_CLIENT_TEMPLATE.FAT&amp;display_string=Audit&amp;VAR:KEY=NQJGJODUTS&amp;VAR:QUERY=RkZfSExUSF9GVU5ERURfU1RBVFVTKEFOTiwxMi8zMS8yMDAyKQ==&amp;WINDOW=FIRST_POPUP&amp;HEIGHT=450&amp;WI","DTH=450&amp;START_MAXIMIZED=FALSE&amp;VAR:CALENDAR=US&amp;VAR:SYMBOL=CE&amp;VAR:INDEX=0"}</definedName>
    <definedName name="_1735__FDSAUDITLINK__" hidden="1">{"fdsup://directions/FAT Viewer?action=UPDATE&amp;creator=factset&amp;DYN_ARGS=TRUE&amp;DOC_NAME=FAT:FQL_AUDITING_CLIENT_TEMPLATE.FAT&amp;display_string=Audit&amp;VAR:KEY=DSPMTCTCXU&amp;VAR:QUERY=RkZfSExUSF9GVU5ERURfU1RBVFVTKEFOTiwxMi8zMS8yMDAzKQ==&amp;WINDOW=FIRST_POPUP&amp;HEIGHT=450&amp;WI","DTH=450&amp;START_MAXIMIZED=FALSE&amp;VAR:CALENDAR=US&amp;VAR:SYMBOL=CE&amp;VAR:INDEX=0"}</definedName>
    <definedName name="_1736__FDSAUDITLINK__" hidden="1">{"fdsup://directions/FAT Viewer?action=UPDATE&amp;creator=factset&amp;DYN_ARGS=TRUE&amp;DOC_NAME=FAT:FQL_AUDITING_CLIENT_TEMPLATE.FAT&amp;display_string=Audit&amp;VAR:KEY=LOPGBUDMVS&amp;VAR:QUERY=RkZfSExUSF9GVU5ERURfU1RBVFVTKEFOTiwxMi8zMS8yMDA0KQ==&amp;WINDOW=FIRST_POPUP&amp;HEIGHT=450&amp;WI","DTH=450&amp;START_MAXIMIZED=FALSE&amp;VAR:CALENDAR=US&amp;VAR:SYMBOL=CE&amp;VAR:INDEX=0"}</definedName>
    <definedName name="_1737__FDSAUDITLINK__" hidden="1">{"fdsup://directions/FAT Viewer?action=UPDATE&amp;creator=factset&amp;DYN_ARGS=TRUE&amp;DOC_NAME=FAT:FQL_AUDITING_CLIENT_TEMPLATE.FAT&amp;display_string=Audit&amp;VAR:KEY=PYTERGXENW&amp;VAR:QUERY=RkZfSExUSF9GVU5ERURfU1RBVFVTKEFOTiwxMi8zMC8yMDA1KQ==&amp;WINDOW=FIRST_POPUP&amp;HEIGHT=450&amp;WI","DTH=450&amp;START_MAXIMIZED=FALSE&amp;VAR:CALENDAR=US&amp;VAR:SYMBOL=CE&amp;VAR:INDEX=0"}</definedName>
    <definedName name="_1738__FDSAUDITLINK__" hidden="1">{"fdsup://directions/FAT Viewer?action=UPDATE&amp;creator=factset&amp;DYN_ARGS=TRUE&amp;DOC_NAME=FAT:FQL_AUDITING_CLIENT_TEMPLATE.FAT&amp;display_string=Audit&amp;VAR:KEY=JCHOLCNUHC&amp;VAR:QUERY=RkZfSExUSF9GVU5ERURfU1RBVFVTKEFOTiwxMi8yOS8yMDA2KQ==&amp;WINDOW=FIRST_POPUP&amp;HEIGHT=450&amp;WI","DTH=450&amp;START_MAXIMIZED=FALSE&amp;VAR:CALENDAR=US&amp;VAR:SYMBOL=CE&amp;VAR:INDEX=0"}</definedName>
    <definedName name="_1739__FDSAUDITLINK__" hidden="1">{"fdsup://directions/FAT Viewer?action=UPDATE&amp;creator=factset&amp;DYN_ARGS=TRUE&amp;DOC_NAME=FAT:FQL_AUDITING_CLIENT_TEMPLATE.FAT&amp;display_string=Audit&amp;VAR:KEY=PMFOLYJUPI&amp;VAR:QUERY=RkZfSExUSF9GVU5ERURfU1RBVFVTKEFOTiwxMi8zMS8yMDA3KQ==&amp;WINDOW=FIRST_POPUP&amp;HEIGHT=450&amp;WI","DTH=450&amp;START_MAXIMIZED=FALSE&amp;VAR:CALENDAR=US&amp;VAR:SYMBOL=CE&amp;VAR:INDEX=0"}</definedName>
    <definedName name="_1740__FDSAUDITLINK__" hidden="1">{"fdsup://directions/FAT Viewer?action=UPDATE&amp;creator=factset&amp;DYN_ARGS=TRUE&amp;DOC_NAME=FAT:FQL_AUDITING_CLIENT_TEMPLATE.FAT&amp;display_string=Audit&amp;VAR:KEY=ZSHUNGFYPY&amp;VAR:QUERY=RkZfSExUSF9GVU5ERURfU1RBVFVTKEFOTiwxMi8zMS8yMDA4KQ==&amp;WINDOW=FIRST_POPUP&amp;HEIGHT=450&amp;WI","DTH=450&amp;START_MAXIMIZED=FALSE&amp;VAR:CALENDAR=US&amp;VAR:SYMBOL=CE&amp;VAR:INDEX=0"}</definedName>
    <definedName name="_1741__FDSAUDITLINK__" hidden="1">{"fdsup://directions/FAT Viewer?action=UPDATE&amp;creator=factset&amp;DYN_ARGS=TRUE&amp;DOC_NAME=FAT:FQL_AUDITING_CLIENT_TEMPLATE.FAT&amp;display_string=Audit&amp;VAR:KEY=PKDWDWPUTO&amp;VAR:QUERY=RkZfSExUSF9GVU5ERURfU1RBVFVTKEFOTiwxMi8zMS8yMDA5KQ==&amp;WINDOW=FIRST_POPUP&amp;HEIGHT=450&amp;WI","DTH=450&amp;START_MAXIMIZED=FALSE&amp;VAR:CALENDAR=US&amp;VAR:SYMBOL=CE&amp;VAR:INDEX=0"}</definedName>
    <definedName name="_1742__FDSAUDITLINK__" hidden="1">{"fdsup://Directions/FactSet Auditing Viewer?action=AUDIT_VALUE&amp;DB=129&amp;ID1=15087010&amp;VALUEID=18844&amp;SDATE=2006&amp;PERIODTYPE=ANN_STD&amp;window=popup_no_bar&amp;width=385&amp;height=120&amp;START_MAXIMIZED=FALSE&amp;creator=factset&amp;display_string=Audit"}</definedName>
    <definedName name="_1743__FDSAUDITLINK__" hidden="1">{"fdsup://Directions/FactSet Auditing Viewer?action=AUDIT_VALUE&amp;DB=129&amp;ID1=15087010&amp;VALUEID=18844&amp;SDATE=2007&amp;PERIODTYPE=ANN_STD&amp;window=popup_no_bar&amp;width=385&amp;height=120&amp;START_MAXIMIZED=FALSE&amp;creator=factset&amp;display_string=Audit"}</definedName>
    <definedName name="_1744__FDSAUDITLINK__" hidden="1">{"fdsup://Directions/FactSet Auditing Viewer?action=AUDIT_VALUE&amp;DB=129&amp;ID1=15087010&amp;VALUEID=18844&amp;SDATE=2008&amp;PERIODTYPE=ANN_STD&amp;window=popup_no_bar&amp;width=385&amp;height=120&amp;START_MAXIMIZED=FALSE&amp;creator=factset&amp;display_string=Audit"}</definedName>
    <definedName name="_1745__FDSAUDITLINK__" hidden="1">{"fdsup://Directions/FactSet Auditing Viewer?action=AUDIT_VALUE&amp;DB=129&amp;ID1=15087010&amp;VALUEID=18844&amp;SDATE=2009&amp;PERIODTYPE=ANN_STD&amp;window=popup_no_bar&amp;width=385&amp;height=120&amp;START_MAXIMIZED=FALSE&amp;creator=factset&amp;display_string=Audit"}</definedName>
    <definedName name="_1746__FDSAUDITLINK__" hidden="1">{"fdsup://Directions/FactSet Auditing Viewer?action=AUDIT_VALUE&amp;DB=129&amp;ID1=15087010&amp;VALUEID=18834&amp;SDATE=2006&amp;PERIODTYPE=ANN_STD&amp;window=popup_no_bar&amp;width=385&amp;height=120&amp;START_MAXIMIZED=FALSE&amp;creator=factset&amp;display_string=Audit"}</definedName>
    <definedName name="_1747__FDSAUDITLINK__" hidden="1">{"fdsup://Directions/FactSet Auditing Viewer?action=AUDIT_VALUE&amp;DB=129&amp;ID1=15087010&amp;VALUEID=18835&amp;SDATE=2005&amp;PERIODTYPE=ANN_STD&amp;window=popup_no_bar&amp;width=385&amp;height=120&amp;START_MAXIMIZED=FALSE&amp;creator=factset&amp;display_string=Audit"}</definedName>
    <definedName name="_1748__FDSAUDITLINK__" hidden="1">{"fdsup://Directions/FactSet Auditing Viewer?action=AUDIT_VALUE&amp;DB=129&amp;ID1=15087010&amp;VALUEID=18810&amp;SDATE=2005&amp;PERIODTYPE=ANN_STD&amp;window=popup_no_bar&amp;width=385&amp;height=120&amp;START_MAXIMIZED=FALSE&amp;creator=factset&amp;display_string=Audit"}</definedName>
    <definedName name="_1749__FDSAUDITLINK__" hidden="1">{"fdsup://Directions/FactSet Auditing Viewer?action=AUDIT_VALUE&amp;DB=129&amp;ID1=15087010&amp;VALUEID=18810&amp;SDATE=2006&amp;PERIODTYPE=ANN_STD&amp;window=popup_no_bar&amp;width=385&amp;height=120&amp;START_MAXIMIZED=FALSE&amp;creator=factset&amp;display_string=Audit"}</definedName>
    <definedName name="_1750__FDSAUDITLINK__" hidden="1">{"fdsup://Directions/FactSet Auditing Viewer?action=AUDIT_VALUE&amp;DB=129&amp;ID1=15087010&amp;VALUEID=18810&amp;SDATE=2007&amp;PERIODTYPE=ANN_STD&amp;window=popup_no_bar&amp;width=385&amp;height=120&amp;START_MAXIMIZED=FALSE&amp;creator=factset&amp;display_string=Audit"}</definedName>
    <definedName name="_1751__FDSAUDITLINK__" hidden="1">{"fdsup://Directions/FactSet Auditing Viewer?action=AUDIT_VALUE&amp;DB=129&amp;ID1=15087010&amp;VALUEID=18810&amp;SDATE=2008&amp;PERIODTYPE=ANN_STD&amp;window=popup_no_bar&amp;width=385&amp;height=120&amp;START_MAXIMIZED=FALSE&amp;creator=factset&amp;display_string=Audit"}</definedName>
    <definedName name="_1752__FDSAUDITLINK__" hidden="1">{"fdsup://Directions/FactSet Auditing Viewer?action=AUDIT_VALUE&amp;DB=129&amp;ID1=15087010&amp;VALUEID=18810&amp;SDATE=2009&amp;PERIODTYPE=ANN_STD&amp;window=popup_no_bar&amp;width=385&amp;height=120&amp;START_MAXIMIZED=FALSE&amp;creator=factset&amp;display_string=Audit"}</definedName>
    <definedName name="_1753__FDSAUDITLINK__" hidden="1">{"fdsup://Directions/FactSet Auditing Viewer?action=AUDIT_VALUE&amp;DB=129&amp;ID1=15087010&amp;VALUEID=18815&amp;SDATE=2005&amp;PERIODTYPE=ANN_STD&amp;window=popup_no_bar&amp;width=385&amp;height=120&amp;START_MAXIMIZED=FALSE&amp;creator=factset&amp;display_string=Audit"}</definedName>
    <definedName name="_1754__FDSAUDITLINK__" hidden="1">{"fdsup://Directions/FactSet Auditing Viewer?action=AUDIT_VALUE&amp;DB=129&amp;ID1=15087010&amp;VALUEID=18815&amp;SDATE=2006&amp;PERIODTYPE=ANN_STD&amp;window=popup_no_bar&amp;width=385&amp;height=120&amp;START_MAXIMIZED=FALSE&amp;creator=factset&amp;display_string=Audit"}</definedName>
    <definedName name="_1755__FDSAUDITLINK__" hidden="1">{"fdsup://Directions/FactSet Auditing Viewer?action=AUDIT_VALUE&amp;DB=129&amp;ID1=15087010&amp;VALUEID=18815&amp;SDATE=2007&amp;PERIODTYPE=ANN_STD&amp;window=popup_no_bar&amp;width=385&amp;height=120&amp;START_MAXIMIZED=FALSE&amp;creator=factset&amp;display_string=Audit"}</definedName>
    <definedName name="_1756__FDSAUDITLINK__" hidden="1">{"fdsup://Directions/FactSet Auditing Viewer?action=AUDIT_VALUE&amp;DB=129&amp;ID1=15087010&amp;VALUEID=18815&amp;SDATE=2008&amp;PERIODTYPE=ANN_STD&amp;window=popup_no_bar&amp;width=385&amp;height=120&amp;START_MAXIMIZED=FALSE&amp;creator=factset&amp;display_string=Audit"}</definedName>
    <definedName name="_1757__FDSAUDITLINK__" hidden="1">{"fdsup://Directions/FactSet Auditing Viewer?action=AUDIT_VALUE&amp;DB=129&amp;ID1=15087010&amp;VALUEID=18815&amp;SDATE=2009&amp;PERIODTYPE=ANN_STD&amp;window=popup_no_bar&amp;width=385&amp;height=120&amp;START_MAXIMIZED=FALSE&amp;creator=factset&amp;display_string=Audit"}</definedName>
    <definedName name="_1758__FDSAUDITLINK__" hidden="1">{"fdsup://Directions/FactSet Auditing Viewer?action=AUDIT_VALUE&amp;DB=129&amp;ID1=15087010&amp;VALUEID=18814&amp;SDATE=2005&amp;PERIODTYPE=ANN_STD&amp;window=popup_no_bar&amp;width=385&amp;height=120&amp;START_MAXIMIZED=FALSE&amp;creator=factset&amp;display_string=Audit"}</definedName>
    <definedName name="_1759__FDSAUDITLINK__" hidden="1">{"fdsup://Directions/FactSet Auditing Viewer?action=AUDIT_VALUE&amp;DB=129&amp;ID1=15087010&amp;VALUEID=18814&amp;SDATE=2007&amp;PERIODTYPE=ANN_STD&amp;window=popup_no_bar&amp;width=385&amp;height=120&amp;START_MAXIMIZED=FALSE&amp;creator=factset&amp;display_string=Audit"}</definedName>
    <definedName name="_1760__FDSAUDITLINK__" hidden="1">{"fdsup://Directions/FactSet Auditing Viewer?action=AUDIT_VALUE&amp;DB=129&amp;ID1=15087010&amp;VALUEID=18814&amp;SDATE=2008&amp;PERIODTYPE=ANN_STD&amp;window=popup_no_bar&amp;width=385&amp;height=120&amp;START_MAXIMIZED=FALSE&amp;creator=factset&amp;display_string=Audit"}</definedName>
    <definedName name="_1761__FDSAUDITLINK__" hidden="1">{"fdsup://Directions/FactSet Auditing Viewer?action=AUDIT_VALUE&amp;DB=129&amp;ID1=15087010&amp;VALUEID=18812&amp;SDATE=2006&amp;PERIODTYPE=ANN_STD&amp;window=popup_no_bar&amp;width=385&amp;height=120&amp;START_MAXIMIZED=FALSE&amp;creator=factset&amp;display_string=Audit"}</definedName>
    <definedName name="_1762__FDSAUDITLINK__" hidden="1">{"fdsup://Directions/FactSet Auditing Viewer?action=AUDIT_VALUE&amp;DB=129&amp;ID1=15087010&amp;VALUEID=18817&amp;SDATE=2005&amp;PERIODTYPE=ANN_STD&amp;window=popup_no_bar&amp;width=385&amp;height=120&amp;START_MAXIMIZED=FALSE&amp;creator=factset&amp;display_string=Audit"}</definedName>
    <definedName name="_1763__FDSAUDITLINK__" hidden="1">{"fdsup://Directions/FactSet Auditing Viewer?action=AUDIT_VALUE&amp;DB=129&amp;ID1=15087010&amp;VALUEID=18817&amp;SDATE=2006&amp;PERIODTYPE=ANN_STD&amp;window=popup_no_bar&amp;width=385&amp;height=120&amp;START_MAXIMIZED=FALSE&amp;creator=factset&amp;display_string=Audit"}</definedName>
    <definedName name="_1764__FDSAUDITLINK__" hidden="1">{"fdsup://Directions/FactSet Auditing Viewer?action=AUDIT_VALUE&amp;DB=129&amp;ID1=15087010&amp;VALUEID=18817&amp;SDATE=2007&amp;PERIODTYPE=ANN_STD&amp;window=popup_no_bar&amp;width=385&amp;height=120&amp;START_MAXIMIZED=FALSE&amp;creator=factset&amp;display_string=Audit"}</definedName>
    <definedName name="_1765__FDSAUDITLINK__" hidden="1">{"fdsup://Directions/FactSet Auditing Viewer?action=AUDIT_VALUE&amp;DB=129&amp;ID1=15087010&amp;VALUEID=18817&amp;SDATE=2008&amp;PERIODTYPE=ANN_STD&amp;window=popup_no_bar&amp;width=385&amp;height=120&amp;START_MAXIMIZED=FALSE&amp;creator=factset&amp;display_string=Audit"}</definedName>
    <definedName name="_1766__FDSAUDITLINK__" hidden="1">{"fdsup://Directions/FactSet Auditing Viewer?action=AUDIT_VALUE&amp;DB=129&amp;ID1=15087010&amp;VALUEID=18817&amp;SDATE=2009&amp;PERIODTYPE=ANN_STD&amp;window=popup_no_bar&amp;width=385&amp;height=120&amp;START_MAXIMIZED=FALSE&amp;creator=factset&amp;display_string=Audit"}</definedName>
    <definedName name="_1767__FDSAUDITLINK__" hidden="1">{"fdsup://Directions/FactSet Auditing Viewer?action=AUDIT_VALUE&amp;DB=129&amp;ID1=15087010&amp;VALUEID=18813&amp;SDATE=2005&amp;PERIODTYPE=ANN_STD&amp;window=popup_no_bar&amp;width=385&amp;height=120&amp;START_MAXIMIZED=FALSE&amp;creator=factset&amp;display_string=Audit"}</definedName>
    <definedName name="_1768__FDSAUDITLINK__" hidden="1">{"fdsup://Directions/FactSet Auditing Viewer?action=AUDIT_VALUE&amp;DB=129&amp;ID1=15087010&amp;VALUEID=18813&amp;SDATE=2006&amp;PERIODTYPE=ANN_STD&amp;window=popup_no_bar&amp;width=385&amp;height=120&amp;START_MAXIMIZED=FALSE&amp;creator=factset&amp;display_string=Audit"}</definedName>
    <definedName name="_1769__FDSAUDITLINK__" hidden="1">{"fdsup://Directions/FactSet Auditing Viewer?action=AUDIT_VALUE&amp;DB=129&amp;ID1=15087010&amp;VALUEID=18813&amp;SDATE=2007&amp;PERIODTYPE=ANN_STD&amp;window=popup_no_bar&amp;width=385&amp;height=120&amp;START_MAXIMIZED=FALSE&amp;creator=factset&amp;display_string=Audit"}</definedName>
    <definedName name="_1770__FDSAUDITLINK__" hidden="1">{"fdsup://Directions/FactSet Auditing Viewer?action=AUDIT_VALUE&amp;DB=129&amp;ID1=15087010&amp;VALUEID=18813&amp;SDATE=2008&amp;PERIODTYPE=ANN_STD&amp;window=popup_no_bar&amp;width=385&amp;height=120&amp;START_MAXIMIZED=FALSE&amp;creator=factset&amp;display_string=Audit"}</definedName>
    <definedName name="_1771__FDSAUDITLINK__" hidden="1">{"fdsup://Directions/FactSet Auditing Viewer?action=AUDIT_VALUE&amp;DB=129&amp;ID1=15087010&amp;VALUEID=18813&amp;SDATE=2009&amp;PERIODTYPE=ANN_STD&amp;window=popup_no_bar&amp;width=385&amp;height=120&amp;START_MAXIMIZED=FALSE&amp;creator=factset&amp;display_string=Audit"}</definedName>
    <definedName name="_1772__FDSAUDITLINK__" hidden="1">{"fdsup://Directions/FactSet Auditing Viewer?action=AUDIT_VALUE&amp;DB=129&amp;ID1=15087010&amp;VALUEID=18811&amp;SDATE=2005&amp;PERIODTYPE=ANN_STD&amp;window=popup_no_bar&amp;width=385&amp;height=120&amp;START_MAXIMIZED=FALSE&amp;creator=factset&amp;display_string=Audit"}</definedName>
    <definedName name="_1773__FDSAUDITLINK__" hidden="1">{"fdsup://Directions/FactSet Auditing Viewer?action=AUDIT_VALUE&amp;DB=129&amp;ID1=15087010&amp;VALUEID=18811&amp;SDATE=2006&amp;PERIODTYPE=ANN_STD&amp;window=popup_no_bar&amp;width=385&amp;height=120&amp;START_MAXIMIZED=FALSE&amp;creator=factset&amp;display_string=Audit"}</definedName>
    <definedName name="_1774__FDSAUDITLINK__" hidden="1">{"fdsup://Directions/FactSet Auditing Viewer?action=AUDIT_VALUE&amp;DB=129&amp;ID1=15087010&amp;VALUEID=18811&amp;SDATE=2007&amp;PERIODTYPE=ANN_STD&amp;window=popup_no_bar&amp;width=385&amp;height=120&amp;START_MAXIMIZED=FALSE&amp;creator=factset&amp;display_string=Audit"}</definedName>
    <definedName name="_1775__FDSAUDITLINK__" hidden="1">{"fdsup://Directions/FactSet Auditing Viewer?action=AUDIT_VALUE&amp;DB=129&amp;ID1=15087010&amp;VALUEID=18811&amp;SDATE=2008&amp;PERIODTYPE=ANN_STD&amp;window=popup_no_bar&amp;width=385&amp;height=120&amp;START_MAXIMIZED=FALSE&amp;creator=factset&amp;display_string=Audit"}</definedName>
    <definedName name="_1776__FDSAUDITLINK__" hidden="1">{"fdsup://Directions/FactSet Auditing Viewer?action=AUDIT_VALUE&amp;DB=129&amp;ID1=15087010&amp;VALUEID=18811&amp;SDATE=2009&amp;PERIODTYPE=ANN_STD&amp;window=popup_no_bar&amp;width=385&amp;height=120&amp;START_MAXIMIZED=FALSE&amp;creator=factset&amp;display_string=Audit"}</definedName>
    <definedName name="_1777__FDSAUDITLINK__" hidden="1">{"fdsup://Directions/FactSet Auditing Viewer?action=AUDIT_VALUE&amp;DB=129&amp;ID1=15087010&amp;VALUEID=18805&amp;SDATE=2005&amp;PERIODTYPE=ANN_STD&amp;window=popup_no_bar&amp;width=385&amp;height=120&amp;START_MAXIMIZED=FALSE&amp;creator=factset&amp;display_string=Audit"}</definedName>
    <definedName name="_1778__FDSAUDITLINK__" hidden="1">{"fdsup://Directions/FactSet Auditing Viewer?action=AUDIT_VALUE&amp;DB=129&amp;ID1=15087010&amp;VALUEID=18805&amp;SDATE=2006&amp;PERIODTYPE=ANN_STD&amp;window=popup_no_bar&amp;width=385&amp;height=120&amp;START_MAXIMIZED=FALSE&amp;creator=factset&amp;display_string=Audit"}</definedName>
    <definedName name="_1779__FDSAUDITLINK__" hidden="1">{"fdsup://Directions/FactSet Auditing Viewer?action=AUDIT_VALUE&amp;DB=129&amp;ID1=15087010&amp;VALUEID=18805&amp;SDATE=2007&amp;PERIODTYPE=ANN_STD&amp;window=popup_no_bar&amp;width=385&amp;height=120&amp;START_MAXIMIZED=FALSE&amp;creator=factset&amp;display_string=Audit"}</definedName>
    <definedName name="_1780__FDSAUDITLINK__" hidden="1">{"fdsup://Directions/FactSet Auditing Viewer?action=AUDIT_VALUE&amp;DB=129&amp;ID1=15087010&amp;VALUEID=18805&amp;SDATE=2008&amp;PERIODTYPE=ANN_STD&amp;window=popup_no_bar&amp;width=385&amp;height=120&amp;START_MAXIMIZED=FALSE&amp;creator=factset&amp;display_string=Audit"}</definedName>
    <definedName name="_1781__FDSAUDITLINK__" hidden="1">{"fdsup://Directions/FactSet Auditing Viewer?action=AUDIT_VALUE&amp;DB=129&amp;ID1=15087010&amp;VALUEID=18805&amp;SDATE=2009&amp;PERIODTYPE=ANN_STD&amp;window=popup_no_bar&amp;width=385&amp;height=120&amp;START_MAXIMIZED=FALSE&amp;creator=factset&amp;display_string=Audit"}</definedName>
    <definedName name="_1782__FDSAUDITLINK__" hidden="1">{"fdsup://Directions/FactSet Auditing Viewer?action=AUDIT_VALUE&amp;DB=129&amp;ID1=15087010&amp;VALUEID=18806&amp;SDATE=2005&amp;PERIODTYPE=ANN_STD&amp;window=popup_no_bar&amp;width=385&amp;height=120&amp;START_MAXIMIZED=FALSE&amp;creator=factset&amp;display_string=Audit"}</definedName>
    <definedName name="_1783__FDSAUDITLINK__" hidden="1">{"fdsup://Directions/FactSet Auditing Viewer?action=AUDIT_VALUE&amp;DB=129&amp;ID1=15087010&amp;VALUEID=18806&amp;SDATE=2006&amp;PERIODTYPE=ANN_STD&amp;window=popup_no_bar&amp;width=385&amp;height=120&amp;START_MAXIMIZED=FALSE&amp;creator=factset&amp;display_string=Audit"}</definedName>
    <definedName name="_1784__FDSAUDITLINK__" hidden="1">{"fdsup://Directions/FactSet Auditing Viewer?action=AUDIT_VALUE&amp;DB=129&amp;ID1=15087010&amp;VALUEID=18806&amp;SDATE=2007&amp;PERIODTYPE=ANN_STD&amp;window=popup_no_bar&amp;width=385&amp;height=120&amp;START_MAXIMIZED=FALSE&amp;creator=factset&amp;display_string=Audit"}</definedName>
    <definedName name="_1785__FDSAUDITLINK__" hidden="1">{"fdsup://Directions/FactSet Auditing Viewer?action=AUDIT_VALUE&amp;DB=129&amp;ID1=15087010&amp;VALUEID=18806&amp;SDATE=2008&amp;PERIODTYPE=ANN_STD&amp;window=popup_no_bar&amp;width=385&amp;height=120&amp;START_MAXIMIZED=FALSE&amp;creator=factset&amp;display_string=Audit"}</definedName>
    <definedName name="_1786__FDSAUDITLINK__" hidden="1">{"fdsup://Directions/FactSet Auditing Viewer?action=AUDIT_VALUE&amp;DB=129&amp;ID1=15087010&amp;VALUEID=18806&amp;SDATE=2009&amp;PERIODTYPE=ANN_STD&amp;window=popup_no_bar&amp;width=385&amp;height=120&amp;START_MAXIMIZED=FALSE&amp;creator=factset&amp;display_string=Audit"}</definedName>
    <definedName name="_1787__FDSAUDITLINK__" hidden="1">{"fdsup://Directions/FactSet Auditing Viewer?action=AUDIT_VALUE&amp;DB=129&amp;ID1=15087010&amp;VALUEID=18817&amp;SDATE=2005&amp;PERIODTYPE=ANN_STD&amp;window=popup_no_bar&amp;width=385&amp;height=120&amp;START_MAXIMIZED=FALSE&amp;creator=factset&amp;display_string=Audit"}</definedName>
    <definedName name="_1788__FDSAUDITLINK__" hidden="1">{"fdsup://Directions/FactSet Auditing Viewer?action=AUDIT_VALUE&amp;DB=129&amp;ID1=15087010&amp;VALUEID=18817&amp;SDATE=2006&amp;PERIODTYPE=ANN_STD&amp;window=popup_no_bar&amp;width=385&amp;height=120&amp;START_MAXIMIZED=FALSE&amp;creator=factset&amp;display_string=Audit"}</definedName>
    <definedName name="_1789__FDSAUDITLINK__" hidden="1">{"fdsup://Directions/FactSet Auditing Viewer?action=AUDIT_VALUE&amp;DB=129&amp;ID1=15087010&amp;VALUEID=18817&amp;SDATE=2007&amp;PERIODTYPE=ANN_STD&amp;window=popup_no_bar&amp;width=385&amp;height=120&amp;START_MAXIMIZED=FALSE&amp;creator=factset&amp;display_string=Audit"}</definedName>
    <definedName name="_1790__FDSAUDITLINK__" hidden="1">{"fdsup://Directions/FactSet Auditing Viewer?action=AUDIT_VALUE&amp;DB=129&amp;ID1=15087010&amp;VALUEID=18817&amp;SDATE=2008&amp;PERIODTYPE=ANN_STD&amp;window=popup_no_bar&amp;width=385&amp;height=120&amp;START_MAXIMIZED=FALSE&amp;creator=factset&amp;display_string=Audit"}</definedName>
    <definedName name="_1791__FDSAUDITLINK__" hidden="1">{"fdsup://Directions/FactSet Auditing Viewer?action=AUDIT_VALUE&amp;DB=129&amp;ID1=15087010&amp;VALUEID=18817&amp;SDATE=2009&amp;PERIODTYPE=ANN_STD&amp;window=popup_no_bar&amp;width=385&amp;height=120&amp;START_MAXIMIZED=FALSE&amp;creator=factset&amp;display_string=Audit"}</definedName>
    <definedName name="_1792__FDSAUDITLINK__" hidden="1">{"fdsup://Directions/FactSet Auditing Viewer?action=AUDIT_VALUE&amp;DB=129&amp;ID1=15087010&amp;VALUEID=18816&amp;SDATE=2005&amp;PERIODTYPE=ANN_STD&amp;window=popup_no_bar&amp;width=385&amp;height=120&amp;START_MAXIMIZED=FALSE&amp;creator=factset&amp;display_string=Audit"}</definedName>
    <definedName name="_1793__FDSAUDITLINK__" hidden="1">{"fdsup://Directions/FactSet Auditing Viewer?action=AUDIT_VALUE&amp;DB=129&amp;ID1=15087010&amp;VALUEID=18816&amp;SDATE=2006&amp;PERIODTYPE=ANN_STD&amp;window=popup_no_bar&amp;width=385&amp;height=120&amp;START_MAXIMIZED=FALSE&amp;creator=factset&amp;display_string=Audit"}</definedName>
    <definedName name="_1794__FDSAUDITLINK__" hidden="1">{"fdsup://Directions/FactSet Auditing Viewer?action=AUDIT_VALUE&amp;DB=129&amp;ID1=15087010&amp;VALUEID=18816&amp;SDATE=2007&amp;PERIODTYPE=ANN_STD&amp;window=popup_no_bar&amp;width=385&amp;height=120&amp;START_MAXIMIZED=FALSE&amp;creator=factset&amp;display_string=Audit"}</definedName>
    <definedName name="_1795__FDSAUDITLINK__" hidden="1">{"fdsup://Directions/FactSet Auditing Viewer?action=AUDIT_VALUE&amp;DB=129&amp;ID1=15087010&amp;VALUEID=18816&amp;SDATE=2008&amp;PERIODTYPE=ANN_STD&amp;window=popup_no_bar&amp;width=385&amp;height=120&amp;START_MAXIMIZED=FALSE&amp;creator=factset&amp;display_string=Audit"}</definedName>
    <definedName name="_1796__FDSAUDITLINK__" hidden="1">{"fdsup://Directions/FactSet Auditing Viewer?action=AUDIT_VALUE&amp;DB=129&amp;ID1=15087010&amp;VALUEID=18816&amp;SDATE=2009&amp;PERIODTYPE=ANN_STD&amp;window=popup_no_bar&amp;width=385&amp;height=120&amp;START_MAXIMIZED=FALSE&amp;creator=factset&amp;display_string=Audit"}</definedName>
    <definedName name="_1797__FDSAUDITLINK__" hidden="1">{"fdsup://directions/FAT Viewer?action=UPDATE&amp;creator=factset&amp;DYN_ARGS=TRUE&amp;DOC_NAME=FAT:FQL_AUDITING_CLIENT_TEMPLATE.FAT&amp;display_string=Audit&amp;VAR:KEY=VMFMLKRATA&amp;VAR:QUERY=RkZfUEVOU19GVU5ERURfU1RBVFVTKEFOTiwxMi8zMS8yMDAyKQ==&amp;WINDOW=FIRST_POPUP&amp;HEIGHT=450&amp;WI","DTH=450&amp;START_MAXIMIZED=FALSE&amp;VAR:CALENDAR=US&amp;VAR:SYMBOL=CE&amp;VAR:INDEX=0"}</definedName>
    <definedName name="_1798__FDSAUDITLINK__" hidden="1">{"fdsup://directions/FAT Viewer?action=UPDATE&amp;creator=factset&amp;DYN_ARGS=TRUE&amp;DOC_NAME=FAT:FQL_AUDITING_CLIENT_TEMPLATE.FAT&amp;display_string=Audit&amp;VAR:KEY=JIVWZODSHC&amp;VAR:QUERY=RkZfUEVOU19GVU5ERURfU1RBVFVTKEFOTiwxMi8zMS8yMDAzKQ==&amp;WINDOW=FIRST_POPUP&amp;HEIGHT=450&amp;WI","DTH=450&amp;START_MAXIMIZED=FALSE&amp;VAR:CALENDAR=US&amp;VAR:SYMBOL=CE&amp;VAR:INDEX=0"}</definedName>
    <definedName name="_1799__FDSAUDITLINK__" hidden="1">{"fdsup://directions/FAT Viewer?action=UPDATE&amp;creator=factset&amp;DYN_ARGS=TRUE&amp;DOC_NAME=FAT:FQL_AUDITING_CLIENT_TEMPLATE.FAT&amp;display_string=Audit&amp;VAR:KEY=JERONYNSLA&amp;VAR:QUERY=RkZfUEVOU19GVU5ERURfU1RBVFVTKEFOTiwxMi8zMS8yMDA0KQ==&amp;WINDOW=FIRST_POPUP&amp;HEIGHT=450&amp;WI","DTH=450&amp;START_MAXIMIZED=FALSE&amp;VAR:CALENDAR=US&amp;VAR:SYMBOL=CE&amp;VAR:INDEX=0"}</definedName>
    <definedName name="_18__FDSAUDITLINK__" hidden="1">{"fdsup://Directions/FactSet Auditing Viewer?action=AUDIT_VALUE&amp;DB=129&amp;ID1=85858610&amp;VALUEID=01001&amp;SDATE=2010&amp;PERIODTYPE=ANN_STD&amp;window=popup_no_bar&amp;width=385&amp;height=120&amp;START_MAXIMIZED=FALSE&amp;creator=factset&amp;display_string=Audit"}</definedName>
    <definedName name="_1800__FDSAUDITLINK__" hidden="1">{"fdsup://directions/FAT Viewer?action=UPDATE&amp;creator=factset&amp;DYN_ARGS=TRUE&amp;DOC_NAME=FAT:FQL_AUDITING_CLIENT_TEMPLATE.FAT&amp;display_string=Audit&amp;VAR:KEY=HATGDITEXM&amp;VAR:QUERY=RkZfUEVOU19GVU5ERURfU1RBVFVTKEFOTiwxMi8zMC8yMDA1KQ==&amp;WINDOW=FIRST_POPUP&amp;HEIGHT=450&amp;WI","DTH=450&amp;START_MAXIMIZED=FALSE&amp;VAR:CALENDAR=US&amp;VAR:SYMBOL=CE&amp;VAR:INDEX=0"}</definedName>
    <definedName name="_1801__FDSAUDITLINK__" hidden="1">{"fdsup://directions/FAT Viewer?action=UPDATE&amp;creator=factset&amp;DYN_ARGS=TRUE&amp;DOC_NAME=FAT:FQL_AUDITING_CLIENT_TEMPLATE.FAT&amp;display_string=Audit&amp;VAR:KEY=VMHKXWXMNK&amp;VAR:QUERY=RkZfUEVOU19GVU5ERURfU1RBVFVTKEFOTiwxMi8yOS8yMDA2KQ==&amp;WINDOW=FIRST_POPUP&amp;HEIGHT=450&amp;WI","DTH=450&amp;START_MAXIMIZED=FALSE&amp;VAR:CALENDAR=US&amp;VAR:SYMBOL=CE&amp;VAR:INDEX=0"}</definedName>
    <definedName name="_1802__FDSAUDITLINK__" hidden="1">{"fdsup://directions/FAT Viewer?action=UPDATE&amp;creator=factset&amp;DYN_ARGS=TRUE&amp;DOC_NAME=FAT:FQL_AUDITING_CLIENT_TEMPLATE.FAT&amp;display_string=Audit&amp;VAR:KEY=LKPMDEXMBI&amp;VAR:QUERY=RkZfUEVOU19GVU5ERURfU1RBVFVTKEFOTiwxMi8zMS8yMDA3KQ==&amp;WINDOW=FIRST_POPUP&amp;HEIGHT=450&amp;WI","DTH=450&amp;START_MAXIMIZED=FALSE&amp;VAR:CALENDAR=US&amp;VAR:SYMBOL=CE&amp;VAR:INDEX=0"}</definedName>
    <definedName name="_1803__FDSAUDITLINK__" hidden="1">{"fdsup://directions/FAT Viewer?action=UPDATE&amp;creator=factset&amp;DYN_ARGS=TRUE&amp;DOC_NAME=FAT:FQL_AUDITING_CLIENT_TEMPLATE.FAT&amp;display_string=Audit&amp;VAR:KEY=JMRYPMFMHA&amp;VAR:QUERY=RkZfUEVOU19GVU5ERURfU1RBVFVTKEFOTiwxMi8zMS8yMDA4KQ==&amp;WINDOW=FIRST_POPUP&amp;HEIGHT=450&amp;WI","DTH=450&amp;START_MAXIMIZED=FALSE&amp;VAR:CALENDAR=US&amp;VAR:SYMBOL=CE&amp;VAR:INDEX=0"}</definedName>
    <definedName name="_1804__FDSAUDITLINK__" hidden="1">{"fdsup://directions/FAT Viewer?action=UPDATE&amp;creator=factset&amp;DYN_ARGS=TRUE&amp;DOC_NAME=FAT:FQL_AUDITING_CLIENT_TEMPLATE.FAT&amp;display_string=Audit&amp;VAR:KEY=BWZEJWVKRE&amp;VAR:QUERY=RkZfUEVOU19GVU5ERURfU1RBVFVTKEFOTiwxMi8zMS8yMDA5KQ==&amp;WINDOW=FIRST_POPUP&amp;HEIGHT=450&amp;WI","DTH=450&amp;START_MAXIMIZED=FALSE&amp;VAR:CALENDAR=US&amp;VAR:SYMBOL=CE&amp;VAR:INDEX=0"}</definedName>
    <definedName name="_1805__FDSAUDITLINK__" hidden="1">{"fdsup://Directions/FactSet Auditing Viewer?action=AUDIT_VALUE&amp;DB=129&amp;ID1=15087010&amp;VALUEID=18818&amp;SDATE=2005&amp;PERIODTYPE=ANN_STD&amp;window=popup_no_bar&amp;width=385&amp;height=120&amp;START_MAXIMIZED=FALSE&amp;creator=factset&amp;display_string=Audit"}</definedName>
    <definedName name="_1806__FDSAUDITLINK__" hidden="1">{"fdsup://Directions/FactSet Auditing Viewer?action=AUDIT_VALUE&amp;DB=129&amp;ID1=15087010&amp;VALUEID=18818&amp;SDATE=2006&amp;PERIODTYPE=ANN_STD&amp;window=popup_no_bar&amp;width=385&amp;height=120&amp;START_MAXIMIZED=FALSE&amp;creator=factset&amp;display_string=Audit"}</definedName>
    <definedName name="_1807__FDSAUDITLINK__" hidden="1">{"fdsup://Directions/FactSet Auditing Viewer?action=AUDIT_VALUE&amp;DB=129&amp;ID1=15087010&amp;VALUEID=18818&amp;SDATE=2007&amp;PERIODTYPE=ANN_STD&amp;window=popup_no_bar&amp;width=385&amp;height=120&amp;START_MAXIMIZED=FALSE&amp;creator=factset&amp;display_string=Audit"}</definedName>
    <definedName name="_1808__FDSAUDITLINK__" hidden="1">{"fdsup://Directions/FactSet Auditing Viewer?action=AUDIT_VALUE&amp;DB=129&amp;ID1=15087010&amp;VALUEID=18818&amp;SDATE=2008&amp;PERIODTYPE=ANN_STD&amp;window=popup_no_bar&amp;width=385&amp;height=120&amp;START_MAXIMIZED=FALSE&amp;creator=factset&amp;display_string=Audit"}</definedName>
    <definedName name="_1809__FDSAUDITLINK__" hidden="1">{"fdsup://Directions/FactSet Auditing Viewer?action=AUDIT_VALUE&amp;DB=129&amp;ID1=15087010&amp;VALUEID=18818&amp;SDATE=2009&amp;PERIODTYPE=ANN_STD&amp;window=popup_no_bar&amp;width=385&amp;height=120&amp;START_MAXIMIZED=FALSE&amp;creator=factset&amp;display_string=Audit"}</definedName>
    <definedName name="_1810__FDSAUDITLINK__" hidden="1">{"fdsup://Directions/FactSet Auditing Viewer?action=AUDIT_VALUE&amp;DB=129&amp;ID1=15087010&amp;VALUEID=18808&amp;SDATE=2005&amp;PERIODTYPE=ANN_STD&amp;window=popup_no_bar&amp;width=385&amp;height=120&amp;START_MAXIMIZED=FALSE&amp;creator=factset&amp;display_string=Audit"}</definedName>
    <definedName name="_1811__FDSAUDITLINK__" hidden="1">{"fdsup://Directions/FactSet Auditing Viewer?action=AUDIT_VALUE&amp;DB=129&amp;ID1=15087010&amp;VALUEID=18808&amp;SDATE=2006&amp;PERIODTYPE=ANN_STD&amp;window=popup_no_bar&amp;width=385&amp;height=120&amp;START_MAXIMIZED=FALSE&amp;creator=factset&amp;display_string=Audit"}</definedName>
    <definedName name="_1812__FDSAUDITLINK__" hidden="1">{"fdsup://Directions/FactSet Auditing Viewer?action=AUDIT_VALUE&amp;DB=129&amp;ID1=15087010&amp;VALUEID=18808&amp;SDATE=2007&amp;PERIODTYPE=ANN_STD&amp;window=popup_no_bar&amp;width=385&amp;height=120&amp;START_MAXIMIZED=FALSE&amp;creator=factset&amp;display_string=Audit"}</definedName>
    <definedName name="_1813__FDSAUDITLINK__" hidden="1">{"fdsup://Directions/FactSet Auditing Viewer?action=AUDIT_VALUE&amp;DB=129&amp;ID1=15087010&amp;VALUEID=18808&amp;SDATE=2008&amp;PERIODTYPE=ANN_STD&amp;window=popup_no_bar&amp;width=385&amp;height=120&amp;START_MAXIMIZED=FALSE&amp;creator=factset&amp;display_string=Audit"}</definedName>
    <definedName name="_1814__FDSAUDITLINK__" hidden="1">{"fdsup://Directions/FactSet Auditing Viewer?action=AUDIT_VALUE&amp;DB=129&amp;ID1=15087010&amp;VALUEID=18808&amp;SDATE=2009&amp;PERIODTYPE=ANN_STD&amp;window=popup_no_bar&amp;width=385&amp;height=120&amp;START_MAXIMIZED=FALSE&amp;creator=factset&amp;display_string=Audit"}</definedName>
    <definedName name="_1815__FDSAUDITLINK__" hidden="1">{"fdsup://Directions/FactSet Auditing Viewer?action=AUDIT_VALUE&amp;DB=129&amp;ID1=15087010&amp;VALUEID=18809&amp;SDATE=2005&amp;PERIODTYPE=ANN_STD&amp;window=popup_no_bar&amp;width=385&amp;height=120&amp;START_MAXIMIZED=FALSE&amp;creator=factset&amp;display_string=Audit"}</definedName>
    <definedName name="_1816__FDSAUDITLINK__" hidden="1">{"fdsup://Directions/FactSet Auditing Viewer?action=AUDIT_VALUE&amp;DB=129&amp;ID1=15087010&amp;VALUEID=18809&amp;SDATE=2006&amp;PERIODTYPE=ANN_STD&amp;window=popup_no_bar&amp;width=385&amp;height=120&amp;START_MAXIMIZED=FALSE&amp;creator=factset&amp;display_string=Audit"}</definedName>
    <definedName name="_1817__FDSAUDITLINK__" hidden="1">{"fdsup://Directions/FactSet Auditing Viewer?action=AUDIT_VALUE&amp;DB=129&amp;ID1=15087010&amp;VALUEID=18809&amp;SDATE=2007&amp;PERIODTYPE=ANN_STD&amp;window=popup_no_bar&amp;width=385&amp;height=120&amp;START_MAXIMIZED=FALSE&amp;creator=factset&amp;display_string=Audit"}</definedName>
    <definedName name="_1818__FDSAUDITLINK__" hidden="1">{"fdsup://Directions/FactSet Auditing Viewer?action=AUDIT_VALUE&amp;DB=129&amp;ID1=15087010&amp;VALUEID=18809&amp;SDATE=2008&amp;PERIODTYPE=ANN_STD&amp;window=popup_no_bar&amp;width=385&amp;height=120&amp;START_MAXIMIZED=FALSE&amp;creator=factset&amp;display_string=Audit"}</definedName>
    <definedName name="_1819__FDSAUDITLINK__" hidden="1">{"fdsup://Directions/FactSet Auditing Viewer?action=AUDIT_VALUE&amp;DB=129&amp;ID1=15087010&amp;VALUEID=18809&amp;SDATE=2009&amp;PERIODTYPE=ANN_STD&amp;window=popup_no_bar&amp;width=385&amp;height=120&amp;START_MAXIMIZED=FALSE&amp;creator=factset&amp;display_string=Audit"}</definedName>
    <definedName name="_1820__FDSAUDITLINK__" hidden="1">{"fdsup://Directions/FactSet Auditing Viewer?action=AUDIT_VALUE&amp;DB=129&amp;ID1=15087010&amp;VALUEID=18803&amp;SDATE=2006&amp;PERIODTYPE=ANN_STD&amp;window=popup_no_bar&amp;width=385&amp;height=120&amp;START_MAXIMIZED=FALSE&amp;creator=factset&amp;display_string=Audit"}</definedName>
    <definedName name="_1821__FDSAUDITLINK__" hidden="1">{"fdsup://Directions/FactSet Auditing Viewer?action=AUDIT_VALUE&amp;DB=129&amp;ID1=15087010&amp;VALUEID=18803&amp;SDATE=2007&amp;PERIODTYPE=ANN_STD&amp;window=popup_no_bar&amp;width=385&amp;height=120&amp;START_MAXIMIZED=FALSE&amp;creator=factset&amp;display_string=Audit"}</definedName>
    <definedName name="_1822__FDSAUDITLINK__" hidden="1">{"fdsup://Directions/FactSet Auditing Viewer?action=AUDIT_VALUE&amp;DB=129&amp;ID1=15087010&amp;VALUEID=18803&amp;SDATE=2008&amp;PERIODTYPE=ANN_STD&amp;window=popup_no_bar&amp;width=385&amp;height=120&amp;START_MAXIMIZED=FALSE&amp;creator=factset&amp;display_string=Audit"}</definedName>
    <definedName name="_1823__FDSAUDITLINK__" hidden="1">{"fdsup://Directions/FactSet Auditing Viewer?action=AUDIT_VALUE&amp;DB=129&amp;ID1=15087010&amp;VALUEID=18802&amp;SDATE=2006&amp;PERIODTYPE=ANN_STD&amp;window=popup_no_bar&amp;width=385&amp;height=120&amp;START_MAXIMIZED=FALSE&amp;creator=factset&amp;display_string=Audit"}</definedName>
    <definedName name="_1824__FDSAUDITLINK__" hidden="1">{"fdsup://Directions/FactSet Auditing Viewer?action=AUDIT_VALUE&amp;DB=129&amp;ID1=15087010&amp;VALUEID=18802&amp;SDATE=2007&amp;PERIODTYPE=ANN_STD&amp;window=popup_no_bar&amp;width=385&amp;height=120&amp;START_MAXIMIZED=FALSE&amp;creator=factset&amp;display_string=Audit"}</definedName>
    <definedName name="_1825__FDSAUDITLINK__" hidden="1">{"fdsup://Directions/FactSet Auditing Viewer?action=AUDIT_VALUE&amp;DB=129&amp;ID1=15087010&amp;VALUEID=18802&amp;SDATE=2008&amp;PERIODTYPE=ANN_STD&amp;window=popup_no_bar&amp;width=385&amp;height=120&amp;START_MAXIMIZED=FALSE&amp;creator=factset&amp;display_string=Audit"}</definedName>
    <definedName name="_1826__FDSAUDITLINK__" hidden="1">{"fdsup://Directions/FactSet Auditing Viewer?action=AUDIT_VALUE&amp;DB=129&amp;ID1=15087010&amp;VALUEID=18801&amp;SDATE=2006&amp;PERIODTYPE=ANN_STD&amp;window=popup_no_bar&amp;width=385&amp;height=120&amp;START_MAXIMIZED=FALSE&amp;creator=factset&amp;display_string=Audit"}</definedName>
    <definedName name="_1827__FDSAUDITLINK__" hidden="1">{"fdsup://Directions/FactSet Auditing Viewer?action=AUDIT_VALUE&amp;DB=129&amp;ID1=15087010&amp;VALUEID=18801&amp;SDATE=2007&amp;PERIODTYPE=ANN_STD&amp;window=popup_no_bar&amp;width=385&amp;height=120&amp;START_MAXIMIZED=FALSE&amp;creator=factset&amp;display_string=Audit"}</definedName>
    <definedName name="_1828__FDSAUDITLINK__" hidden="1">{"fdsup://Directions/FactSet Auditing Viewer?action=AUDIT_VALUE&amp;DB=129&amp;ID1=15087010&amp;VALUEID=18801&amp;SDATE=2008&amp;PERIODTYPE=ANN_STD&amp;window=popup_no_bar&amp;width=385&amp;height=120&amp;START_MAXIMIZED=FALSE&amp;creator=factset&amp;display_string=Audit"}</definedName>
    <definedName name="_1829__FDSAUDITLINK__" hidden="1">{"fdsup://Directions/FactSet Auditing Viewer?action=AUDIT_VALUE&amp;DB=129&amp;ID1=15087010&amp;VALUEID=18807&amp;SDATE=2005&amp;PERIODTYPE=ANN_STD&amp;window=popup_no_bar&amp;width=385&amp;height=120&amp;START_MAXIMIZED=FALSE&amp;creator=factset&amp;display_string=Audit"}</definedName>
    <definedName name="_1830__FDSAUDITLINK__" hidden="1">{"fdsup://Directions/FactSet Auditing Viewer?action=AUDIT_VALUE&amp;DB=129&amp;ID1=15087010&amp;VALUEID=18807&amp;SDATE=2006&amp;PERIODTYPE=ANN_STD&amp;window=popup_no_bar&amp;width=385&amp;height=120&amp;START_MAXIMIZED=FALSE&amp;creator=factset&amp;display_string=Audit"}</definedName>
    <definedName name="_1831__FDSAUDITLINK__" hidden="1">{"fdsup://Directions/FactSet Auditing Viewer?action=AUDIT_VALUE&amp;DB=129&amp;ID1=15087010&amp;VALUEID=18807&amp;SDATE=2007&amp;PERIODTYPE=ANN_STD&amp;window=popup_no_bar&amp;width=385&amp;height=120&amp;START_MAXIMIZED=FALSE&amp;creator=factset&amp;display_string=Audit"}</definedName>
    <definedName name="_1832__FDSAUDITLINK__" hidden="1">{"fdsup://Directions/FactSet Auditing Viewer?action=AUDIT_VALUE&amp;DB=129&amp;ID1=15087010&amp;VALUEID=18807&amp;SDATE=2008&amp;PERIODTYPE=ANN_STD&amp;window=popup_no_bar&amp;width=385&amp;height=120&amp;START_MAXIMIZED=FALSE&amp;creator=factset&amp;display_string=Audit"}</definedName>
    <definedName name="_1833__FDSAUDITLINK__" hidden="1">{"fdsup://Directions/FactSet Auditing Viewer?action=AUDIT_VALUE&amp;DB=129&amp;ID1=15087010&amp;VALUEID=18807&amp;SDATE=2009&amp;PERIODTYPE=ANN_STD&amp;window=popup_no_bar&amp;width=385&amp;height=120&amp;START_MAXIMIZED=FALSE&amp;creator=factset&amp;display_string=Audit"}</definedName>
    <definedName name="_1834__FDSAUDITLINK__" hidden="1">{"fdsup://Directions/FactSet Auditing Viewer?action=AUDIT_VALUE&amp;DB=129&amp;ID1=15087010&amp;VALUEID=03501&amp;SDATE=2009&amp;PERIODTYPE=ANN_STD&amp;window=popup_no_bar&amp;width=385&amp;height=120&amp;START_MAXIMIZED=FALSE&amp;creator=factset&amp;display_string=Audit"}</definedName>
    <definedName name="_1835__FDSAUDITLINK__" hidden="1">{"fdsup://Directions/FactSet Auditing Viewer?action=AUDIT_VALUE&amp;DB=129&amp;ID1=15087010&amp;VALUEID=03501&amp;SDATE=2008&amp;PERIODTYPE=ANN_STD&amp;window=popup_no_bar&amp;width=385&amp;height=120&amp;START_MAXIMIZED=FALSE&amp;creator=factset&amp;display_string=Audit"}</definedName>
    <definedName name="_1836__FDSAUDITLINK__" hidden="1">{"fdsup://Directions/FactSet Auditing Viewer?action=AUDIT_VALUE&amp;DB=129&amp;ID1=15087010&amp;VALUEID=03501&amp;SDATE=2007&amp;PERIODTYPE=ANN_STD&amp;window=popup_no_bar&amp;width=385&amp;height=120&amp;START_MAXIMIZED=FALSE&amp;creator=factset&amp;display_string=Audit"}</definedName>
    <definedName name="_1837__FDSAUDITLINK__" hidden="1">{"fdsup://Directions/FactSet Auditing Viewer?action=AUDIT_VALUE&amp;DB=129&amp;ID1=15087010&amp;VALUEID=03501&amp;SDATE=2006&amp;PERIODTYPE=ANN_STD&amp;window=popup_no_bar&amp;width=385&amp;height=120&amp;START_MAXIMIZED=FALSE&amp;creator=factset&amp;display_string=Audit"}</definedName>
    <definedName name="_1838__FDSAUDITLINK__" hidden="1">{"fdsup://Directions/FactSet Auditing Viewer?action=AUDIT_VALUE&amp;DB=129&amp;ID1=15087010&amp;VALUEID=03501&amp;SDATE=2005&amp;PERIODTYPE=ANN_STD&amp;window=popup_no_bar&amp;width=385&amp;height=120&amp;START_MAXIMIZED=FALSE&amp;creator=factset&amp;display_string=Audit"}</definedName>
    <definedName name="_1839__FDSAUDITLINK__" hidden="1">{"fdsup://Directions/FactSet Auditing Viewer?action=AUDIT_VALUE&amp;DB=129&amp;ID1=15087010&amp;VALUEID=03051&amp;SDATE=2008&amp;PERIODTYPE=ANN_STD&amp;window=popup_no_bar&amp;width=385&amp;height=120&amp;START_MAXIMIZED=FALSE&amp;creator=factset&amp;display_string=Audit"}</definedName>
    <definedName name="_1840__FDSAUDITLINK__" hidden="1">{"fdsup://Directions/FactSet Auditing Viewer?action=AUDIT_VALUE&amp;DB=129&amp;ID1=15087010&amp;VALUEID=03051&amp;SDATE=2007&amp;PERIODTYPE=ANN_STD&amp;window=popup_no_bar&amp;width=385&amp;height=120&amp;START_MAXIMIZED=FALSE&amp;creator=factset&amp;display_string=Audit"}</definedName>
    <definedName name="_1841__FDSAUDITLINK__" hidden="1">{"fdsup://Directions/FactSet Auditing Viewer?action=AUDIT_VALUE&amp;DB=129&amp;ID1=15087010&amp;VALUEID=03051&amp;SDATE=2006&amp;PERIODTYPE=ANN_STD&amp;window=popup_no_bar&amp;width=385&amp;height=120&amp;START_MAXIMIZED=FALSE&amp;creator=factset&amp;display_string=Audit"}</definedName>
    <definedName name="_1842__FDSAUDITLINK__" hidden="1">{"fdsup://Directions/FactSet Auditing Viewer?action=AUDIT_VALUE&amp;DB=129&amp;ID1=15087010&amp;VALUEID=03051&amp;SDATE=2005&amp;PERIODTYPE=ANN_STD&amp;window=popup_no_bar&amp;width=385&amp;height=120&amp;START_MAXIMIZED=FALSE&amp;creator=factset&amp;display_string=Audit"}</definedName>
    <definedName name="_1843__FDSAUDITLINK__" hidden="1">{"fdsup://Directions/FactSet Auditing Viewer?action=AUDIT_VALUE&amp;DB=129&amp;ID1=69350610&amp;VALUEID=03051&amp;SDATE=2009&amp;PERIODTYPE=ANN_STD&amp;window=popup_no_bar&amp;width=385&amp;height=120&amp;START_MAXIMIZED=FALSE&amp;creator=factset&amp;display_string=Audit"}</definedName>
    <definedName name="_1844__FDSAUDITLINK__" hidden="1">{"fdsup://Directions/FactSet Auditing Viewer?action=AUDIT_VALUE&amp;DB=129&amp;ID1=26054310&amp;VALUEID=03051&amp;SDATE=2009&amp;PERIODTYPE=ANN_STD&amp;window=popup_no_bar&amp;width=385&amp;height=120&amp;START_MAXIMIZED=FALSE&amp;creator=factset&amp;display_string=Audit"}</definedName>
    <definedName name="_1845__FDSAUDITLINK__" hidden="1">{"fdsup://Directions/FactSet Auditing Viewer?action=AUDIT_VALUE&amp;DB=129&amp;ID1=27743210&amp;VALUEID=03051&amp;SDATE=2009&amp;PERIODTYPE=ANN_STD&amp;window=popup_no_bar&amp;width=385&amp;height=120&amp;START_MAXIMIZED=FALSE&amp;creator=factset&amp;display_string=Audit"}</definedName>
    <definedName name="_1846__FDSAUDITLINK__" hidden="1">{"fdsup://Directions/FactSet Auditing Viewer?action=AUDIT_VALUE&amp;DB=129&amp;ID1=37320030&amp;VALUEID=03051&amp;SDATE=2009&amp;PERIODTYPE=ANN_STD&amp;window=popup_no_bar&amp;width=385&amp;height=120&amp;START_MAXIMIZED=FALSE&amp;creator=factset&amp;display_string=Audit"}</definedName>
    <definedName name="_1847__FDSAUDITLINK__" hidden="1">{"fdsup://Directions/FactSet Auditing Viewer?action=AUDIT_VALUE&amp;DB=129&amp;ID1=15087010&amp;VALUEID=03051&amp;SDATE=2009&amp;PERIODTYPE=ANN_STD&amp;window=popup_no_bar&amp;width=385&amp;height=120&amp;START_MAXIMIZED=FALSE&amp;creator=factset&amp;display_string=Audit"}</definedName>
    <definedName name="_1848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849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850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851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852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853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854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855__FDSAUDITLINK__" hidden="1">{"fdsup://Directions/FactSet Auditing Viewer?action=AUDIT_VALUE&amp;DB=129&amp;ID1=27743210&amp;VALUEID=01001&amp;SDATE=200702&amp;PERIODTYPE=QTR_STD&amp;window=popup_no_bar&amp;width=385&amp;height=120&amp;START_MAXIMIZED=FALSE&amp;creator=factset&amp;display_string=Audit"}</definedName>
    <definedName name="_1856__FDSAUDITLINK__" hidden="1">{"fdsup://Directions/FactSet Auditing Viewer?action=AUDIT_VALUE&amp;DB=129&amp;ID1=27743210&amp;VALUEID=01001&amp;SDATE=200701&amp;PERIODTYPE=QTR_STD&amp;window=popup_no_bar&amp;width=385&amp;height=120&amp;START_MAXIMIZED=FALSE&amp;creator=factset&amp;display_string=Audit"}</definedName>
    <definedName name="_1857__FDSAUDITLINK__" hidden="1">{"fdsup://Directions/FactSet Auditing Viewer?action=AUDIT_VALUE&amp;DB=129&amp;ID1=27743210&amp;VALUEID=01001&amp;SDATE=200603&amp;PERIODTYPE=QTR_STD&amp;window=popup_no_bar&amp;width=385&amp;height=120&amp;START_MAXIMIZED=FALSE&amp;creator=factset&amp;display_string=Audit"}</definedName>
    <definedName name="_1858__FDSAUDITLINK__" hidden="1">{"fdsup://Directions/FactSet Auditing Viewer?action=AUDIT_VALUE&amp;DB=129&amp;ID1=27743210&amp;VALUEID=01001&amp;SDATE=201002&amp;PERIODTYPE=QTR_STD&amp;window=popup_no_bar&amp;width=385&amp;height=120&amp;START_MAXIMIZED=FALSE&amp;creator=factset&amp;display_string=Audit"}</definedName>
    <definedName name="_1859__FDSAUDITLINK__" hidden="1">{"fdsup://Directions/FactSet Auditing Viewer?action=AUDIT_VALUE&amp;DB=129&amp;ID1=27743210&amp;VALUEID=01001&amp;SDATE=201001&amp;PERIODTYPE=QTR_STD&amp;window=popup_no_bar&amp;width=385&amp;height=120&amp;START_MAXIMIZED=FALSE&amp;creator=factset&amp;display_string=Audit"}</definedName>
    <definedName name="_1860__FDSAUDITLINK__" hidden="1">{"fdsup://Directions/FactSet Auditing Viewer?action=AUDIT_VALUE&amp;DB=129&amp;ID1=27743210&amp;VALUEID=01001&amp;SDATE=200904&amp;PERIODTYPE=QTR_STD&amp;window=popup_no_bar&amp;width=385&amp;height=120&amp;START_MAXIMIZED=FALSE&amp;creator=factset&amp;display_string=Audit"}</definedName>
    <definedName name="_1861__FDSAUDITLINK__" hidden="1">{"fdsup://Directions/FactSet Auditing Viewer?action=AUDIT_VALUE&amp;DB=129&amp;ID1=27743210&amp;VALUEID=01001&amp;SDATE=200903&amp;PERIODTYPE=QTR_STD&amp;window=popup_no_bar&amp;width=385&amp;height=120&amp;START_MAXIMIZED=FALSE&amp;creator=factset&amp;display_string=Audit"}</definedName>
    <definedName name="_1862__FDSAUDITLINK__" hidden="1">{"fdsup://Directions/FactSet Auditing Viewer?action=AUDIT_VALUE&amp;DB=129&amp;ID1=27743210&amp;VALUEID=01001&amp;SDATE=200902&amp;PERIODTYPE=QTR_STD&amp;window=popup_no_bar&amp;width=385&amp;height=120&amp;START_MAXIMIZED=FALSE&amp;creator=factset&amp;display_string=Audit"}</definedName>
    <definedName name="_1863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864__FDSAUDITLINK__" hidden="1">{"fdsup://Directions/FactSet Auditing Viewer?action=AUDIT_VALUE&amp;DB=129&amp;ID1=27743210&amp;VALUEID=01001&amp;SDATE=200804&amp;PERIODTYPE=QTR_STD&amp;window=popup_no_bar&amp;width=385&amp;height=120&amp;START_MAXIMIZED=FALSE&amp;creator=factset&amp;display_string=Audit"}</definedName>
    <definedName name="_1865__FDSAUDITLINK__" hidden="1">{"fdsup://Directions/FactSet Auditing Viewer?action=AUDIT_VALUE&amp;DB=129&amp;ID1=27743210&amp;VALUEID=01001&amp;SDATE=200803&amp;PERIODTYPE=QTR_STD&amp;window=popup_no_bar&amp;width=385&amp;height=120&amp;START_MAXIMIZED=FALSE&amp;creator=factset&amp;display_string=Audit"}</definedName>
    <definedName name="_1866__FDSAUDITLINK__" hidden="1">{"fdsup://Directions/FactSet Auditing Viewer?action=AUDIT_VALUE&amp;DB=129&amp;ID1=27743210&amp;VALUEID=01001&amp;SDATE=200802&amp;PERIODTYPE=QTR_STD&amp;window=popup_no_bar&amp;width=385&amp;height=120&amp;START_MAXIMIZED=FALSE&amp;creator=factset&amp;display_string=Audit"}</definedName>
    <definedName name="_1867__FDSAUDITLINK__" hidden="1">{"fdsup://Directions/FactSet Auditing Viewer?action=AUDIT_VALUE&amp;DB=129&amp;ID1=27743210&amp;VALUEID=01001&amp;SDATE=200801&amp;PERIODTYPE=QTR_STD&amp;window=popup_no_bar&amp;width=385&amp;height=120&amp;START_MAXIMIZED=FALSE&amp;creator=factset&amp;display_string=Audit"}</definedName>
    <definedName name="_1868__FDSAUDITLINK__" hidden="1">{"fdsup://Directions/FactSet Auditing Viewer?action=AUDIT_VALUE&amp;DB=129&amp;ID1=27743210&amp;VALUEID=01001&amp;SDATE=200704&amp;PERIODTYPE=QTR_STD&amp;window=popup_no_bar&amp;width=385&amp;height=120&amp;START_MAXIMIZED=FALSE&amp;creator=factset&amp;display_string=Audit"}</definedName>
    <definedName name="_1869__FDSAUDITLINK__" hidden="1">{"fdsup://Directions/FactSet Auditing Viewer?action=AUDIT_VALUE&amp;DB=129&amp;ID1=27743210&amp;VALUEID=01001&amp;SDATE=200703&amp;PERIODTYPE=QTR_STD&amp;window=popup_no_bar&amp;width=385&amp;height=120&amp;START_MAXIMIZED=FALSE&amp;creator=factset&amp;display_string=Audit"}</definedName>
    <definedName name="_19__FDSAUDITLINK__" hidden="1">{"fdsup://Directions/FactSet Auditing Viewer?action=AUDIT_VALUE&amp;DB=129&amp;ID1=05766520&amp;VALUEID=07011&amp;SDATE=2010&amp;PERIODTYPE=ANN_STD&amp;window=popup_no_bar&amp;width=385&amp;height=120&amp;START_MAXIMIZED=FALSE&amp;creator=factset&amp;display_string=Audit"}</definedName>
    <definedName name="_2__FDSAUDITLINK__" hidden="1">{"fdsup://Directions/FactSet Auditing Viewer?action=AUDIT_VALUE&amp;DB=129&amp;ID1=34338910&amp;VALUEID=02999&amp;SDATE=2010&amp;PERIODTYPE=ANN_STD&amp;window=popup_no_bar&amp;width=385&amp;height=120&amp;START_MAXIMIZED=FALSE&amp;creator=factset&amp;display_string=Audit"}</definedName>
    <definedName name="_2_0" localSheetId="5">#REF!</definedName>
    <definedName name="_2_0" localSheetId="6">#REF!</definedName>
    <definedName name="_2_0" localSheetId="7">#REF!</definedName>
    <definedName name="_2_0">#REF!</definedName>
    <definedName name="_20__FDSAUDITLINK__" hidden="1">{"fdsup://Directions/FactSet Auditing Viewer?action=AUDIT_VALUE&amp;DB=129&amp;ID1=05766520&amp;VALUEID=02999&amp;SDATE=2010&amp;PERIODTYPE=ANN_STD&amp;window=popup_no_bar&amp;width=385&amp;height=120&amp;START_MAXIMIZED=FALSE&amp;creator=factset&amp;display_string=Audit"}</definedName>
    <definedName name="_21__FDSAUDITLINK__" hidden="1">{"fdsup://Directions/FactSet Auditing Viewer?action=AUDIT_VALUE&amp;DB=129&amp;ID1=05766520&amp;VALUEID=01001&amp;SDATE=2010&amp;PERIODTYPE=ANN_STD&amp;window=popup_no_bar&amp;width=385&amp;height=120&amp;START_MAXIMIZED=FALSE&amp;creator=factset&amp;display_string=Audit"}</definedName>
    <definedName name="_22__FDSAUDITLINK__" hidden="1">{"fdsup://Directions/FactSet Auditing Viewer?action=AUDIT_VALUE&amp;DB=129&amp;ID1=34338910&amp;VALUEID=07011&amp;SDATE=2010&amp;PERIODTYPE=ANN_STD&amp;window=popup_no_bar&amp;width=385&amp;height=120&amp;START_MAXIMIZED=FALSE&amp;creator=factset&amp;display_string=Audit"}</definedName>
    <definedName name="_23__FDSAUDITLINK__" hidden="1">{"fdsup://Directions/FactSet Auditing Viewer?action=AUDIT_VALUE&amp;DB=129&amp;ID1=34338910&amp;VALUEID=02999&amp;SDATE=2010&amp;PERIODTYPE=ANN_STD&amp;window=popup_no_bar&amp;width=385&amp;height=120&amp;START_MAXIMIZED=FALSE&amp;creator=factset&amp;display_string=Audit"}</definedName>
    <definedName name="_24__FDSAUDITLINK__" hidden="1">{"fdsup://Directions/FactSet Auditing Viewer?action=AUDIT_VALUE&amp;DB=129&amp;ID1=34338910&amp;VALUEID=01001&amp;SDATE=2010&amp;PERIODTYPE=ANN_STD&amp;window=popup_no_bar&amp;width=385&amp;height=120&amp;START_MAXIMIZED=FALSE&amp;creator=factset&amp;display_string=Audit"}</definedName>
    <definedName name="_25__FDSAUDITLINK__" hidden="1">{"fdsup://Directions/FactSet Auditing Viewer?action=AUDIT_VALUE&amp;DB=129&amp;ID1=45768S10&amp;VALUEID=07011&amp;SDATE=2010&amp;PERIODTYPE=ANN_STD&amp;window=popup_no_bar&amp;width=385&amp;height=120&amp;START_MAXIMIZED=FALSE&amp;creator=factset&amp;display_string=Audit"}</definedName>
    <definedName name="_26__FDSAUDITLINK__" hidden="1">{"fdsup://Directions/FactSet Auditing Viewer?action=AUDIT_VALUE&amp;DB=129&amp;ID1=45768S10&amp;VALUEID=02999&amp;SDATE=2010&amp;PERIODTYPE=ANN_STD&amp;window=popup_no_bar&amp;width=385&amp;height=120&amp;START_MAXIMIZED=FALSE&amp;creator=factset&amp;display_string=Audit"}</definedName>
    <definedName name="_27__FDSAUDITLINK__" hidden="1">{"fdsup://Directions/FactSet Auditing Viewer?action=AUDIT_VALUE&amp;DB=129&amp;ID1=45768S10&amp;VALUEID=01001&amp;SDATE=2010&amp;PERIODTYPE=ANN_STD&amp;window=popup_no_bar&amp;width=385&amp;height=120&amp;START_MAXIMIZED=FALSE&amp;creator=factset&amp;display_string=Audit"}</definedName>
    <definedName name="_28__FDSAUDITLINK__" hidden="1">{"fdsup://Directions/FactSet Auditing Viewer?action=AUDIT_VALUE&amp;DB=129&amp;ID1=80819410&amp;VALUEID=07011&amp;SDATE=2010&amp;PERIODTYPE=ANN_STD&amp;window=popup_no_bar&amp;width=385&amp;height=120&amp;START_MAXIMIZED=FALSE&amp;creator=factset&amp;display_string=Audit"}</definedName>
    <definedName name="_29__FDSAUDITLINK__" hidden="1">{"fdsup://Directions/FactSet Auditing Viewer?action=AUDIT_VALUE&amp;DB=129&amp;ID1=80819410&amp;VALUEID=02999&amp;SDATE=2010&amp;PERIODTYPE=ANN_STD&amp;window=popup_no_bar&amp;width=385&amp;height=120&amp;START_MAXIMIZED=FALSE&amp;creator=factset&amp;display_string=Audit"}</definedName>
    <definedName name="_3__FDSAUDITLINK__" hidden="1">{"fdsup://Directions/FactSet Auditing Viewer?action=AUDIT_VALUE&amp;DB=129&amp;ID1=34338910&amp;VALUEID=01001&amp;SDATE=2010&amp;PERIODTYPE=ANN_STD&amp;window=popup_no_bar&amp;width=385&amp;height=120&amp;START_MAXIMIZED=FALSE&amp;creator=factset&amp;display_string=Audit"}</definedName>
    <definedName name="_30__FDSAUDITLINK__" hidden="1">{"fdsup://Directions/FactSet Auditing Viewer?action=AUDIT_VALUE&amp;DB=129&amp;ID1=80819410&amp;VALUEID=01001&amp;SDATE=2010&amp;PERIODTYPE=ANN_STD&amp;window=popup_no_bar&amp;width=385&amp;height=120&amp;START_MAXIMIZED=FALSE&amp;creator=factset&amp;display_string=Audit"}</definedName>
    <definedName name="_31__FDSAUDITLINK__" hidden="1">{"fdsup://Directions/FactSet Auditing Viewer?action=AUDIT_VALUE&amp;DB=129&amp;ID1=73179P10&amp;VALUEID=07011&amp;SDATE=2010&amp;PERIODTYPE=ANN_STD&amp;window=popup_no_bar&amp;width=385&amp;height=120&amp;START_MAXIMIZED=FALSE&amp;creator=factset&amp;display_string=Audit"}</definedName>
    <definedName name="_32__FDSAUDITLINK__" hidden="1">{"fdsup://Directions/FactSet Auditing Viewer?action=AUDIT_VALUE&amp;DB=129&amp;ID1=73179P10&amp;VALUEID=02999&amp;SDATE=2010&amp;PERIODTYPE=ANN_STD&amp;window=popup_no_bar&amp;width=385&amp;height=120&amp;START_MAXIMIZED=FALSE&amp;creator=factset&amp;display_string=Audit"}</definedName>
    <definedName name="_33__FDSAUDITLINK__" hidden="1">{"fdsup://Directions/FactSet Auditing Viewer?action=AUDIT_VALUE&amp;DB=129&amp;ID1=73179P10&amp;VALUEID=01001&amp;SDATE=2010&amp;PERIODTYPE=ANN_STD&amp;window=popup_no_bar&amp;width=385&amp;height=120&amp;START_MAXIMIZED=FALSE&amp;creator=factset&amp;display_string=Audit"}</definedName>
    <definedName name="_34__FDSAUDITLINK__" hidden="1">{"fdsup://Directions/FactSet Auditing Viewer?action=AUDIT_VALUE&amp;DB=129&amp;ID1=31540510&amp;VALUEID=07011&amp;SDATE=2010&amp;PERIODTYPE=ANN_STD&amp;window=popup_no_bar&amp;width=385&amp;height=120&amp;START_MAXIMIZED=FALSE&amp;creator=factset&amp;display_string=Audit"}</definedName>
    <definedName name="_35__FDSAUDITLINK__" hidden="1">{"fdsup://Directions/FactSet Auditing Viewer?action=AUDIT_VALUE&amp;DB=129&amp;ID1=03937R10&amp;VALUEID=07011&amp;SDATE=2010&amp;PERIODTYPE=ANN_STD&amp;window=popup_no_bar&amp;width=385&amp;height=120&amp;START_MAXIMIZED=FALSE&amp;creator=factset&amp;display_string=Audit"}</definedName>
    <definedName name="_36__FDSAUDITLINK__" hidden="1">{"fdsup://Directions/FactSet Auditing Viewer?action=AUDIT_VALUE&amp;DB=129&amp;ID1=98975W10&amp;VALUEID=07011&amp;SDATE=2010&amp;PERIODTYPE=ANN_STD&amp;window=popup_no_bar&amp;width=385&amp;height=120&amp;START_MAXIMIZED=FALSE&amp;creator=factset&amp;display_string=Audit"}</definedName>
    <definedName name="_37__FDSAUDITLINK__" hidden="1">{"fdsup://Directions/FactSet Auditing Viewer?action=AUDIT_VALUE&amp;DB=129&amp;ID1=65158710&amp;VALUEID=07011&amp;SDATE=2010&amp;PERIODTYPE=ANN_STD&amp;window=popup_no_bar&amp;width=385&amp;height=120&amp;START_MAXIMIZED=FALSE&amp;creator=factset&amp;display_string=Audit"}</definedName>
    <definedName name="_38__FDSAUDITLINK__" hidden="1">{"fdsup://Directions/FactSet Auditing Viewer?action=AUDIT_VALUE&amp;DB=129&amp;ID1=35969410&amp;VALUEID=07011&amp;SDATE=2010&amp;PERIODTYPE=ANN_STD&amp;window=popup_no_bar&amp;width=385&amp;height=120&amp;START_MAXIMIZED=FALSE&amp;creator=factset&amp;display_string=Audit"}</definedName>
    <definedName name="_39__FDSAUDITLINK__" hidden="1">{"fdsup://Directions/FactSet Auditing Viewer?action=AUDIT_VALUE&amp;DB=129&amp;ID1=60315810&amp;VALUEID=07011&amp;SDATE=2010&amp;PERIODTYPE=ANN_STD&amp;window=popup_no_bar&amp;width=385&amp;height=120&amp;START_MAXIMIZED=FALSE&amp;creator=factset&amp;display_string=Audit"}</definedName>
    <definedName name="_391__FDSAUDITLINK__" hidden="1">{"fdsup://directions/FAT Viewer?action=UPDATE&amp;creator=factset&amp;DYN_ARGS=TRUE&amp;DOC_NAME=FAT:FQL_AUDITING_CLIENT_TEMPLATE.FAT&amp;display_string=Audit&amp;VAR:KEY=JWJWJKJONS&amp;VAR:QUERY=RkZfRUJJVERBX09QRVJfTUdOKEFOTiwwKQ==&amp;WINDOW=FIRST_POPUP&amp;HEIGHT=450&amp;WIDTH=450&amp;START_MA","XIMIZED=FALSE&amp;VAR:CALENDAR=US&amp;VAR:SYMBOL=SCL&amp;VAR:INDEX=0"}</definedName>
    <definedName name="_398__FDSAUDITLINK__" hidden="1">{"fdsup://directions/FAT Viewer?action=UPDATE&amp;creator=factset&amp;DYN_ARGS=TRUE&amp;DOC_NAME=FAT:FQL_AUDITING_CLIENT_TEMPLATE.FAT&amp;display_string=Audit&amp;VAR:KEY=ZGZCVSVILU&amp;VAR:QUERY=RkZfTkVUX01HTihBTk4sMCk=&amp;WINDOW=FIRST_POPUP&amp;HEIGHT=450&amp;WIDTH=450&amp;START_MAXIMIZED=FALS","E&amp;VAR:CALENDAR=US&amp;VAR:SYMBOL=FTK&amp;VAR:INDEX=0"}</definedName>
    <definedName name="_399__FDSAUDITLINK__" hidden="1">{"fdsup://directions/FAT Viewer?action=UPDATE&amp;creator=factset&amp;DYN_ARGS=TRUE&amp;DOC_NAME=FAT:FQL_AUDITING_CLIENT_TEMPLATE.FAT&amp;display_string=Audit&amp;VAR:KEY=DYBWFAJKJM&amp;VAR:QUERY=RkZfUFRYX01HTihBTk4sMCk=&amp;WINDOW=FIRST_POPUP&amp;HEIGHT=450&amp;WIDTH=450&amp;START_MAXIMIZED=FALS","E&amp;VAR:CALENDAR=US&amp;VAR:SYMBOL=FTK&amp;VAR:INDEX=0"}</definedName>
    <definedName name="_4__FDSAUDITLINK__" hidden="1">{"fdsup://Directions/FactSet Auditing Viewer?action=AUDIT_VALUE&amp;DB=129&amp;ID1=51476610&amp;VALUEID=07011&amp;SDATE=2009&amp;PERIODTYPE=ANN_STD&amp;window=popup_no_bar&amp;width=385&amp;height=120&amp;START_MAXIMIZED=FALSE&amp;creator=factset&amp;display_string=Audit"}</definedName>
    <definedName name="_40__FDSAUDITLINK__" hidden="1">{"fdsup://Directions/FactSet Auditing Viewer?action=AUDIT_VALUE&amp;DB=129&amp;ID1=81725T10&amp;VALUEID=07011&amp;SDATE=2010&amp;PERIODTYPE=ANN_STD&amp;window=popup_no_bar&amp;width=385&amp;height=120&amp;START_MAXIMIZED=FALSE&amp;creator=factset&amp;display_string=Audit"}</definedName>
    <definedName name="_400__FDSAUDITLINK__" hidden="1">{"fdsup://directions/FAT Viewer?action=UPDATE&amp;creator=factset&amp;DYN_ARGS=TRUE&amp;DOC_NAME=FAT:FQL_AUDITING_CLIENT_TEMPLATE.FAT&amp;display_string=Audit&amp;VAR:KEY=DEVKPSZOXW&amp;VAR:QUERY=RkZfRUJJVF9PUEVSX01HTihBTk4sMCk=&amp;WINDOW=FIRST_POPUP&amp;HEIGHT=450&amp;WIDTH=450&amp;START_MAXIMI","ZED=FALSE&amp;VAR:CALENDAR=US&amp;VAR:SYMBOL=FTK&amp;VAR:INDEX=0"}</definedName>
    <definedName name="_401__FDSAUDITLINK__" hidden="1">{"fdsup://directions/FAT Viewer?action=UPDATE&amp;creator=factset&amp;DYN_ARGS=TRUE&amp;DOC_NAME=FAT:FQL_AUDITING_CLIENT_TEMPLATE.FAT&amp;display_string=Audit&amp;VAR:KEY=DWBWPYNMZG&amp;VAR:QUERY=RkZfRUJJVERBX09QRVJfTUdOKEFOTiwwKQ==&amp;WINDOW=FIRST_POPUP&amp;HEIGHT=450&amp;WIDTH=450&amp;START_MA","XIMIZED=FALSE&amp;VAR:CALENDAR=US&amp;VAR:SYMBOL=FTK&amp;VAR:INDEX=0"}</definedName>
    <definedName name="_402__FDSAUDITLINK__" hidden="1">{"fdsup://directions/FAT Viewer?action=UPDATE&amp;creator=factset&amp;DYN_ARGS=TRUE&amp;DOC_NAME=FAT:FQL_AUDITING_CLIENT_TEMPLATE.FAT&amp;display_string=Audit&amp;VAR:KEY=JATKHULYDI&amp;VAR:QUERY=RkZfR1JPU1NfTUdOKEFOTiwwKQ==&amp;WINDOW=FIRST_POPUP&amp;HEIGHT=450&amp;WIDTH=450&amp;START_MAXIMIZED=","FALSE&amp;VAR:CALENDAR=US&amp;VAR:SYMBOL=FTK&amp;VAR:INDEX=0"}</definedName>
    <definedName name="_41__FDSAUDITLINK__" hidden="1">{"fdsup://Directions/FactSet Auditing Viewer?action=AUDIT_VALUE&amp;DB=129&amp;ID1=67087210&amp;VALUEID=07011&amp;SDATE=2010&amp;PERIODTYPE=ANN_STD&amp;window=popup_no_bar&amp;width=385&amp;height=120&amp;START_MAXIMIZED=FALSE&amp;creator=factset&amp;display_string=Audit"}</definedName>
    <definedName name="_42__FDSAUDITLINK__" hidden="1">{"fdsup://Directions/FactSet Auditing Viewer?action=AUDIT_VALUE&amp;DB=129&amp;ID1=83437650&amp;VALUEID=07011&amp;SDATE=2010&amp;PERIODTYPE=ANN_STD&amp;window=popup_no_bar&amp;width=385&amp;height=120&amp;START_MAXIMIZED=FALSE&amp;creator=factset&amp;display_string=Audit"}</definedName>
    <definedName name="_43__FDSAUDITLINK__" hidden="1">{"fdsup://Directions/FactSet Auditing Viewer?action=AUDIT_VALUE&amp;DB=129&amp;ID1=38388F10&amp;VALUEID=07011&amp;SDATE=2010&amp;PERIODTYPE=ANN_STD&amp;window=popup_no_bar&amp;width=385&amp;height=120&amp;START_MAXIMIZED=FALSE&amp;creator=factset&amp;display_string=Audit"}</definedName>
    <definedName name="_436__FDSAUDITLINK__" hidden="1">{"fdsup://directions/FAT Viewer?action=UPDATE&amp;creator=factset&amp;DYN_ARGS=TRUE&amp;DOC_NAME=FAT:FQL_AUDITING_CLIENT_TEMPLATE.FAT&amp;display_string=Audit&amp;VAR:KEY=XSTIXCNYTW&amp;VAR:QUERY=RkZfRUJJVERBX09QRVJfTUdOKEFOTiwwKQ==&amp;WINDOW=FIRST_POPUP&amp;HEIGHT=450&amp;WIDTH=450&amp;START_MA","XIMIZED=FALSE&amp;VAR:CALENDAR=US&amp;VAR:SYMBOL=MTX&amp;VAR:INDEX=0"}</definedName>
    <definedName name="_44__FDSAUDITLINK__" hidden="1">{"fdsup://Directions/FactSet Auditing Viewer?action=AUDIT_VALUE&amp;DB=129&amp;ID1=92035510&amp;VALUEID=07011&amp;SDATE=2010&amp;PERIODTYPE=ANN_STD&amp;window=popup_no_bar&amp;width=385&amp;height=120&amp;START_MAXIMIZED=FALSE&amp;creator=factset&amp;display_string=Audit"}</definedName>
    <definedName name="_448__FDSAUDITLINK__" hidden="1">{"fdsup://directions/FAT Viewer?action=UPDATE&amp;creator=factset&amp;DYN_ARGS=TRUE&amp;DOC_NAME=FAT:FQL_AUDITING_CLIENT_TEMPLATE.FAT&amp;display_string=Audit&amp;VAR:KEY=LUNCLQBMVK&amp;VAR:QUERY=RkZfTkVUX01HTihBTk4sMCk=&amp;WINDOW=FIRST_POPUP&amp;HEIGHT=450&amp;WIDTH=450&amp;START_MAXIMIZED=FALS","E&amp;VAR:CALENDAR=US&amp;VAR:SYMBOL=CEM&amp;VAR:INDEX=0"}</definedName>
    <definedName name="_449__FDSAUDITLINK__" hidden="1">{"fdsup://directions/FAT Viewer?action=UPDATE&amp;creator=factset&amp;DYN_ARGS=TRUE&amp;DOC_NAME=FAT:FQL_AUDITING_CLIENT_TEMPLATE.FAT&amp;display_string=Audit&amp;VAR:KEY=LMRIRWTSPW&amp;VAR:QUERY=RkZfUFRYX01HTihBTk4sMCk=&amp;WINDOW=FIRST_POPUP&amp;HEIGHT=450&amp;WIDTH=450&amp;START_MAXIMIZED=FALS","E&amp;VAR:CALENDAR=US&amp;VAR:SYMBOL=CEM&amp;VAR:INDEX=0"}</definedName>
    <definedName name="_45__FDSAUDITLINK__" hidden="1">{"fdsup://Directions/FactSet Auditing Viewer?action=AUDIT_VALUE&amp;DB=129&amp;ID1=77441510&amp;VALUEID=07011&amp;SDATE=2010&amp;PERIODTYPE=ANN_STD&amp;window=popup_no_bar&amp;width=385&amp;height=120&amp;START_MAXIMIZED=FALSE&amp;creator=factset&amp;display_string=Audit"}</definedName>
    <definedName name="_450__FDSAUDITLINK__" hidden="1">{"fdsup://directions/FAT Viewer?action=UPDATE&amp;creator=factset&amp;DYN_ARGS=TRUE&amp;DOC_NAME=FAT:FQL_AUDITING_CLIENT_TEMPLATE.FAT&amp;display_string=Audit&amp;VAR:KEY=DYPCHELKNA&amp;VAR:QUERY=RkZfRUJJVF9PUEVSX01HTihBTk4sMCk=&amp;WINDOW=FIRST_POPUP&amp;HEIGHT=450&amp;WIDTH=450&amp;START_MAXIMI","ZED=FALSE&amp;VAR:CALENDAR=US&amp;VAR:SYMBOL=CEM&amp;VAR:INDEX=0"}</definedName>
    <definedName name="_451__FDSAUDITLINK__" hidden="1">{"fdsup://directions/FAT Viewer?action=UPDATE&amp;creator=factset&amp;DYN_ARGS=TRUE&amp;DOC_NAME=FAT:FQL_AUDITING_CLIENT_TEMPLATE.FAT&amp;display_string=Audit&amp;VAR:KEY=FGJWDGLCLS&amp;VAR:QUERY=RkZfRUJJVERBX09QRVJfTUdOKEFOTiwwKQ==&amp;WINDOW=FIRST_POPUP&amp;HEIGHT=450&amp;WIDTH=450&amp;START_MA","XIMIZED=FALSE&amp;VAR:CALENDAR=US&amp;VAR:SYMBOL=CEM&amp;VAR:INDEX=0"}</definedName>
    <definedName name="_452__FDSAUDITLINK__" hidden="1">{"fdsup://directions/FAT Viewer?action=UPDATE&amp;creator=factset&amp;DYN_ARGS=TRUE&amp;DOC_NAME=FAT:FQL_AUDITING_CLIENT_TEMPLATE.FAT&amp;display_string=Audit&amp;VAR:KEY=LGJWHQFSFK&amp;VAR:QUERY=RkZfR1JPU1NfTUdOKEFOTiwwKQ==&amp;WINDOW=FIRST_POPUP&amp;HEIGHT=450&amp;WIDTH=450&amp;START_MAXIMIZED=","FALSE&amp;VAR:CALENDAR=US&amp;VAR:SYMBOL=CEM&amp;VAR:INDEX=0"}</definedName>
    <definedName name="_46__FDSAUDITLINK__" hidden="1">{"fdsup://Directions/FactSet Auditing Viewer?action=AUDIT_VALUE&amp;DB=129&amp;ID1=74968510&amp;VALUEID=07011&amp;SDATE=2009&amp;PERIODTYPE=ANN_STD&amp;window=popup_no_bar&amp;width=385&amp;height=120&amp;START_MAXIMIZED=FALSE&amp;creator=factset&amp;display_string=Audit"}</definedName>
    <definedName name="_47__FDSAUDITLINK__" hidden="1">{"fdsup://Directions/FactSet Auditing Viewer?action=AUDIT_VALUE&amp;DB=129&amp;ID1=23282010&amp;VALUEID=07011&amp;SDATE=2010&amp;PERIODTYPE=ANN_STD&amp;window=popup_no_bar&amp;width=385&amp;height=120&amp;START_MAXIMIZED=FALSE&amp;creator=factset&amp;display_string=Audit"}</definedName>
    <definedName name="_48__FDSAUDITLINK__" hidden="1">{"fdsup://Directions/FactSet Auditing Viewer?action=AUDIT_VALUE&amp;DB=129&amp;ID1=91890510&amp;VALUEID=07011&amp;SDATE=2010&amp;PERIODTYPE=ANN_STD&amp;window=popup_no_bar&amp;width=385&amp;height=120&amp;START_MAXIMIZED=FALSE&amp;creator=factset&amp;display_string=Audit"}</definedName>
    <definedName name="_49__FDSAUDITLINK__" hidden="1">{"fdsup://Directions/FactSet Auditing Viewer?action=AUDIT_VALUE&amp;DB=129&amp;ID1=62985Q10&amp;VALUEID=07011&amp;SDATE=2010&amp;PERIODTYPE=ANN_STD&amp;window=popup_no_bar&amp;width=385&amp;height=120&amp;START_MAXIMIZED=FALSE&amp;creator=factset&amp;display_string=Audit"}</definedName>
    <definedName name="_5__FDSAUDITLINK__" hidden="1">{"fdsup://Directions/FactSet Auditing Viewer?action=AUDIT_VALUE&amp;DB=129&amp;ID1=51476610&amp;VALUEID=02999&amp;SDATE=2009&amp;PERIODTYPE=ANN_STD&amp;window=popup_no_bar&amp;width=385&amp;height=120&amp;START_MAXIMIZED=FALSE&amp;creator=factset&amp;display_string=Audit"}</definedName>
    <definedName name="_50__FDSAUDITLINK__" hidden="1">{"fdsup://Directions/FactSet Auditing Viewer?action=AUDIT_VALUE&amp;DB=129&amp;ID1=01265310&amp;VALUEID=07011&amp;SDATE=2010&amp;PERIODTYPE=ANN_STD&amp;window=popup_no_bar&amp;width=385&amp;height=120&amp;START_MAXIMIZED=FALSE&amp;creator=factset&amp;display_string=Audit"}</definedName>
    <definedName name="_51__FDSAUDITLINK__" hidden="1">{"fdsup://Directions/FactSet Auditing Viewer?action=AUDIT_VALUE&amp;DB=129&amp;ID1=45950610&amp;VALUEID=07011&amp;SDATE=2010&amp;PERIODTYPE=ANN_STD&amp;window=popup_no_bar&amp;width=385&amp;height=120&amp;START_MAXIMIZED=FALSE&amp;creator=factset&amp;display_string=Audit"}</definedName>
    <definedName name="_52__FDSAUDITLINK__" hidden="1">{"fdsup://Directions/FactSet Auditing Viewer?action=AUDIT_VALUE&amp;DB=129&amp;ID1=54927110&amp;VALUEID=07011&amp;SDATE=2010&amp;PERIODTYPE=ANN_STD&amp;window=popup_no_bar&amp;width=385&amp;height=120&amp;START_MAXIMIZED=FALSE&amp;creator=factset&amp;display_string=Audit"}</definedName>
    <definedName name="_528__FDSAUDITLINK__" hidden="1">{"fdsup://directions/News HTML Viewer?action=OPEN&amp;on_error=off&amp;window=popup_no_button&amp;start_maximized=false&amp;creator=factset&amp;display_string=Click to view document&amp;width=640&amp;height=480&amp;address=ZQFN3ybik%2B6rDAV%2BC2I9IMNrlMAsPjG92SYneaPYLraXU8KEedl%2BBGmgbnBt","ZuMgMKkZ7jlXi7OddhLVEyz2OQZ5yDU2FtImdjFdO3BWaXmH%2Fed9zhITS5FIkIQdIvKPclGkhD4SZMkElKwzxeFFBno7mTQu2trWByq3cW5iqXOtptMCl3BKypoHikcjjuuzNlg1rjaLMMLasRA77pts%2BH9uFxvuUWiUW9CHhcGAq76QtjXoZiR1G85GwEZKBl9bjmcZVB11kF%2FQnpiSdy%2FGJgEydkVs8KBOGPLHI4tF4zjCw00MzpV","OfM20zHtj2lO7tQDNGsscGdqYBMqAjEJE%2Fr%2BudgYkWss7Cw%3D%3D"}</definedName>
    <definedName name="_529__FDSAUDITLINK__" hidden="1">{"fdsup://directions/News HTML Viewer?action=OPEN&amp;on_error=off&amp;window=popup_no_button&amp;start_maximized=false&amp;creator=factset&amp;display_string=Click to view document&amp;width=640&amp;height=480&amp;address=ZQFNHzTikp6rd8M0vdy8ro2sJIi8uwUwFLXMVWVnqj1K%2BWhLX57mRT2uWd2StXMg","JOENwWZIEU1S8oKhGU2oeh3Q%2BPq2EnThcnM1DU24mxnXtiMhGoYsGxSHpDOWEl%2FcW0uxGauR42MGwYq2qicn07xqCBzZpkaZNAoGcJ%2BueyX7R5epmflH9J7G2hMNfEB1YlX1Hfi5QYsvARkRV4rYSjTbT0a6Z0xdq4mCuLAx9do3r1BXzJ4ntzSXJo6PLV32Q1kN4rpZyAbwERh6dQyUO6GFi4nFBcMMSF3xVHXNH6oKC%2Fwua98LuRD","kr9QX9LJ7lM15UbBRE5zwbfcyTARtr6hYmaXhi0o%3D"}</definedName>
    <definedName name="_53__FDSAUDITLINK__" hidden="1">{"fdsup://Directions/FactSet Auditing Viewer?action=AUDIT_VALUE&amp;DB=129&amp;ID1=82655210&amp;VALUEID=07011&amp;SDATE=2010&amp;PERIODTYPE=ANN_STD&amp;window=popup_no_bar&amp;width=385&amp;height=120&amp;START_MAXIMIZED=FALSE&amp;creator=factset&amp;display_string=Audit"}</definedName>
    <definedName name="_530__FDSAUDITLINK__" hidden="1">{"fdsup://directions/News HTML Viewer?action=OPEN&amp;on_error=off&amp;window=popup_no_button&amp;start_maximized=false&amp;creator=factset&amp;display_string=Click to view document&amp;width=640&amp;height=480&amp;address=ZQFN35Djk%2B63CqU0b7Z8kVSvDrFajMMegIxI%2FK1qGA4G%2FpYBZju0ji9pWk26","Nyw30NE5gOcP8XKdxLggHoV9LawDBzqUvvRot0MrCsa3ebYxKSeekybsr4%2BCioPNCjoZEVVD9NZ0Ivhg2rc1xI3V9xf9D6bW16gfwYdmdoVHo%2BdcNBS0O4eJCSEeAFSd6nA3eqljYszI1WZgfgBqGUX4qsiUp32PEw5m9cI5vJG%2F%2F%2FOpkeVMurjSFU8wodFGq6FhNv9SRg4FlpPhkzu%2BIsb6gEFWO%2FzqTA%2FPTxGuhspMSak","9Jv%2B1DUlrFf7ZW1E7qMmg9yfOy7UnUkfaHykJTc3Imu7LejkANyJKaTo%3D"}</definedName>
    <definedName name="_531__FDSAUDITLINK__" hidden="1">{"fdsup://directions/News HTML Viewer?action=OPEN&amp;on_error=off&amp;window=popup_no_button&amp;start_maximized=false&amp;creator=factset&amp;display_string=Click to view document&amp;width=640&amp;height=480&amp;address=ZQFN36Dnku6rz6X0tAZVOTCxSuYNDzzlGoOvuFMDjYf8zD0QC8ztD2f0QWhKhSr%2F","T01S4ixGJrT3sUTxxUMR7NkE1WCWZ2aXMJcfNB9VdqkQdpJ%2BBapja94LTSp79MaKV9tY0O4l%2FUah21srzbr8bMFvGgpDEnyH7MztTkfvngpMPUoyiiLqdeADPTawb4XqMbkPpw9Oq4PtboHr9H4TD1dZ2%2FFSdQTzNLWJDQiTKadxHAPqRmGZucJqw78cotXj14lLO7ob7tdUFNJ19TgZVWHmK3748vb0A%2B0vH9F8nV1XuKP34G%2B%2","BWpTBBJIXrDqTEXJ0PRDqOwl0ag8oGb%2BmSKzKBUgYQwJemr%2FNRw%3D%3D"}</definedName>
    <definedName name="_532__FDSAUDITLINK__" hidden="1">{"fdsup://IBCentral/MS%20Source%20Html%20Base?action=MS_PAGE_OPEN&amp;on_error=off&amp;creator=factset&amp;window=popup&amp;width=800&amp;height=700&amp;DEAL_ID=306157MM&amp;START_MAXIMIZED=FALSE"}</definedName>
    <definedName name="_533__FDSAUDITLINK__" hidden="1">{"fdsup://IBCentral/MS%20Source%20Html%20Base?action=MS_PAGE_OPEN&amp;on_error=off&amp;creator=factset&amp;window=popup&amp;width=800&amp;height=700&amp;DEAL_ID=495503MM&amp;START_MAXIMIZED=FALSE"}</definedName>
    <definedName name="_534__FDSAUDITLINK__" hidden="1">{"fdsup://IBCentral/MS%20Source%20Html%20Base?action=MS_PAGE_OPEN&amp;on_error=off&amp;creator=factset&amp;window=popup&amp;width=800&amp;height=700&amp;DEAL_ID=347128MM&amp;START_MAXIMIZED=FALSE"}</definedName>
    <definedName name="_535__FDSAUDITLINK__" hidden="1">{"fdsup://IBCentral/MS%20Source%20Html%20Base?action=MS_PAGE_OPEN&amp;on_error=off&amp;creator=factset&amp;window=popup&amp;width=800&amp;height=700&amp;DEAL_ID=356822MM&amp;START_MAXIMIZED=FALSE"}</definedName>
    <definedName name="_536__FDSAUDITLINK__" hidden="1">{"fdsup://IBCentral/MS%20Source%20Html%20Base?action=MS_PAGE_OPEN&amp;on_error=off&amp;creator=factset&amp;window=popup&amp;width=800&amp;height=700&amp;DEAL_ID=371445MM&amp;START_MAXIMIZED=FALSE"}</definedName>
    <definedName name="_537__FDSAUDITLINK__" hidden="1">{"fdsup://IBCentral/MS%20Source%20Html%20Base?action=MS_PAGE_OPEN&amp;on_error=off&amp;creator=factset&amp;window=popup&amp;width=800&amp;height=700&amp;DEAL_ID=371449MM&amp;START_MAXIMIZED=FALSE"}</definedName>
    <definedName name="_538__FDSAUDITLINK__" hidden="1">{"fdsup://IBCentral/MS%20Source%20Html%20Base?action=MS_PAGE_OPEN&amp;on_error=off&amp;creator=factset&amp;window=popup&amp;width=800&amp;height=700&amp;DEAL_ID=387189MM&amp;START_MAXIMIZED=FALSE"}</definedName>
    <definedName name="_539__FDSAUDITLINK__" hidden="1">{"fdsup://IBCentral/MS%20Source%20Html%20Base?action=MS_PAGE_OPEN&amp;on_error=off&amp;creator=factset&amp;window=popup&amp;width=800&amp;height=700&amp;DEAL_ID=392041MM&amp;START_MAXIMIZED=FALSE"}</definedName>
    <definedName name="_54__FDSAUDITLINK__" hidden="1">{"fdsup://Directions/FactSet Auditing Viewer?action=AUDIT_VALUE&amp;DB=129&amp;ID1=27886510&amp;VALUEID=07011&amp;SDATE=2010&amp;PERIODTYPE=ANN_STD&amp;window=popup_no_bar&amp;width=385&amp;height=120&amp;START_MAXIMIZED=FALSE&amp;creator=factset&amp;display_string=Audit"}</definedName>
    <definedName name="_540__FDSAUDITLINK__" hidden="1">{"fdsup://IBCentral/MS%20Source%20Html%20Base?action=MS_PAGE_OPEN&amp;on_error=off&amp;creator=factset&amp;window=popup&amp;width=800&amp;height=700&amp;DEAL_ID=306157MM&amp;START_MAXIMIZED=FALSE"}</definedName>
    <definedName name="_541__FDSAUDITLINK__" hidden="1">{"fdsup://IBCentral/MS%20Source%20Html%20Base?action=MS_PAGE_OPEN&amp;on_error=off&amp;creator=factset&amp;window=popup&amp;width=800&amp;height=700&amp;DEAL_ID=495503MM&amp;START_MAXIMIZED=FALSE"}</definedName>
    <definedName name="_542__FDSAUDITLINK__" hidden="1">{"fdsup://IBCentral/MS%20Source%20Html%20Base?action=MS_PAGE_OPEN&amp;on_error=off&amp;creator=factset&amp;window=popup&amp;width=800&amp;height=700&amp;DEAL_ID=347128MM&amp;START_MAXIMIZED=FALSE"}</definedName>
    <definedName name="_543__FDSAUDITLINK__" hidden="1">{"fdsup://IBCentral/MS%20Source%20Html%20Base?action=MS_PAGE_OPEN&amp;on_error=off&amp;creator=factset&amp;window=popup&amp;width=800&amp;height=700&amp;DEAL_ID=356822MM&amp;START_MAXIMIZED=FALSE"}</definedName>
    <definedName name="_544__FDSAUDITLINK__" hidden="1">{"fdsup://IBCentral/MS%20Source%20Html%20Base?action=MS_PAGE_OPEN&amp;on_error=off&amp;creator=factset&amp;window=popup&amp;width=800&amp;height=700&amp;DEAL_ID=371445MM&amp;START_MAXIMIZED=FALSE"}</definedName>
    <definedName name="_545__FDSAUDITLINK__" hidden="1">{"fdsup://IBCentral/MS%20Source%20Html%20Base?action=MS_PAGE_OPEN&amp;on_error=off&amp;creator=factset&amp;window=popup&amp;width=800&amp;height=700&amp;DEAL_ID=371449MM&amp;START_MAXIMIZED=FALSE"}</definedName>
    <definedName name="_546__FDSAUDITLINK__" hidden="1">{"fdsup://IBCentral/MS%20Source%20Html%20Base?action=MS_PAGE_OPEN&amp;on_error=off&amp;creator=factset&amp;window=popup&amp;width=800&amp;height=700&amp;DEAL_ID=387189MM&amp;START_MAXIMIZED=FALSE"}</definedName>
    <definedName name="_547__FDSAUDITLINK__" hidden="1">{"fdsup://IBCentral/MS%20Source%20Html%20Base?action=MS_PAGE_OPEN&amp;on_error=off&amp;creator=factset&amp;window=popup&amp;width=800&amp;height=700&amp;DEAL_ID=392041MM&amp;START_MAXIMIZED=FALSE"}</definedName>
    <definedName name="_548__FDSAUDITLINK__" hidden="1">{"fdsup://IBCentral/MS%20Source%20Html%20Base?action=MS_PAGE_OPEN&amp;on_error=off&amp;creator=factset&amp;window=popup&amp;width=800&amp;height=700&amp;DEAL_ID=306157MM&amp;START_MAXIMIZED=FALSE"}</definedName>
    <definedName name="_549__FDSAUDITLINK__" hidden="1">{"fdsup://IBCentral/MS%20Source%20Html%20Base?action=MS_PAGE_OPEN&amp;on_error=off&amp;creator=factset&amp;window=popup&amp;width=800&amp;height=700&amp;DEAL_ID=495503MM&amp;START_MAXIMIZED=FALSE"}</definedName>
    <definedName name="_55__FDSAUDITLINK__" hidden="1">{"fdsup://Directions/FactSet Auditing Viewer?action=AUDIT_VALUE&amp;DB=129&amp;ID1=27886510&amp;VALUEID=02999&amp;SDATE=2010&amp;PERIODTYPE=ANN_STD&amp;window=popup_no_bar&amp;width=385&amp;height=120&amp;START_MAXIMIZED=FALSE&amp;creator=factset&amp;display_string=Audit"}</definedName>
    <definedName name="_550__FDSAUDITLINK__" hidden="1">{"fdsup://IBCentral/MS%20Source%20Html%20Base?action=MS_PAGE_OPEN&amp;on_error=off&amp;creator=factset&amp;window=popup&amp;width=800&amp;height=700&amp;DEAL_ID=347128MM&amp;START_MAXIMIZED=FALSE"}</definedName>
    <definedName name="_551__FDSAUDITLINK__" hidden="1">{"fdsup://IBCentral/MS%20Source%20Html%20Base?action=MS_PAGE_OPEN&amp;on_error=off&amp;creator=factset&amp;window=popup&amp;width=800&amp;height=700&amp;DEAL_ID=356822MM&amp;START_MAXIMIZED=FALSE"}</definedName>
    <definedName name="_552__FDSAUDITLINK__" hidden="1">{"fdsup://IBCentral/MS%20Source%20Html%20Base?action=MS_PAGE_OPEN&amp;on_error=off&amp;creator=factset&amp;window=popup&amp;width=800&amp;height=700&amp;DEAL_ID=371445MM&amp;START_MAXIMIZED=FALSE"}</definedName>
    <definedName name="_553__FDSAUDITLINK__" hidden="1">{"fdsup://IBCentral/MS%20Source%20Html%20Base?action=MS_PAGE_OPEN&amp;on_error=off&amp;creator=factset&amp;window=popup&amp;width=800&amp;height=700&amp;DEAL_ID=371449MM&amp;START_MAXIMIZED=FALSE"}</definedName>
    <definedName name="_554__FDSAUDITLINK__" hidden="1">{"fdsup://IBCentral/MS%20Source%20Html%20Base?action=MS_PAGE_OPEN&amp;on_error=off&amp;creator=factset&amp;window=popup&amp;width=800&amp;height=700&amp;DEAL_ID=387189MM&amp;START_MAXIMIZED=FALSE"}</definedName>
    <definedName name="_555__FDSAUDITLINK__" hidden="1">{"fdsup://IBCentral/MS%20Source%20Html%20Base?action=MS_PAGE_OPEN&amp;on_error=off&amp;creator=factset&amp;window=popup&amp;width=800&amp;height=700&amp;DEAL_ID=392041MM&amp;START_MAXIMIZED=FALSE"}</definedName>
    <definedName name="_556__FDSAUDITLINK__" hidden="1">{"fdsup://IBCentral/MS%20Source%20Html%20Base?action=MS_PAGE_OPEN&amp;on_error=off&amp;creator=factset&amp;window=popup&amp;width=800&amp;height=700&amp;DEAL_ID=306157MM&amp;START_MAXIMIZED=FALSE"}</definedName>
    <definedName name="_557__FDSAUDITLINK__" hidden="1">{"fdsup://IBCentral/MS%20Source%20Html%20Base?action=MS_PAGE_OPEN&amp;on_error=off&amp;creator=factset&amp;window=popup&amp;width=800&amp;height=700&amp;DEAL_ID=495503MM&amp;START_MAXIMIZED=FALSE"}</definedName>
    <definedName name="_558__FDSAUDITLINK__" hidden="1">{"fdsup://IBCentral/MS%20Source%20Html%20Base?action=MS_PAGE_OPEN&amp;on_error=off&amp;creator=factset&amp;window=popup&amp;width=800&amp;height=700&amp;DEAL_ID=347128MM&amp;START_MAXIMIZED=FALSE"}</definedName>
    <definedName name="_559__FDSAUDITLINK__" hidden="1">{"fdsup://IBCentral/MS%20Source%20Html%20Base?action=MS_PAGE_OPEN&amp;on_error=off&amp;creator=factset&amp;window=popup&amp;width=800&amp;height=700&amp;DEAL_ID=356822MM&amp;START_MAXIMIZED=FALSE"}</definedName>
    <definedName name="_56__FDSAUDITLINK__" hidden="1">{"fdsup://Directions/FactSet Auditing Viewer?action=AUDIT_VALUE&amp;DB=129&amp;ID1=27886510&amp;VALUEID=01001&amp;SDATE=2010&amp;PERIODTYPE=ANN_STD&amp;window=popup_no_bar&amp;width=385&amp;height=120&amp;START_MAXIMIZED=FALSE&amp;creator=factset&amp;display_string=Audit"}</definedName>
    <definedName name="_560__FDSAUDITLINK__" hidden="1">{"fdsup://IBCentral/MS%20Source%20Html%20Base?action=MS_PAGE_OPEN&amp;on_error=off&amp;creator=factset&amp;window=popup&amp;width=800&amp;height=700&amp;DEAL_ID=371445MM&amp;START_MAXIMIZED=FALSE"}</definedName>
    <definedName name="_561__FDSAUDITLINK__" hidden="1">{"fdsup://IBCentral/MS%20Source%20Html%20Base?action=MS_PAGE_OPEN&amp;on_error=off&amp;creator=factset&amp;window=popup&amp;width=800&amp;height=700&amp;DEAL_ID=371449MM&amp;START_MAXIMIZED=FALSE"}</definedName>
    <definedName name="_562__FDSAUDITLINK__" hidden="1">{"fdsup://IBCentral/MS%20Source%20Html%20Base?action=MS_PAGE_OPEN&amp;on_error=off&amp;creator=factset&amp;window=popup&amp;width=800&amp;height=700&amp;DEAL_ID=387189MM&amp;START_MAXIMIZED=FALSE"}</definedName>
    <definedName name="_563__FDSAUDITLINK__" hidden="1">{"fdsup://IBCentral/MS%20Source%20Html%20Base?action=MS_PAGE_OPEN&amp;on_error=off&amp;creator=factset&amp;window=popup&amp;width=800&amp;height=700&amp;DEAL_ID=392041MM&amp;START_MAXIMIZED=FALSE"}</definedName>
    <definedName name="_564__FDSAUDITLINK__" hidden="1">{"fdsup://IBCentral/MS%20Source%20Html%20Base?action=MS_PAGE_OPEN&amp;on_error=off&amp;creator=factset&amp;window=popup&amp;width=800&amp;height=700&amp;DEAL_ID=306157MM&amp;START_MAXIMIZED=FALSE"}</definedName>
    <definedName name="_565__FDSAUDITLINK__" hidden="1">{"fdsup://IBCentral/MS%20Source%20Html%20Base?action=MS_PAGE_OPEN&amp;on_error=off&amp;creator=factset&amp;window=popup&amp;width=800&amp;height=700&amp;DEAL_ID=495503MM&amp;START_MAXIMIZED=FALSE"}</definedName>
    <definedName name="_566__FDSAUDITLINK__" hidden="1">{"fdsup://IBCentral/MS%20Source%20Html%20Base?action=MS_PAGE_OPEN&amp;on_error=off&amp;creator=factset&amp;window=popup&amp;width=800&amp;height=700&amp;DEAL_ID=347128MM&amp;START_MAXIMIZED=FALSE"}</definedName>
    <definedName name="_567__FDSAUDITLINK__" hidden="1">{"fdsup://IBCentral/MS%20Source%20Html%20Base?action=MS_PAGE_OPEN&amp;on_error=off&amp;creator=factset&amp;window=popup&amp;width=800&amp;height=700&amp;DEAL_ID=356822MM&amp;START_MAXIMIZED=FALSE"}</definedName>
    <definedName name="_568__FDSAUDITLINK__" hidden="1">{"fdsup://IBCentral/MS%20Source%20Html%20Base?action=MS_PAGE_OPEN&amp;on_error=off&amp;creator=factset&amp;window=popup&amp;width=800&amp;height=700&amp;DEAL_ID=371445MM&amp;START_MAXIMIZED=FALSE"}</definedName>
    <definedName name="_569__FDSAUDITLINK__" hidden="1">{"fdsup://IBCentral/MS%20Source%20Html%20Base?action=MS_PAGE_OPEN&amp;on_error=off&amp;creator=factset&amp;window=popup&amp;width=800&amp;height=700&amp;DEAL_ID=371449MM&amp;START_MAXIMIZED=FALSE"}</definedName>
    <definedName name="_57__FDSAUDITLINK__" hidden="1">{"fdsup://Directions/FactSet Auditing Viewer?action=AUDIT_VALUE&amp;DB=129&amp;ID1=26353410&amp;VALUEID=07011&amp;SDATE=2010&amp;PERIODTYPE=ANN_STD&amp;window=popup_no_bar&amp;width=385&amp;height=120&amp;START_MAXIMIZED=FALSE&amp;creator=factset&amp;display_string=Audit"}</definedName>
    <definedName name="_570__FDSAUDITLINK__" hidden="1">{"fdsup://IBCentral/MS%20Source%20Html%20Base?action=MS_PAGE_OPEN&amp;on_error=off&amp;creator=factset&amp;window=popup&amp;width=800&amp;height=700&amp;DEAL_ID=387189MM&amp;START_MAXIMIZED=FALSE"}</definedName>
    <definedName name="_571__FDSAUDITLINK__" hidden="1">{"fdsup://IBCentral/MS%20Source%20Html%20Base?action=MS_PAGE_OPEN&amp;on_error=off&amp;creator=factset&amp;window=popup&amp;width=800&amp;height=700&amp;DEAL_ID=392041MM&amp;START_MAXIMIZED=FALSE"}</definedName>
    <definedName name="_572__FDSAUDITLINK__" hidden="1">{"fdsup://IBCentral/MS%20Source%20Html%20Base?action=MS_PAGE_OPEN&amp;on_error=off&amp;creator=factset&amp;window=popup&amp;width=800&amp;height=700&amp;DEAL_ID=306157MM&amp;START_MAXIMIZED=FALSE"}</definedName>
    <definedName name="_573__FDSAUDITLINK__" hidden="1">{"fdsup://IBCentral/MS%20Source%20Html%20Base?action=MS_PAGE_OPEN&amp;on_error=off&amp;creator=factset&amp;window=popup&amp;width=800&amp;height=700&amp;DEAL_ID=495503MM&amp;START_MAXIMIZED=FALSE"}</definedName>
    <definedName name="_574__FDSAUDITLINK__" hidden="1">{"fdsup://IBCentral/MS%20Source%20Html%20Base?action=MS_PAGE_OPEN&amp;on_error=off&amp;creator=factset&amp;window=popup&amp;width=800&amp;height=700&amp;DEAL_ID=347128MM&amp;START_MAXIMIZED=FALSE"}</definedName>
    <definedName name="_575__FDSAUDITLINK__" hidden="1">{"fdsup://IBCentral/MS%20Source%20Html%20Base?action=MS_PAGE_OPEN&amp;on_error=off&amp;creator=factset&amp;window=popup&amp;width=800&amp;height=700&amp;DEAL_ID=356822MM&amp;START_MAXIMIZED=FALSE"}</definedName>
    <definedName name="_576__FDSAUDITLINK__" hidden="1">{"fdsup://IBCentral/MS%20Source%20Html%20Base?action=MS_PAGE_OPEN&amp;on_error=off&amp;creator=factset&amp;window=popup&amp;width=800&amp;height=700&amp;DEAL_ID=371445MM&amp;START_MAXIMIZED=FALSE"}</definedName>
    <definedName name="_577__FDSAUDITLINK__" hidden="1">{"fdsup://IBCentral/MS%20Source%20Html%20Base?action=MS_PAGE_OPEN&amp;on_error=off&amp;creator=factset&amp;window=popup&amp;width=800&amp;height=700&amp;DEAL_ID=371449MM&amp;START_MAXIMIZED=FALSE"}</definedName>
    <definedName name="_578__FDSAUDITLINK__" hidden="1">{"fdsup://IBCentral/MS%20Source%20Html%20Base?action=MS_PAGE_OPEN&amp;on_error=off&amp;creator=factset&amp;window=popup&amp;width=800&amp;height=700&amp;DEAL_ID=387189MM&amp;START_MAXIMIZED=FALSE"}</definedName>
    <definedName name="_579__FDSAUDITLINK__" hidden="1">{"fdsup://IBCentral/MS%20Source%20Html%20Base?action=MS_PAGE_OPEN&amp;on_error=off&amp;creator=factset&amp;window=popup&amp;width=800&amp;height=700&amp;DEAL_ID=392041MM&amp;START_MAXIMIZED=FALSE"}</definedName>
    <definedName name="_58__FDSAUDITLINK__" hidden="1">{"fdsup://Directions/FactSet Auditing Viewer?action=AUDIT_VALUE&amp;DB=129&amp;ID1=26054310&amp;VALUEID=07011&amp;SDATE=2010&amp;PERIODTYPE=ANN_STD&amp;window=popup_no_bar&amp;width=385&amp;height=120&amp;START_MAXIMIZED=FALSE&amp;creator=factset&amp;display_string=Audit"}</definedName>
    <definedName name="_580__FDSAUDITLINK__" hidden="1">{"fdsup://IBCentral/MS%20Source%20Html%20Base?action=MS_PAGE_OPEN&amp;on_error=off&amp;creator=factset&amp;window=popup&amp;width=800&amp;height=700&amp;DEAL_ID=306157MM&amp;START_MAXIMIZED=FALSE"}</definedName>
    <definedName name="_581__FDSAUDITLINK__" hidden="1">{"fdsup://IBCentral/MS%20Source%20Html%20Base?action=MS_PAGE_OPEN&amp;on_error=off&amp;creator=factset&amp;window=popup&amp;width=800&amp;height=700&amp;DEAL_ID=495503MM&amp;START_MAXIMIZED=FALSE"}</definedName>
    <definedName name="_582__FDSAUDITLINK__" hidden="1">{"fdsup://IBCentral/MS%20Source%20Html%20Base?action=MS_PAGE_OPEN&amp;on_error=off&amp;creator=factset&amp;window=popup&amp;width=800&amp;height=700&amp;DEAL_ID=347128MM&amp;START_MAXIMIZED=FALSE"}</definedName>
    <definedName name="_583__FDSAUDITLINK__" hidden="1">{"fdsup://IBCentral/MS%20Source%20Html%20Base?action=MS_PAGE_OPEN&amp;on_error=off&amp;creator=factset&amp;window=popup&amp;width=800&amp;height=700&amp;DEAL_ID=356822MM&amp;START_MAXIMIZED=FALSE"}</definedName>
    <definedName name="_584__FDSAUDITLINK__" hidden="1">{"fdsup://IBCentral/MS%20Source%20Html%20Base?action=MS_PAGE_OPEN&amp;on_error=off&amp;creator=factset&amp;window=popup&amp;width=800&amp;height=700&amp;DEAL_ID=371445MM&amp;START_MAXIMIZED=FALSE"}</definedName>
    <definedName name="_585__FDSAUDITLINK__" hidden="1">{"fdsup://IBCentral/MS%20Source%20Html%20Base?action=MS_PAGE_OPEN&amp;on_error=off&amp;creator=factset&amp;window=popup&amp;width=800&amp;height=700&amp;DEAL_ID=371449MM&amp;START_MAXIMIZED=FALSE"}</definedName>
    <definedName name="_586__FDSAUDITLINK__" hidden="1">{"fdsup://IBCentral/MS%20Source%20Html%20Base?action=MS_PAGE_OPEN&amp;on_error=off&amp;creator=factset&amp;window=popup&amp;width=800&amp;height=700&amp;DEAL_ID=387189MM&amp;START_MAXIMIZED=FALSE"}</definedName>
    <definedName name="_587__FDSAUDITLINK__" hidden="1">{"fdsup://IBCentral/MS%20Source%20Html%20Base?action=MS_PAGE_OPEN&amp;on_error=off&amp;creator=factset&amp;window=popup&amp;width=800&amp;height=700&amp;DEAL_ID=392041MM&amp;START_MAXIMIZED=FALSE"}</definedName>
    <definedName name="_588__FDSAUDITLINK__" hidden="1">{"fdsup://IBCentral/MS%20Source%20Html%20Base?action=MS_PAGE_OPEN&amp;on_error=off&amp;creator=factset&amp;window=popup&amp;width=800&amp;height=700&amp;DEAL_ID=411815MM&amp;START_MAXIMIZED=FALSE"}</definedName>
    <definedName name="_589__FDSAUDITLINK__" hidden="1">{"fdsup://IBCentral/MS%20Source%20Html%20Base?action=MS_PAGE_OPEN&amp;on_error=off&amp;creator=factset&amp;window=popup&amp;width=800&amp;height=700&amp;DEAL_ID=483374MM&amp;START_MAXIMIZED=FALSE"}</definedName>
    <definedName name="_59__FDSAUDITLINK__" hidden="1">{"fdsup://Directions/FactSet Auditing Viewer?action=AUDIT_VALUE&amp;DB=129&amp;ID1=30249130&amp;VALUEID=07011&amp;SDATE=2010&amp;PERIODTYPE=ANN_STD&amp;window=popup_no_bar&amp;width=385&amp;height=120&amp;START_MAXIMIZED=FALSE&amp;creator=factset&amp;display_string=Audit"}</definedName>
    <definedName name="_590__FDSAUDITLINK__" hidden="1">{"fdsup://IBCentral/MS%20Source%20Html%20Base?action=MS_PAGE_OPEN&amp;on_error=off&amp;creator=factset&amp;window=popup&amp;width=800&amp;height=700&amp;DEAL_ID=414807MM&amp;START_MAXIMIZED=FALSE"}</definedName>
    <definedName name="_591__FDSAUDITLINK__" hidden="1">{"fdsup://IBCentral/MS%20Source%20Html%20Base?action=MS_PAGE_OPEN&amp;on_error=off&amp;creator=factset&amp;window=popup&amp;width=800&amp;height=700&amp;DEAL_ID=416505MM&amp;START_MAXIMIZED=FALSE"}</definedName>
    <definedName name="_592__FDSAUDITLINK__" hidden="1">{"fdsup://IBCentral/MS%20Source%20Html%20Base?action=MS_PAGE_OPEN&amp;on_error=off&amp;creator=factset&amp;window=popup&amp;width=800&amp;height=700&amp;DEAL_ID=418278MM&amp;START_MAXIMIZED=FALSE"}</definedName>
    <definedName name="_593__FDSAUDITLINK__" hidden="1">{"fdsup://IBCentral/MS%20Source%20Html%20Base?action=MS_PAGE_OPEN&amp;on_error=off&amp;creator=factset&amp;window=popup&amp;width=800&amp;height=700&amp;DEAL_ID=432590MM&amp;START_MAXIMIZED=FALSE"}</definedName>
    <definedName name="_594__FDSAUDITLINK__" hidden="1">{"fdsup://IBCentral/MS%20Source%20Html%20Base?action=MS_PAGE_OPEN&amp;on_error=off&amp;creator=factset&amp;window=popup&amp;width=800&amp;height=700&amp;DEAL_ID=443390MM&amp;START_MAXIMIZED=FALSE"}</definedName>
    <definedName name="_595__FDSAUDITLINK__" hidden="1">{"fdsup://IBCentral/MS%20Source%20Html%20Base?action=MS_PAGE_OPEN&amp;on_error=off&amp;creator=factset&amp;window=popup&amp;width=800&amp;height=700&amp;DEAL_ID=471628MM&amp;START_MAXIMIZED=FALSE"}</definedName>
    <definedName name="_596__FDSAUDITLINK__" hidden="1">{"fdsup://IBCentral/MS%20Source%20Html%20Base?action=MS_PAGE_OPEN&amp;on_error=off&amp;creator=factset&amp;window=popup&amp;width=800&amp;height=700&amp;DEAL_ID=411815MM&amp;START_MAXIMIZED=FALSE"}</definedName>
    <definedName name="_597__FDSAUDITLINK__" hidden="1">{"fdsup://IBCentral/MS%20Source%20Html%20Base?action=MS_PAGE_OPEN&amp;on_error=off&amp;creator=factset&amp;window=popup&amp;width=800&amp;height=700&amp;DEAL_ID=483374MM&amp;START_MAXIMIZED=FALSE"}</definedName>
    <definedName name="_598__FDSAUDITLINK__" hidden="1">{"fdsup://IBCentral/MS%20Source%20Html%20Base?action=MS_PAGE_OPEN&amp;on_error=off&amp;creator=factset&amp;window=popup&amp;width=800&amp;height=700&amp;DEAL_ID=414807MM&amp;START_MAXIMIZED=FALSE"}</definedName>
    <definedName name="_599__FDSAUDITLINK__" hidden="1">{"fdsup://IBCentral/MS%20Source%20Html%20Base?action=MS_PAGE_OPEN&amp;on_error=off&amp;creator=factset&amp;window=popup&amp;width=800&amp;height=700&amp;DEAL_ID=416505MM&amp;START_MAXIMIZED=FALSE"}</definedName>
    <definedName name="_6__FDSAUDITLINK__" hidden="1">{"fdsup://Directions/FactSet Auditing Viewer?action=AUDIT_VALUE&amp;DB=129&amp;ID1=51476610&amp;VALUEID=01001&amp;SDATE=2009&amp;PERIODTYPE=ANN_STD&amp;window=popup_no_bar&amp;width=385&amp;height=120&amp;START_MAXIMIZED=FALSE&amp;creator=factset&amp;display_string=Audit"}</definedName>
    <definedName name="_60__FDSAUDITLINK__" hidden="1">{"fdsup://Directions/FactSet Auditing Viewer?action=AUDIT_VALUE&amp;DB=129&amp;ID1=03037110&amp;VALUEID=07011&amp;SDATE=2010&amp;PERIODTYPE=ANN_STD&amp;window=popup_no_bar&amp;width=385&amp;height=120&amp;START_MAXIMIZED=FALSE&amp;creator=factset&amp;display_string=Audit"}</definedName>
    <definedName name="_600__FDSAUDITLINK__" hidden="1">{"fdsup://IBCentral/MS%20Source%20Html%20Base?action=MS_PAGE_OPEN&amp;on_error=off&amp;creator=factset&amp;window=popup&amp;width=800&amp;height=700&amp;DEAL_ID=418278MM&amp;START_MAXIMIZED=FALSE"}</definedName>
    <definedName name="_601__FDSAUDITLINK__" hidden="1">{"fdsup://IBCentral/MS%20Source%20Html%20Base?action=MS_PAGE_OPEN&amp;on_error=off&amp;creator=factset&amp;window=popup&amp;width=800&amp;height=700&amp;DEAL_ID=432590MM&amp;START_MAXIMIZED=FALSE"}</definedName>
    <definedName name="_602__FDSAUDITLINK__" hidden="1">{"fdsup://IBCentral/MS%20Source%20Html%20Base?action=MS_PAGE_OPEN&amp;on_error=off&amp;creator=factset&amp;window=popup&amp;width=800&amp;height=700&amp;DEAL_ID=443390MM&amp;START_MAXIMIZED=FALSE"}</definedName>
    <definedName name="_603__FDSAUDITLINK__" hidden="1">{"fdsup://IBCentral/MS%20Source%20Html%20Base?action=MS_PAGE_OPEN&amp;on_error=off&amp;creator=factset&amp;window=popup&amp;width=800&amp;height=700&amp;DEAL_ID=471628MM&amp;START_MAXIMIZED=FALSE"}</definedName>
    <definedName name="_604__FDSAUDITLINK__" hidden="1">{"fdsup://IBCentral/MS%20Source%20Html%20Base?action=MS_PAGE_OPEN&amp;on_error=off&amp;creator=factset&amp;window=popup&amp;width=800&amp;height=700&amp;DEAL_ID=411815MM&amp;START_MAXIMIZED=FALSE"}</definedName>
    <definedName name="_605__FDSAUDITLINK__" hidden="1">{"fdsup://IBCentral/MS%20Source%20Html%20Base?action=MS_PAGE_OPEN&amp;on_error=off&amp;creator=factset&amp;window=popup&amp;width=800&amp;height=700&amp;DEAL_ID=483374MM&amp;START_MAXIMIZED=FALSE"}</definedName>
    <definedName name="_606__FDSAUDITLINK__" hidden="1">{"fdsup://IBCentral/MS%20Source%20Html%20Base?action=MS_PAGE_OPEN&amp;on_error=off&amp;creator=factset&amp;window=popup&amp;width=800&amp;height=700&amp;DEAL_ID=414807MM&amp;START_MAXIMIZED=FALSE"}</definedName>
    <definedName name="_607__FDSAUDITLINK__" hidden="1">{"fdsup://IBCentral/MS%20Source%20Html%20Base?action=MS_PAGE_OPEN&amp;on_error=off&amp;creator=factset&amp;window=popup&amp;width=800&amp;height=700&amp;DEAL_ID=416505MM&amp;START_MAXIMIZED=FALSE"}</definedName>
    <definedName name="_608__FDSAUDITLINK__" hidden="1">{"fdsup://IBCentral/MS%20Source%20Html%20Base?action=MS_PAGE_OPEN&amp;on_error=off&amp;creator=factset&amp;window=popup&amp;width=800&amp;height=700&amp;DEAL_ID=418278MM&amp;START_MAXIMIZED=FALSE"}</definedName>
    <definedName name="_609__FDSAUDITLINK__" hidden="1">{"fdsup://IBCentral/MS%20Source%20Html%20Base?action=MS_PAGE_OPEN&amp;on_error=off&amp;creator=factset&amp;window=popup&amp;width=800&amp;height=700&amp;DEAL_ID=432590MM&amp;START_MAXIMIZED=FALSE"}</definedName>
    <definedName name="_61__FDSAUDITLINK__" hidden="1">{"fdsup://Directions/FactSet Auditing Viewer?action=AUDIT_VALUE&amp;DB=129&amp;ID1=81018610&amp;VALUEID=07011&amp;SDATE=2010&amp;PERIODTYPE=ANN_STD&amp;window=popup_no_bar&amp;width=385&amp;height=120&amp;START_MAXIMIZED=FALSE&amp;creator=factset&amp;display_string=Audit"}</definedName>
    <definedName name="_610__FDSAUDITLINK__" hidden="1">{"fdsup://IBCentral/MS%20Source%20Html%20Base?action=MS_PAGE_OPEN&amp;on_error=off&amp;creator=factset&amp;window=popup&amp;width=800&amp;height=700&amp;DEAL_ID=443390MM&amp;START_MAXIMIZED=FALSE"}</definedName>
    <definedName name="_611__FDSAUDITLINK__" hidden="1">{"fdsup://IBCentral/MS%20Source%20Html%20Base?action=MS_PAGE_OPEN&amp;on_error=off&amp;creator=factset&amp;window=popup&amp;width=800&amp;height=700&amp;DEAL_ID=471628MM&amp;START_MAXIMIZED=FALSE"}</definedName>
    <definedName name="_612__FDSAUDITLINK__" hidden="1">{"fdsup://IBCentral/MS%20Source%20Html%20Base?action=MS_PAGE_OPEN&amp;on_error=off&amp;creator=factset&amp;window=popup&amp;width=800&amp;height=700&amp;DEAL_ID=411815MM&amp;START_MAXIMIZED=FALSE"}</definedName>
    <definedName name="_613__FDSAUDITLINK__" hidden="1">{"fdsup://IBCentral/MS%20Source%20Html%20Base?action=MS_PAGE_OPEN&amp;on_error=off&amp;creator=factset&amp;window=popup&amp;width=800&amp;height=700&amp;DEAL_ID=483374MM&amp;START_MAXIMIZED=FALSE"}</definedName>
    <definedName name="_614__FDSAUDITLINK__" hidden="1">{"fdsup://IBCentral/MS%20Source%20Html%20Base?action=MS_PAGE_OPEN&amp;on_error=off&amp;creator=factset&amp;window=popup&amp;width=800&amp;height=700&amp;DEAL_ID=414807MM&amp;START_MAXIMIZED=FALSE"}</definedName>
    <definedName name="_615__FDSAUDITLINK__" hidden="1">{"fdsup://IBCentral/MS%20Source%20Html%20Base?action=MS_PAGE_OPEN&amp;on_error=off&amp;creator=factset&amp;window=popup&amp;width=800&amp;height=700&amp;DEAL_ID=416505MM&amp;START_MAXIMIZED=FALSE"}</definedName>
    <definedName name="_616__FDSAUDITLINK__" hidden="1">{"fdsup://IBCentral/MS%20Source%20Html%20Base?action=MS_PAGE_OPEN&amp;on_error=off&amp;creator=factset&amp;window=popup&amp;width=800&amp;height=700&amp;DEAL_ID=418278MM&amp;START_MAXIMIZED=FALSE"}</definedName>
    <definedName name="_617__FDSAUDITLINK__" hidden="1">{"fdsup://IBCentral/MS%20Source%20Html%20Base?action=MS_PAGE_OPEN&amp;on_error=off&amp;creator=factset&amp;window=popup&amp;width=800&amp;height=700&amp;DEAL_ID=432590MM&amp;START_MAXIMIZED=FALSE"}</definedName>
    <definedName name="_618__FDSAUDITLINK__" hidden="1">{"fdsup://IBCentral/MS%20Source%20Html%20Base?action=MS_PAGE_OPEN&amp;on_error=off&amp;creator=factset&amp;window=popup&amp;width=800&amp;height=700&amp;DEAL_ID=443390MM&amp;START_MAXIMIZED=FALSE"}</definedName>
    <definedName name="_619__FDSAUDITLINK__" hidden="1">{"fdsup://IBCentral/MS%20Source%20Html%20Base?action=MS_PAGE_OPEN&amp;on_error=off&amp;creator=factset&amp;window=popup&amp;width=800&amp;height=700&amp;DEAL_ID=471628MM&amp;START_MAXIMIZED=FALSE"}</definedName>
    <definedName name="_62__FDSAUDITLINK__" hidden="1">{"fdsup://Directions/FactSet Auditing Viewer?action=AUDIT_VALUE&amp;DB=129&amp;ID1=46121Y10&amp;VALUEID=07011&amp;SDATE=2010&amp;PERIODTYPE=ANN_STD&amp;window=popup_no_bar&amp;width=385&amp;height=120&amp;START_MAXIMIZED=FALSE&amp;creator=factset&amp;display_string=Audit"}</definedName>
    <definedName name="_620__FDSAUDITLINK__" hidden="1">{"fdsup://IBCentral/MS%20Source%20Html%20Base?action=MS_PAGE_OPEN&amp;on_error=off&amp;creator=factset&amp;window=popup&amp;width=800&amp;height=700&amp;DEAL_ID=411815MM&amp;START_MAXIMIZED=FALSE"}</definedName>
    <definedName name="_621__FDSAUDITLINK__" hidden="1">{"fdsup://IBCentral/MS%20Source%20Html%20Base?action=MS_PAGE_OPEN&amp;on_error=off&amp;creator=factset&amp;window=popup&amp;width=800&amp;height=700&amp;DEAL_ID=483374MM&amp;START_MAXIMIZED=FALSE"}</definedName>
    <definedName name="_622__FDSAUDITLINK__" hidden="1">{"fdsup://IBCentral/MS%20Source%20Html%20Base?action=MS_PAGE_OPEN&amp;on_error=off&amp;creator=factset&amp;window=popup&amp;width=800&amp;height=700&amp;DEAL_ID=414807MM&amp;START_MAXIMIZED=FALSE"}</definedName>
    <definedName name="_623__FDSAUDITLINK__" hidden="1">{"fdsup://IBCentral/MS%20Source%20Html%20Base?action=MS_PAGE_OPEN&amp;on_error=off&amp;creator=factset&amp;window=popup&amp;width=800&amp;height=700&amp;DEAL_ID=416505MM&amp;START_MAXIMIZED=FALSE"}</definedName>
    <definedName name="_624__FDSAUDITLINK__" hidden="1">{"fdsup://IBCentral/MS%20Source%20Html%20Base?action=MS_PAGE_OPEN&amp;on_error=off&amp;creator=factset&amp;window=popup&amp;width=800&amp;height=700&amp;DEAL_ID=418278MM&amp;START_MAXIMIZED=FALSE"}</definedName>
    <definedName name="_625__FDSAUDITLINK__" hidden="1">{"fdsup://IBCentral/MS%20Source%20Html%20Base?action=MS_PAGE_OPEN&amp;on_error=off&amp;creator=factset&amp;window=popup&amp;width=800&amp;height=700&amp;DEAL_ID=432590MM&amp;START_MAXIMIZED=FALSE"}</definedName>
    <definedName name="_626__FDSAUDITLINK__" hidden="1">{"fdsup://IBCentral/MS%20Source%20Html%20Base?action=MS_PAGE_OPEN&amp;on_error=off&amp;creator=factset&amp;window=popup&amp;width=800&amp;height=700&amp;DEAL_ID=443390MM&amp;START_MAXIMIZED=FALSE"}</definedName>
    <definedName name="_627__FDSAUDITLINK__" hidden="1">{"fdsup://IBCentral/MS%20Source%20Html%20Base?action=MS_PAGE_OPEN&amp;on_error=off&amp;creator=factset&amp;window=popup&amp;width=800&amp;height=700&amp;DEAL_ID=471628MM&amp;START_MAXIMIZED=FALSE"}</definedName>
    <definedName name="_628__FDSAUDITLINK__" hidden="1">{"fdsup://IBCentral/MS%20Source%20Html%20Base?action=MS_PAGE_OPEN&amp;on_error=off&amp;creator=factset&amp;window=popup&amp;width=800&amp;height=700&amp;DEAL_ID=411815MM&amp;START_MAXIMIZED=FALSE"}</definedName>
    <definedName name="_629__FDSAUDITLINK__" hidden="1">{"fdsup://IBCentral/MS%20Source%20Html%20Base?action=MS_PAGE_OPEN&amp;on_error=off&amp;creator=factset&amp;window=popup&amp;width=800&amp;height=700&amp;DEAL_ID=483374MM&amp;START_MAXIMIZED=FALSE"}</definedName>
    <definedName name="_63__FDSAUDITLINK__" hidden="1">{"fdsup://Directions/FactSet Auditing Viewer?action=AUDIT_VALUE&amp;DB=129&amp;ID1=12526910&amp;VALUEID=07011&amp;SDATE=2010&amp;PERIODTYPE=ANN_STD&amp;window=popup_no_bar&amp;width=385&amp;height=120&amp;START_MAXIMIZED=FALSE&amp;creator=factset&amp;display_string=Audit"}</definedName>
    <definedName name="_630__FDSAUDITLINK__" hidden="1">{"fdsup://IBCentral/MS%20Source%20Html%20Base?action=MS_PAGE_OPEN&amp;on_error=off&amp;creator=factset&amp;window=popup&amp;width=800&amp;height=700&amp;DEAL_ID=414807MM&amp;START_MAXIMIZED=FALSE"}</definedName>
    <definedName name="_631__FDSAUDITLINK__" hidden="1">{"fdsup://IBCentral/MS%20Source%20Html%20Base?action=MS_PAGE_OPEN&amp;on_error=off&amp;creator=factset&amp;window=popup&amp;width=800&amp;height=700&amp;DEAL_ID=416505MM&amp;START_MAXIMIZED=FALSE"}</definedName>
    <definedName name="_632__FDSAUDITLINK__" hidden="1">{"fdsup://IBCentral/MS%20Source%20Html%20Base?action=MS_PAGE_OPEN&amp;on_error=off&amp;creator=factset&amp;window=popup&amp;width=800&amp;height=700&amp;DEAL_ID=418278MM&amp;START_MAXIMIZED=FALSE"}</definedName>
    <definedName name="_633__FDSAUDITLINK__" hidden="1">{"fdsup://IBCentral/MS%20Source%20Html%20Base?action=MS_PAGE_OPEN&amp;on_error=off&amp;creator=factset&amp;window=popup&amp;width=800&amp;height=700&amp;DEAL_ID=432590MM&amp;START_MAXIMIZED=FALSE"}</definedName>
    <definedName name="_634__FDSAUDITLINK__" hidden="1">{"fdsup://IBCentral/MS%20Source%20Html%20Base?action=MS_PAGE_OPEN&amp;on_error=off&amp;creator=factset&amp;window=popup&amp;width=800&amp;height=700&amp;DEAL_ID=443390MM&amp;START_MAXIMIZED=FALSE"}</definedName>
    <definedName name="_635__FDSAUDITLINK__" hidden="1">{"fdsup://IBCentral/MS%20Source%20Html%20Base?action=MS_PAGE_OPEN&amp;on_error=off&amp;creator=factset&amp;window=popup&amp;width=800&amp;height=700&amp;DEAL_ID=471628MM&amp;START_MAXIMIZED=FALSE"}</definedName>
    <definedName name="_636__FDSAUDITLINK__" hidden="1">{"fdsup://IBCentral/MS%20Source%20Html%20Base?action=MS_PAGE_OPEN&amp;on_error=off&amp;creator=factset&amp;window=popup&amp;width=800&amp;height=700&amp;DEAL_ID=411815MM&amp;START_MAXIMIZED=FALSE"}</definedName>
    <definedName name="_637__FDSAUDITLINK__" hidden="1">{"fdsup://IBCentral/MS%20Source%20Html%20Base?action=MS_PAGE_OPEN&amp;on_error=off&amp;creator=factset&amp;window=popup&amp;width=800&amp;height=700&amp;DEAL_ID=483374MM&amp;START_MAXIMIZED=FALSE"}</definedName>
    <definedName name="_638__FDSAUDITLINK__" hidden="1">{"fdsup://IBCentral/MS%20Source%20Html%20Base?action=MS_PAGE_OPEN&amp;on_error=off&amp;creator=factset&amp;window=popup&amp;width=800&amp;height=700&amp;DEAL_ID=414807MM&amp;START_MAXIMIZED=FALSE"}</definedName>
    <definedName name="_639__FDSAUDITLINK__" hidden="1">{"fdsup://IBCentral/MS%20Source%20Html%20Base?action=MS_PAGE_OPEN&amp;on_error=off&amp;creator=factset&amp;window=popup&amp;width=800&amp;height=700&amp;DEAL_ID=416505MM&amp;START_MAXIMIZED=FALSE"}</definedName>
    <definedName name="_64__FDSAUDITLINK__" hidden="1">{"fdsup://Directions/FactSet Auditing Viewer?action=AUDIT_VALUE&amp;DB=129&amp;ID1=61945A10&amp;VALUEID=07011&amp;SDATE=2009&amp;PERIODTYPE=ANN_STD&amp;window=popup_no_bar&amp;width=385&amp;height=120&amp;START_MAXIMIZED=FALSE&amp;creator=factset&amp;display_string=Audit"}</definedName>
    <definedName name="_640__FDSAUDITLINK__" hidden="1">{"fdsup://IBCentral/MS%20Source%20Html%20Base?action=MS_PAGE_OPEN&amp;on_error=off&amp;creator=factset&amp;window=popup&amp;width=800&amp;height=700&amp;DEAL_ID=418278MM&amp;START_MAXIMIZED=FALSE"}</definedName>
    <definedName name="_641__FDSAUDITLINK__" hidden="1">{"fdsup://IBCentral/MS%20Source%20Html%20Base?action=MS_PAGE_OPEN&amp;on_error=off&amp;creator=factset&amp;window=popup&amp;width=800&amp;height=700&amp;DEAL_ID=432590MM&amp;START_MAXIMIZED=FALSE"}</definedName>
    <definedName name="_642__FDSAUDITLINK__" hidden="1">{"fdsup://IBCentral/MS%20Source%20Html%20Base?action=MS_PAGE_OPEN&amp;on_error=off&amp;creator=factset&amp;window=popup&amp;width=800&amp;height=700&amp;DEAL_ID=443390MM&amp;START_MAXIMIZED=FALSE"}</definedName>
    <definedName name="_643__FDSAUDITLINK__" hidden="1">{"fdsup://IBCentral/MS%20Source%20Html%20Base?action=MS_PAGE_OPEN&amp;on_error=off&amp;creator=factset&amp;window=popup&amp;width=800&amp;height=700&amp;DEAL_ID=471628MM&amp;START_MAXIMIZED=FALSE"}</definedName>
    <definedName name="_644__FDSAUDITLINK__" hidden="1">{"fdsup://IBCentral/MS%20Source%20Html%20Base?action=MS_PAGE_OPEN&amp;on_error=off&amp;creator=factset&amp;window=popup&amp;width=800&amp;height=700&amp;DEAL_ID=411815MM&amp;START_MAXIMIZED=FALSE"}</definedName>
    <definedName name="_645__FDSAUDITLINK__" hidden="1">{"fdsup://IBCentral/MS%20Source%20Html%20Base?action=MS_PAGE_OPEN&amp;on_error=off&amp;creator=factset&amp;window=popup&amp;width=800&amp;height=700&amp;DEAL_ID=483374MM&amp;START_MAXIMIZED=FALSE"}</definedName>
    <definedName name="_646__FDSAUDITLINK__" hidden="1">{"fdsup://IBCentral/MS%20Source%20Html%20Base?action=MS_PAGE_OPEN&amp;on_error=off&amp;creator=factset&amp;window=popup&amp;width=800&amp;height=700&amp;DEAL_ID=414807MM&amp;START_MAXIMIZED=FALSE"}</definedName>
    <definedName name="_647__FDSAUDITLINK__" hidden="1">{"fdsup://IBCentral/MS%20Source%20Html%20Base?action=MS_PAGE_OPEN&amp;on_error=off&amp;creator=factset&amp;window=popup&amp;width=800&amp;height=700&amp;DEAL_ID=416505MM&amp;START_MAXIMIZED=FALSE"}</definedName>
    <definedName name="_648__FDSAUDITLINK__" hidden="1">{"fdsup://IBCentral/MS%20Source%20Html%20Base?action=MS_PAGE_OPEN&amp;on_error=off&amp;creator=factset&amp;window=popup&amp;width=800&amp;height=700&amp;DEAL_ID=418278MM&amp;START_MAXIMIZED=FALSE"}</definedName>
    <definedName name="_649__FDSAUDITLINK__" hidden="1">{"fdsup://IBCentral/MS%20Source%20Html%20Base?action=MS_PAGE_OPEN&amp;on_error=off&amp;creator=factset&amp;window=popup&amp;width=800&amp;height=700&amp;DEAL_ID=432590MM&amp;START_MAXIMIZED=FALSE"}</definedName>
    <definedName name="_65__FDSAUDITLINK__" hidden="1">{"fdsup://Directions/FactSet Auditing Viewer?action=AUDIT_VALUE&amp;DB=129&amp;ID1=61166W10&amp;VALUEID=07011&amp;SDATE=2010&amp;PERIODTYPE=ANN_STD&amp;window=popup_no_bar&amp;width=385&amp;height=120&amp;START_MAXIMIZED=FALSE&amp;creator=factset&amp;display_string=Audit"}</definedName>
    <definedName name="_650__FDSAUDITLINK__" hidden="1">{"fdsup://IBCentral/MS%20Source%20Html%20Base?action=MS_PAGE_OPEN&amp;on_error=off&amp;creator=factset&amp;window=popup&amp;width=800&amp;height=700&amp;DEAL_ID=443390MM&amp;START_MAXIMIZED=FALSE"}</definedName>
    <definedName name="_651__FDSAUDITLINK__" hidden="1">{"fdsup://IBCentral/MS%20Source%20Html%20Base?action=MS_PAGE_OPEN&amp;on_error=off&amp;creator=factset&amp;window=popup&amp;width=800&amp;height=700&amp;DEAL_ID=471628MM&amp;START_MAXIMIZED=FALSE"}</definedName>
    <definedName name="_652__FDSAUDITLINK__" hidden="1">{"fdsup://IBCentral/MS%20Source%20Html%20Base?action=MS_PAGE_OPEN&amp;on_error=off&amp;creator=factset&amp;window=popup&amp;width=800&amp;height=700&amp;DEAL_ID=411815MM&amp;START_MAXIMIZED=FALSE"}</definedName>
    <definedName name="_653__FDSAUDITLINK__" hidden="1">{"fdsup://IBCentral/MS%20Source%20Html%20Base?action=MS_PAGE_OPEN&amp;on_error=off&amp;creator=factset&amp;window=popup&amp;width=800&amp;height=700&amp;DEAL_ID=483374MM&amp;START_MAXIMIZED=FALSE"}</definedName>
    <definedName name="_654__FDSAUDITLINK__" hidden="1">{"fdsup://IBCentral/MS%20Source%20Html%20Base?action=MS_PAGE_OPEN&amp;on_error=off&amp;creator=factset&amp;window=popup&amp;width=800&amp;height=700&amp;DEAL_ID=414807MM&amp;START_MAXIMIZED=FALSE"}</definedName>
    <definedName name="_655__FDSAUDITLINK__" hidden="1">{"fdsup://IBCentral/MS%20Source%20Html%20Base?action=MS_PAGE_OPEN&amp;on_error=off&amp;creator=factset&amp;window=popup&amp;width=800&amp;height=700&amp;DEAL_ID=416505MM&amp;START_MAXIMIZED=FALSE"}</definedName>
    <definedName name="_656__FDSAUDITLINK__" hidden="1">{"fdsup://IBCentral/MS%20Source%20Html%20Base?action=MS_PAGE_OPEN&amp;on_error=off&amp;creator=factset&amp;window=popup&amp;width=800&amp;height=700&amp;DEAL_ID=418278MM&amp;START_MAXIMIZED=FALSE"}</definedName>
    <definedName name="_657__FDSAUDITLINK__" hidden="1">{"fdsup://IBCentral/MS%20Source%20Html%20Base?action=MS_PAGE_OPEN&amp;on_error=off&amp;creator=factset&amp;window=popup&amp;width=800&amp;height=700&amp;DEAL_ID=432590MM&amp;START_MAXIMIZED=FALSE"}</definedName>
    <definedName name="_658__FDSAUDITLINK__" hidden="1">{"fdsup://IBCentral/MS%20Source%20Html%20Base?action=MS_PAGE_OPEN&amp;on_error=off&amp;creator=factset&amp;window=popup&amp;width=800&amp;height=700&amp;DEAL_ID=443390MM&amp;START_MAXIMIZED=FALSE"}</definedName>
    <definedName name="_659__FDSAUDITLINK__" hidden="1">{"fdsup://IBCentral/MS%20Source%20Html%20Base?action=MS_PAGE_OPEN&amp;on_error=off&amp;creator=factset&amp;window=popup&amp;width=800&amp;height=700&amp;DEAL_ID=471628MM&amp;START_MAXIMIZED=FALSE"}</definedName>
    <definedName name="_66__FDSAUDITLINK__" hidden="1">{"fdsup://Directions/FactSet Auditing Viewer?action=AUDIT_VALUE&amp;DB=129&amp;ID1=70705110&amp;VALUEID=07011&amp;SDATE=2010&amp;PERIODTYPE=ANN_STD&amp;window=popup_no_bar&amp;width=385&amp;height=120&amp;START_MAXIMIZED=FALSE&amp;creator=factset&amp;display_string=Audit"}</definedName>
    <definedName name="_660__FDSAUDITLINK__" hidden="1">{"fdsup://IBCentral/MS%20Source%20Html%20Base?action=MS_PAGE_OPEN&amp;on_error=off&amp;creator=factset&amp;window=popup&amp;width=800&amp;height=700&amp;DEAL_ID=411815MM&amp;START_MAXIMIZED=FALSE"}</definedName>
    <definedName name="_661__FDSAUDITLINK__" hidden="1">{"fdsup://IBCentral/MS%20Source%20Html%20Base?action=MS_PAGE_OPEN&amp;on_error=off&amp;creator=factset&amp;window=popup&amp;width=800&amp;height=700&amp;DEAL_ID=483374MM&amp;START_MAXIMIZED=FALSE"}</definedName>
    <definedName name="_662__FDSAUDITLINK__" hidden="1">{"fdsup://IBCentral/MS%20Source%20Html%20Base?action=MS_PAGE_OPEN&amp;on_error=off&amp;creator=factset&amp;window=popup&amp;width=800&amp;height=700&amp;DEAL_ID=414807MM&amp;START_MAXIMIZED=FALSE"}</definedName>
    <definedName name="_663__FDSAUDITLINK__" hidden="1">{"fdsup://IBCentral/MS%20Source%20Html%20Base?action=MS_PAGE_OPEN&amp;on_error=off&amp;creator=factset&amp;window=popup&amp;width=800&amp;height=700&amp;DEAL_ID=416505MM&amp;START_MAXIMIZED=FALSE"}</definedName>
    <definedName name="_664__FDSAUDITLINK__" hidden="1">{"fdsup://IBCentral/MS%20Source%20Html%20Base?action=MS_PAGE_OPEN&amp;on_error=off&amp;creator=factset&amp;window=popup&amp;width=800&amp;height=700&amp;DEAL_ID=418278MM&amp;START_MAXIMIZED=FALSE"}</definedName>
    <definedName name="_665__FDSAUDITLINK__" hidden="1">{"fdsup://IBCentral/MS%20Source%20Html%20Base?action=MS_PAGE_OPEN&amp;on_error=off&amp;creator=factset&amp;window=popup&amp;width=800&amp;height=700&amp;DEAL_ID=432590MM&amp;START_MAXIMIZED=FALSE"}</definedName>
    <definedName name="_666__FDSAUDITLINK__" hidden="1">{"fdsup://IBCentral/MS%20Source%20Html%20Base?action=MS_PAGE_OPEN&amp;on_error=off&amp;creator=factset&amp;window=popup&amp;width=800&amp;height=700&amp;DEAL_ID=443390MM&amp;START_MAXIMIZED=FALSE"}</definedName>
    <definedName name="_667__FDSAUDITLINK__" hidden="1">{"fdsup://IBCentral/MS%20Source%20Html%20Base?action=MS_PAGE_OPEN&amp;on_error=off&amp;creator=factset&amp;window=popup&amp;width=800&amp;height=700&amp;DEAL_ID=471628MM&amp;START_MAXIMIZED=FALSE"}</definedName>
    <definedName name="_668__FDSAUDITLINK__" hidden="1">{"fdsup://IBCentral/MS%20Source%20Html%20Base?action=MS_PAGE_OPEN&amp;on_error=off&amp;creator=factset&amp;window=popup&amp;width=800&amp;height=700&amp;DEAL_ID=411815MM&amp;START_MAXIMIZED=FALSE"}</definedName>
    <definedName name="_669__FDSAUDITLINK__" hidden="1">{"fdsup://IBCentral/MS%20Source%20Html%20Base?action=MS_PAGE_OPEN&amp;on_error=off&amp;creator=factset&amp;window=popup&amp;width=800&amp;height=700&amp;DEAL_ID=483374MM&amp;START_MAXIMIZED=FALSE"}</definedName>
    <definedName name="_67__FDSAUDITLINK__" hidden="1">{"fdsup://Directions/FactSet Auditing Viewer?action=AUDIT_VALUE&amp;DB=129&amp;ID1=83437650&amp;VALUEID=07011&amp;SDATE=2010&amp;PERIODTYPE=ANN_STD&amp;window=popup_no_bar&amp;width=385&amp;height=120&amp;START_MAXIMIZED=FALSE&amp;creator=factset&amp;display_string=Audit"}</definedName>
    <definedName name="_670__FDSAUDITLINK__" hidden="1">{"fdsup://IBCentral/MS%20Source%20Html%20Base?action=MS_PAGE_OPEN&amp;on_error=off&amp;creator=factset&amp;window=popup&amp;width=800&amp;height=700&amp;DEAL_ID=414807MM&amp;START_MAXIMIZED=FALSE"}</definedName>
    <definedName name="_671__FDSAUDITLINK__" hidden="1">{"fdsup://IBCentral/MS%20Source%20Html%20Base?action=MS_PAGE_OPEN&amp;on_error=off&amp;creator=factset&amp;window=popup&amp;width=800&amp;height=700&amp;DEAL_ID=416505MM&amp;START_MAXIMIZED=FALSE"}</definedName>
    <definedName name="_672__FDSAUDITLINK__" hidden="1">{"fdsup://IBCentral/MS%20Source%20Html%20Base?action=MS_PAGE_OPEN&amp;on_error=off&amp;creator=factset&amp;window=popup&amp;width=800&amp;height=700&amp;DEAL_ID=418278MM&amp;START_MAXIMIZED=FALSE"}</definedName>
    <definedName name="_673__FDSAUDITLINK__" hidden="1">{"fdsup://IBCentral/MS%20Source%20Html%20Base?action=MS_PAGE_OPEN&amp;on_error=off&amp;creator=factset&amp;window=popup&amp;width=800&amp;height=700&amp;DEAL_ID=432590MM&amp;START_MAXIMIZED=FALSE"}</definedName>
    <definedName name="_674__FDSAUDITLINK__" hidden="1">{"fdsup://IBCentral/MS%20Source%20Html%20Base?action=MS_PAGE_OPEN&amp;on_error=off&amp;creator=factset&amp;window=popup&amp;width=800&amp;height=700&amp;DEAL_ID=443390MM&amp;START_MAXIMIZED=FALSE"}</definedName>
    <definedName name="_675__FDSAUDITLINK__" hidden="1">{"fdsup://IBCentral/MS%20Source%20Html%20Base?action=MS_PAGE_OPEN&amp;on_error=off&amp;creator=factset&amp;window=popup&amp;width=800&amp;height=700&amp;DEAL_ID=471628MM&amp;START_MAXIMIZED=FALSE"}</definedName>
    <definedName name="_676__FDSAUDITLINK__" hidden="1">{"fdsup://IBCentral/MS%20Source%20Html%20Base?action=MS_PAGE_OPEN&amp;on_error=off&amp;creator=factset&amp;window=popup&amp;width=800&amp;height=700&amp;DEAL_ID=411815MM&amp;START_MAXIMIZED=FALSE"}</definedName>
    <definedName name="_677__FDSAUDITLINK__" hidden="1">{"fdsup://IBCentral/MS%20Source%20Html%20Base?action=MS_PAGE_OPEN&amp;on_error=off&amp;creator=factset&amp;window=popup&amp;width=800&amp;height=700&amp;DEAL_ID=483374MM&amp;START_MAXIMIZED=FALSE"}</definedName>
    <definedName name="_678__FDSAUDITLINK__" hidden="1">{"fdsup://IBCentral/MS%20Source%20Html%20Base?action=MS_PAGE_OPEN&amp;on_error=off&amp;creator=factset&amp;window=popup&amp;width=800&amp;height=700&amp;DEAL_ID=414807MM&amp;START_MAXIMIZED=FALSE"}</definedName>
    <definedName name="_679__FDSAUDITLINK__" hidden="1">{"fdsup://IBCentral/MS%20Source%20Html%20Base?action=MS_PAGE_OPEN&amp;on_error=off&amp;creator=factset&amp;window=popup&amp;width=800&amp;height=700&amp;DEAL_ID=416505MM&amp;START_MAXIMIZED=FALSE"}</definedName>
    <definedName name="_68__FDSAUDITLINK__" hidden="1">{"fdsup://Directions/FactSet Auditing Viewer?action=AUDIT_VALUE&amp;DB=129&amp;ID1=68066520&amp;VALUEID=07011&amp;SDATE=2010&amp;PERIODTYPE=ANN_STD&amp;window=popup_no_bar&amp;width=385&amp;height=120&amp;START_MAXIMIZED=FALSE&amp;creator=factset&amp;display_string=Audit"}</definedName>
    <definedName name="_680__FDSAUDITLINK__" hidden="1">{"fdsup://IBCentral/MS%20Source%20Html%20Base?action=MS_PAGE_OPEN&amp;on_error=off&amp;creator=factset&amp;window=popup&amp;width=800&amp;height=700&amp;DEAL_ID=418278MM&amp;START_MAXIMIZED=FALSE"}</definedName>
    <definedName name="_681__FDSAUDITLINK__" hidden="1">{"fdsup://IBCentral/MS%20Source%20Html%20Base?action=MS_PAGE_OPEN&amp;on_error=off&amp;creator=factset&amp;window=popup&amp;width=800&amp;height=700&amp;DEAL_ID=432590MM&amp;START_MAXIMIZED=FALSE"}</definedName>
    <definedName name="_682__FDSAUDITLINK__" hidden="1">{"fdsup://IBCentral/MS%20Source%20Html%20Base?action=MS_PAGE_OPEN&amp;on_error=off&amp;creator=factset&amp;window=popup&amp;width=800&amp;height=700&amp;DEAL_ID=443390MM&amp;START_MAXIMIZED=FALSE"}</definedName>
    <definedName name="_683__FDSAUDITLINK__" hidden="1">{"fdsup://IBCentral/MS%20Source%20Html%20Base?action=MS_PAGE_OPEN&amp;on_error=off&amp;creator=factset&amp;window=popup&amp;width=800&amp;height=700&amp;DEAL_ID=471628MM&amp;START_MAXIMIZED=FALSE"}</definedName>
    <definedName name="_684__FDSAUDITLINK__" hidden="1">{"fdsup://IBCentral/MS%20Source%20Html%20Base?action=MS_PAGE_OPEN&amp;on_error=off&amp;creator=factset&amp;window=popup&amp;width=800&amp;height=700&amp;DEAL_ID=411815MM&amp;START_MAXIMIZED=FALSE"}</definedName>
    <definedName name="_685__FDSAUDITLINK__" hidden="1">{"fdsup://IBCentral/MS%20Source%20Html%20Base?action=MS_PAGE_OPEN&amp;on_error=off&amp;creator=factset&amp;window=popup&amp;width=800&amp;height=700&amp;DEAL_ID=483374MM&amp;START_MAXIMIZED=FALSE"}</definedName>
    <definedName name="_686__FDSAUDITLINK__" hidden="1">{"fdsup://IBCentral/MS%20Source%20Html%20Base?action=MS_PAGE_OPEN&amp;on_error=off&amp;creator=factset&amp;window=popup&amp;width=800&amp;height=700&amp;DEAL_ID=414807MM&amp;START_MAXIMIZED=FALSE"}</definedName>
    <definedName name="_687__FDSAUDITLINK__" hidden="1">{"fdsup://IBCentral/MS%20Source%20Html%20Base?action=MS_PAGE_OPEN&amp;on_error=off&amp;creator=factset&amp;window=popup&amp;width=800&amp;height=700&amp;DEAL_ID=416505MM&amp;START_MAXIMIZED=FALSE"}</definedName>
    <definedName name="_688__FDSAUDITLINK__" hidden="1">{"fdsup://IBCentral/MS%20Source%20Html%20Base?action=MS_PAGE_OPEN&amp;on_error=off&amp;creator=factset&amp;window=popup&amp;width=800&amp;height=700&amp;DEAL_ID=418278MM&amp;START_MAXIMIZED=FALSE"}</definedName>
    <definedName name="_689__FDSAUDITLINK__" hidden="1">{"fdsup://IBCentral/MS%20Source%20Html%20Base?action=MS_PAGE_OPEN&amp;on_error=off&amp;creator=factset&amp;window=popup&amp;width=800&amp;height=700&amp;DEAL_ID=432590MM&amp;START_MAXIMIZED=FALSE"}</definedName>
    <definedName name="_69__FDSAUDITLINK__" hidden="1">{"fdsup://Directions/FactSet Auditing Viewer?action=AUDIT_VALUE&amp;DB=129&amp;ID1=12705510&amp;VALUEID=07011&amp;SDATE=2010&amp;PERIODTYPE=ANN_STD&amp;window=popup_no_bar&amp;width=385&amp;height=120&amp;START_MAXIMIZED=FALSE&amp;creator=factset&amp;display_string=Audit"}</definedName>
    <definedName name="_690__FDSAUDITLINK__" hidden="1">{"fdsup://IBCentral/MS%20Source%20Html%20Base?action=MS_PAGE_OPEN&amp;on_error=off&amp;creator=factset&amp;window=popup&amp;width=800&amp;height=700&amp;DEAL_ID=443390MM&amp;START_MAXIMIZED=FALSE"}</definedName>
    <definedName name="_691__FDSAUDITLINK__" hidden="1">{"fdsup://IBCentral/MS%20Source%20Html%20Base?action=MS_PAGE_OPEN&amp;on_error=off&amp;creator=factset&amp;window=popup&amp;width=800&amp;height=700&amp;DEAL_ID=471628MM&amp;START_MAXIMIZED=FALSE"}</definedName>
    <definedName name="_692__FDSAUDITLINK__" hidden="1">{"fdsup://IBCentral/MS%20Source%20Html%20Base?action=MS_PAGE_OPEN&amp;on_error=off&amp;creator=factset&amp;window=popup&amp;width=800&amp;height=700&amp;DEAL_ID=411815MM&amp;START_MAXIMIZED=FALSE"}</definedName>
    <definedName name="_693__FDSAUDITLINK__" hidden="1">{"fdsup://IBCentral/MS%20Source%20Html%20Base?action=MS_PAGE_OPEN&amp;on_error=off&amp;creator=factset&amp;window=popup&amp;width=800&amp;height=700&amp;DEAL_ID=483374MM&amp;START_MAXIMIZED=FALSE"}</definedName>
    <definedName name="_694__FDSAUDITLINK__" hidden="1">{"fdsup://IBCentral/MS%20Source%20Html%20Base?action=MS_PAGE_OPEN&amp;on_error=off&amp;creator=factset&amp;window=popup&amp;width=800&amp;height=700&amp;DEAL_ID=414807MM&amp;START_MAXIMIZED=FALSE"}</definedName>
    <definedName name="_695__FDSAUDITLINK__" hidden="1">{"fdsup://IBCentral/MS%20Source%20Html%20Base?action=MS_PAGE_OPEN&amp;on_error=off&amp;creator=factset&amp;window=popup&amp;width=800&amp;height=700&amp;DEAL_ID=416505MM&amp;START_MAXIMIZED=FALSE"}</definedName>
    <definedName name="_696__FDSAUDITLINK__" hidden="1">{"fdsup://IBCentral/MS%20Source%20Html%20Base?action=MS_PAGE_OPEN&amp;on_error=off&amp;creator=factset&amp;window=popup&amp;width=800&amp;height=700&amp;DEAL_ID=418278MM&amp;START_MAXIMIZED=FALSE"}</definedName>
    <definedName name="_697__FDSAUDITLINK__" hidden="1">{"fdsup://IBCentral/MS%20Source%20Html%20Base?action=MS_PAGE_OPEN&amp;on_error=off&amp;creator=factset&amp;window=popup&amp;width=800&amp;height=700&amp;DEAL_ID=432590MM&amp;START_MAXIMIZED=FALSE"}</definedName>
    <definedName name="_698__FDSAUDITLINK__" hidden="1">{"fdsup://IBCentral/MS%20Source%20Html%20Base?action=MS_PAGE_OPEN&amp;on_error=off&amp;creator=factset&amp;window=popup&amp;width=800&amp;height=700&amp;DEAL_ID=443390MM&amp;START_MAXIMIZED=FALSE"}</definedName>
    <definedName name="_699__FDSAUDITLINK__" hidden="1">{"fdsup://IBCentral/MS%20Source%20Html%20Base?action=MS_PAGE_OPEN&amp;on_error=off&amp;creator=factset&amp;window=popup&amp;width=800&amp;height=700&amp;DEAL_ID=471628MM&amp;START_MAXIMIZED=FALSE"}</definedName>
    <definedName name="_7__FDSAUDITLINK__" hidden="1">{"fdsup://Directions/FactSet Auditing Viewer?action=AUDIT_VALUE&amp;DB=129&amp;ID1=98944B10&amp;VALUEID=07011&amp;SDATE=2010&amp;PERIODTYPE=ANN_STD&amp;window=popup_no_bar&amp;width=385&amp;height=120&amp;START_MAXIMIZED=FALSE&amp;creator=factset&amp;display_string=Audit"}</definedName>
    <definedName name="_70__FDSAUDITLINK__" hidden="1">{"fdsup://Directions/FactSet Auditing Viewer?action=AUDIT_VALUE&amp;DB=129&amp;ID1=04420910&amp;VALUEID=07011&amp;SDATE=2010&amp;PERIODTYPE=ANN_STD&amp;window=popup_no_bar&amp;width=385&amp;height=120&amp;START_MAXIMIZED=FALSE&amp;creator=factset&amp;display_string=Audit"}</definedName>
    <definedName name="_700__FDSAUDITLINK__" hidden="1">{"fdsup://IBCentral/MS%20Source%20Html%20Base?action=MS_PAGE_OPEN&amp;on_error=off&amp;creator=factset&amp;window=popup&amp;width=800&amp;height=700&amp;DEAL_ID=411815MM&amp;START_MAXIMIZED=FALSE"}</definedName>
    <definedName name="_701__FDSAUDITLINK__" hidden="1">{"fdsup://IBCentral/MS%20Source%20Html%20Base?action=MS_PAGE_OPEN&amp;on_error=off&amp;creator=factset&amp;window=popup&amp;width=800&amp;height=700&amp;DEAL_ID=483374MM&amp;START_MAXIMIZED=FALSE"}</definedName>
    <definedName name="_702__FDSAUDITLINK__" hidden="1">{"fdsup://IBCentral/MS%20Source%20Html%20Base?action=MS_PAGE_OPEN&amp;on_error=off&amp;creator=factset&amp;window=popup&amp;width=800&amp;height=700&amp;DEAL_ID=414807MM&amp;START_MAXIMIZED=FALSE"}</definedName>
    <definedName name="_703__FDSAUDITLINK__" hidden="1">{"fdsup://IBCentral/MS%20Source%20Html%20Base?action=MS_PAGE_OPEN&amp;on_error=off&amp;creator=factset&amp;window=popup&amp;width=800&amp;height=700&amp;DEAL_ID=416505MM&amp;START_MAXIMIZED=FALSE"}</definedName>
    <definedName name="_704__FDSAUDITLINK__" hidden="1">{"fdsup://IBCentral/MS%20Source%20Html%20Base?action=MS_PAGE_OPEN&amp;on_error=off&amp;creator=factset&amp;window=popup&amp;width=800&amp;height=700&amp;DEAL_ID=418278MM&amp;START_MAXIMIZED=FALSE"}</definedName>
    <definedName name="_705__FDSAUDITLINK__" hidden="1">{"fdsup://IBCentral/MS%20Source%20Html%20Base?action=MS_PAGE_OPEN&amp;on_error=off&amp;creator=factset&amp;window=popup&amp;width=800&amp;height=700&amp;DEAL_ID=432590MM&amp;START_MAXIMIZED=FALSE"}</definedName>
    <definedName name="_706__FDSAUDITLINK__" hidden="1">{"fdsup://IBCentral/MS%20Source%20Html%20Base?action=MS_PAGE_OPEN&amp;on_error=off&amp;creator=factset&amp;window=popup&amp;width=800&amp;height=700&amp;DEAL_ID=443390MM&amp;START_MAXIMIZED=FALSE"}</definedName>
    <definedName name="_707__FDSAUDITLINK__" hidden="1">{"fdsup://IBCentral/MS%20Source%20Html%20Base?action=MS_PAGE_OPEN&amp;on_error=off&amp;creator=factset&amp;window=popup&amp;width=800&amp;height=700&amp;DEAL_ID=471628MM&amp;START_MAXIMIZED=FALSE"}</definedName>
    <definedName name="_708__FDSAUDITLINK__" hidden="1">{"fdsup://IBCentral/MS%20Source%20Html%20Base?action=MS_PAGE_OPEN&amp;on_error=off&amp;creator=factset&amp;window=popup&amp;width=800&amp;height=700&amp;DEAL_ID=411815MM&amp;START_MAXIMIZED=FALSE"}</definedName>
    <definedName name="_709__FDSAUDITLINK__" hidden="1">{"fdsup://IBCentral/MS%20Source%20Html%20Base?action=MS_PAGE_OPEN&amp;on_error=off&amp;creator=factset&amp;window=popup&amp;width=800&amp;height=700&amp;DEAL_ID=483374MM&amp;START_MAXIMIZED=FALSE"}</definedName>
    <definedName name="_71__FDSAUDITLINK__" hidden="1">{"fdsup://Directions/FactSet Auditing Viewer?action=AUDIT_VALUE&amp;DB=129&amp;ID1=30249130&amp;VALUEID=07011&amp;SDATE=2010&amp;PERIODTYPE=ANN_STD&amp;window=popup_no_bar&amp;width=385&amp;height=120&amp;START_MAXIMIZED=FALSE&amp;creator=factset&amp;display_string=Audit"}</definedName>
    <definedName name="_710__FDSAUDITLINK__" hidden="1">{"fdsup://IBCentral/MS%20Source%20Html%20Base?action=MS_PAGE_OPEN&amp;on_error=off&amp;creator=factset&amp;window=popup&amp;width=800&amp;height=700&amp;DEAL_ID=414807MM&amp;START_MAXIMIZED=FALSE"}</definedName>
    <definedName name="_711__FDSAUDITLINK__" hidden="1">{"fdsup://IBCentral/MS%20Source%20Html%20Base?action=MS_PAGE_OPEN&amp;on_error=off&amp;creator=factset&amp;window=popup&amp;width=800&amp;height=700&amp;DEAL_ID=416505MM&amp;START_MAXIMIZED=FALSE"}</definedName>
    <definedName name="_712__FDSAUDITLINK__" hidden="1">{"fdsup://IBCentral/MS%20Source%20Html%20Base?action=MS_PAGE_OPEN&amp;on_error=off&amp;creator=factset&amp;window=popup&amp;width=800&amp;height=700&amp;DEAL_ID=418278MM&amp;START_MAXIMIZED=FALSE"}</definedName>
    <definedName name="_713__FDSAUDITLINK__" hidden="1">{"fdsup://IBCentral/MS%20Source%20Html%20Base?action=MS_PAGE_OPEN&amp;on_error=off&amp;creator=factset&amp;window=popup&amp;width=800&amp;height=700&amp;DEAL_ID=432590MM&amp;START_MAXIMIZED=FALSE"}</definedName>
    <definedName name="_714__FDSAUDITLINK__" hidden="1">{"fdsup://IBCentral/MS%20Source%20Html%20Base?action=MS_PAGE_OPEN&amp;on_error=off&amp;creator=factset&amp;window=popup&amp;width=800&amp;height=700&amp;DEAL_ID=443390MM&amp;START_MAXIMIZED=FALSE"}</definedName>
    <definedName name="_715__FDSAUDITLINK__" hidden="1">{"fdsup://IBCentral/MS%20Source%20Html%20Base?action=MS_PAGE_OPEN&amp;on_error=off&amp;creator=factset&amp;window=popup&amp;width=800&amp;height=700&amp;DEAL_ID=471628MM&amp;START_MAXIMIZED=FALSE"}</definedName>
    <definedName name="_716__FDSAUDITLINK__" hidden="1">{"fdsup://IBCentral/MS%20Source%20Html%20Base?action=MS_PAGE_OPEN&amp;on_error=off&amp;creator=factset&amp;window=popup&amp;width=800&amp;height=700&amp;DEAL_ID=411815MM&amp;START_MAXIMIZED=FALSE"}</definedName>
    <definedName name="_717__FDSAUDITLINK__" hidden="1">{"fdsup://IBCentral/MS%20Source%20Html%20Base?action=MS_PAGE_OPEN&amp;on_error=off&amp;creator=factset&amp;window=popup&amp;width=800&amp;height=700&amp;DEAL_ID=483374MM&amp;START_MAXIMIZED=FALSE"}</definedName>
    <definedName name="_718__FDSAUDITLINK__" hidden="1">{"fdsup://IBCentral/MS%20Source%20Html%20Base?action=MS_PAGE_OPEN&amp;on_error=off&amp;creator=factset&amp;window=popup&amp;width=800&amp;height=700&amp;DEAL_ID=414807MM&amp;START_MAXIMIZED=FALSE"}</definedName>
    <definedName name="_719__FDSAUDITLINK__" hidden="1">{"fdsup://IBCentral/MS%20Source%20Html%20Base?action=MS_PAGE_OPEN&amp;on_error=off&amp;creator=factset&amp;window=popup&amp;width=800&amp;height=700&amp;DEAL_ID=416505MM&amp;START_MAXIMIZED=FALSE"}</definedName>
    <definedName name="_72__FDSAUDITLINK__" hidden="1">{"fdsup://Directions/FactSet Auditing Viewer?action=AUDIT_VALUE&amp;DB=129&amp;ID1=44701110&amp;VALUEID=07011&amp;SDATE=2010&amp;PERIODTYPE=ANN_STD&amp;window=popup_no_bar&amp;width=385&amp;height=120&amp;START_MAXIMIZED=FALSE&amp;creator=factset&amp;display_string=Audit"}</definedName>
    <definedName name="_720__FDSAUDITLINK__" hidden="1">{"fdsup://IBCentral/MS%20Source%20Html%20Base?action=MS_PAGE_OPEN&amp;on_error=off&amp;creator=factset&amp;window=popup&amp;width=800&amp;height=700&amp;DEAL_ID=418278MM&amp;START_MAXIMIZED=FALSE"}</definedName>
    <definedName name="_721__FDSAUDITLINK__" hidden="1">{"fdsup://IBCentral/MS%20Source%20Html%20Base?action=MS_PAGE_OPEN&amp;on_error=off&amp;creator=factset&amp;window=popup&amp;width=800&amp;height=700&amp;DEAL_ID=432590MM&amp;START_MAXIMIZED=FALSE"}</definedName>
    <definedName name="_722__FDSAUDITLINK__" hidden="1">{"fdsup://IBCentral/MS%20Source%20Html%20Base?action=MS_PAGE_OPEN&amp;on_error=off&amp;creator=factset&amp;window=popup&amp;width=800&amp;height=700&amp;DEAL_ID=443390MM&amp;START_MAXIMIZED=FALSE"}</definedName>
    <definedName name="_723__FDSAUDITLINK__" hidden="1">{"fdsup://IBCentral/MS%20Source%20Html%20Base?action=MS_PAGE_OPEN&amp;on_error=off&amp;creator=factset&amp;window=popup&amp;width=800&amp;height=700&amp;DEAL_ID=471628MM&amp;START_MAXIMIZED=FALSE"}</definedName>
    <definedName name="_724__FDSAUDITLINK__" hidden="1">{"fdsup://IBCentral/MS%20Source%20Html%20Base?action=MS_PAGE_OPEN&amp;on_error=off&amp;creator=factset&amp;window=popup&amp;width=800&amp;height=700&amp;DEAL_ID=411815MM&amp;START_MAXIMIZED=FALSE"}</definedName>
    <definedName name="_725__FDSAUDITLINK__" hidden="1">{"fdsup://IBCentral/MS%20Source%20Html%20Base?action=MS_PAGE_OPEN&amp;on_error=off&amp;creator=factset&amp;window=popup&amp;width=800&amp;height=700&amp;DEAL_ID=483374MM&amp;START_MAXIMIZED=FALSE"}</definedName>
    <definedName name="_726__FDSAUDITLINK__" hidden="1">{"fdsup://IBCentral/MS%20Source%20Html%20Base?action=MS_PAGE_OPEN&amp;on_error=off&amp;creator=factset&amp;window=popup&amp;width=800&amp;height=700&amp;DEAL_ID=414807MM&amp;START_MAXIMIZED=FALSE"}</definedName>
    <definedName name="_727__FDSAUDITLINK__" hidden="1">{"fdsup://IBCentral/MS%20Source%20Html%20Base?action=MS_PAGE_OPEN&amp;on_error=off&amp;creator=factset&amp;window=popup&amp;width=800&amp;height=700&amp;DEAL_ID=416505MM&amp;START_MAXIMIZED=FALSE"}</definedName>
    <definedName name="_728__FDSAUDITLINK__" hidden="1">{"fdsup://IBCentral/MS%20Source%20Html%20Base?action=MS_PAGE_OPEN&amp;on_error=off&amp;creator=factset&amp;window=popup&amp;width=800&amp;height=700&amp;DEAL_ID=418278MM&amp;START_MAXIMIZED=FALSE"}</definedName>
    <definedName name="_729__FDSAUDITLINK__" hidden="1">{"fdsup://IBCentral/MS%20Source%20Html%20Base?action=MS_PAGE_OPEN&amp;on_error=off&amp;creator=factset&amp;window=popup&amp;width=800&amp;height=700&amp;DEAL_ID=432590MM&amp;START_MAXIMIZED=FALSE"}</definedName>
    <definedName name="_73__FDSAUDITLINK__" hidden="1">{"fdsup://Directions/FactSet Auditing Viewer?action=AUDIT_VALUE&amp;DB=129&amp;ID1=27743210&amp;VALUEID=07011&amp;SDATE=2010&amp;PERIODTYPE=ANN_STD&amp;window=popup_no_bar&amp;width=385&amp;height=120&amp;START_MAXIMIZED=FALSE&amp;creator=factset&amp;display_string=Audit"}</definedName>
    <definedName name="_730__FDSAUDITLINK__" hidden="1">{"fdsup://IBCentral/MS%20Source%20Html%20Base?action=MS_PAGE_OPEN&amp;on_error=off&amp;creator=factset&amp;window=popup&amp;width=800&amp;height=700&amp;DEAL_ID=443390MM&amp;START_MAXIMIZED=FALSE"}</definedName>
    <definedName name="_731__FDSAUDITLINK__" hidden="1">{"fdsup://IBCentral/MS%20Source%20Html%20Base?action=MS_PAGE_OPEN&amp;on_error=off&amp;creator=factset&amp;window=popup&amp;width=800&amp;height=700&amp;DEAL_ID=471628MM&amp;START_MAXIMIZED=FALSE"}</definedName>
    <definedName name="_732__FDSAUDITLINK__" hidden="1">{"fdsup://IBCentral/MS%20Source%20Html%20Base?action=MS_PAGE_OPEN&amp;on_error=off&amp;creator=factset&amp;window=popup&amp;width=800&amp;height=700&amp;DEAL_ID=411815MM&amp;START_MAXIMIZED=FALSE"}</definedName>
    <definedName name="_733__FDSAUDITLINK__" hidden="1">{"fdsup://IBCentral/MS%20Source%20Html%20Base?action=MS_PAGE_OPEN&amp;on_error=off&amp;creator=factset&amp;window=popup&amp;width=800&amp;height=700&amp;DEAL_ID=483374MM&amp;START_MAXIMIZED=FALSE"}</definedName>
    <definedName name="_734__FDSAUDITLINK__" hidden="1">{"fdsup://IBCentral/MS%20Source%20Html%20Base?action=MS_PAGE_OPEN&amp;on_error=off&amp;creator=factset&amp;window=popup&amp;width=800&amp;height=700&amp;DEAL_ID=414807MM&amp;START_MAXIMIZED=FALSE"}</definedName>
    <definedName name="_735__FDSAUDITLINK__" hidden="1">{"fdsup://IBCentral/MS%20Source%20Html%20Base?action=MS_PAGE_OPEN&amp;on_error=off&amp;creator=factset&amp;window=popup&amp;width=800&amp;height=700&amp;DEAL_ID=416505MM&amp;START_MAXIMIZED=FALSE"}</definedName>
    <definedName name="_736__FDSAUDITLINK__" hidden="1">{"fdsup://IBCentral/MS%20Source%20Html%20Base?action=MS_PAGE_OPEN&amp;on_error=off&amp;creator=factset&amp;window=popup&amp;width=800&amp;height=700&amp;DEAL_ID=418278MM&amp;START_MAXIMIZED=FALSE"}</definedName>
    <definedName name="_737__FDSAUDITLINK__" hidden="1">{"fdsup://IBCentral/MS%20Source%20Html%20Base?action=MS_PAGE_OPEN&amp;on_error=off&amp;creator=factset&amp;window=popup&amp;width=800&amp;height=700&amp;DEAL_ID=432590MM&amp;START_MAXIMIZED=FALSE"}</definedName>
    <definedName name="_738__FDSAUDITLINK__" hidden="1">{"fdsup://IBCentral/MS%20Source%20Html%20Base?action=MS_PAGE_OPEN&amp;on_error=off&amp;creator=factset&amp;window=popup&amp;width=800&amp;height=700&amp;DEAL_ID=443390MM&amp;START_MAXIMIZED=FALSE"}</definedName>
    <definedName name="_739__FDSAUDITLINK__" hidden="1">{"fdsup://IBCentral/MS%20Source%20Html%20Base?action=MS_PAGE_OPEN&amp;on_error=off&amp;creator=factset&amp;window=popup&amp;width=800&amp;height=700&amp;DEAL_ID=471628MM&amp;START_MAXIMIZED=FALSE"}</definedName>
    <definedName name="_74__FDSAUDITLINK__" hidden="1">{"fdsup://Directions/FactSet Auditing Viewer?action=AUDIT_VALUE&amp;DB=129&amp;ID1=69350610&amp;VALUEID=07011&amp;SDATE=2010&amp;PERIODTYPE=ANN_STD&amp;window=popup_no_bar&amp;width=385&amp;height=120&amp;START_MAXIMIZED=FALSE&amp;creator=factset&amp;display_string=Audit"}</definedName>
    <definedName name="_740__FDSAUDITLINK__" hidden="1">{"fdsup://IBCentral/MS%20Source%20Html%20Base?action=MS_PAGE_OPEN&amp;on_error=off&amp;creator=factset&amp;window=popup&amp;width=800&amp;height=700&amp;DEAL_ID=411815MM&amp;START_MAXIMIZED=FALSE"}</definedName>
    <definedName name="_741__FDSAUDITLINK__" hidden="1">{"fdsup://IBCentral/MS%20Source%20Html%20Base?action=MS_PAGE_OPEN&amp;on_error=off&amp;creator=factset&amp;window=popup&amp;width=800&amp;height=700&amp;DEAL_ID=483374MM&amp;START_MAXIMIZED=FALSE"}</definedName>
    <definedName name="_742__FDSAUDITLINK__" hidden="1">{"fdsup://IBCentral/MS%20Source%20Html%20Base?action=MS_PAGE_OPEN&amp;on_error=off&amp;creator=factset&amp;window=popup&amp;width=800&amp;height=700&amp;DEAL_ID=414807MM&amp;START_MAXIMIZED=FALSE"}</definedName>
    <definedName name="_743__FDSAUDITLINK__" hidden="1">{"fdsup://IBCentral/MS%20Source%20Html%20Base?action=MS_PAGE_OPEN&amp;on_error=off&amp;creator=factset&amp;window=popup&amp;width=800&amp;height=700&amp;DEAL_ID=416505MM&amp;START_MAXIMIZED=FALSE"}</definedName>
    <definedName name="_744__FDSAUDITLINK__" hidden="1">{"fdsup://IBCentral/MS%20Source%20Html%20Base?action=MS_PAGE_OPEN&amp;on_error=off&amp;creator=factset&amp;window=popup&amp;width=800&amp;height=700&amp;DEAL_ID=418278MM&amp;START_MAXIMIZED=FALSE"}</definedName>
    <definedName name="_745__FDSAUDITLINK__" hidden="1">{"fdsup://IBCentral/MS%20Source%20Html%20Base?action=MS_PAGE_OPEN&amp;on_error=off&amp;creator=factset&amp;window=popup&amp;width=800&amp;height=700&amp;DEAL_ID=432590MM&amp;START_MAXIMIZED=FALSE"}</definedName>
    <definedName name="_746__FDSAUDITLINK__" hidden="1">{"fdsup://IBCentral/MS%20Source%20Html%20Base?action=MS_PAGE_OPEN&amp;on_error=off&amp;creator=factset&amp;window=popup&amp;width=800&amp;height=700&amp;DEAL_ID=443390MM&amp;START_MAXIMIZED=FALSE"}</definedName>
    <definedName name="_747__FDSAUDITLINK__" hidden="1">{"fdsup://IBCentral/MS%20Source%20Html%20Base?action=MS_PAGE_OPEN&amp;on_error=off&amp;creator=factset&amp;window=popup&amp;width=800&amp;height=700&amp;DEAL_ID=471628MM&amp;START_MAXIMIZED=FALSE"}</definedName>
    <definedName name="_748__FDSAUDITLINK__" hidden="1">{"fdsup://IBCentral/MS%20Source%20Html%20Base?action=MS_PAGE_OPEN&amp;on_error=off&amp;creator=factset&amp;window=popup&amp;width=800&amp;height=700&amp;DEAL_ID=411815MM&amp;START_MAXIMIZED=FALSE"}</definedName>
    <definedName name="_749__FDSAUDITLINK__" hidden="1">{"fdsup://IBCentral/MS%20Source%20Html%20Base?action=MS_PAGE_OPEN&amp;on_error=off&amp;creator=factset&amp;window=popup&amp;width=800&amp;height=700&amp;DEAL_ID=483374MM&amp;START_MAXIMIZED=FALSE"}</definedName>
    <definedName name="_75__FDSAUDITLINK__" hidden="1">{"fdsup://Directions/FactSet Auditing Viewer?action=AUDIT_VALUE&amp;DB=129&amp;ID1=26054310&amp;VALUEID=07011&amp;SDATE=2010&amp;PERIODTYPE=ANN_STD&amp;window=popup_no_bar&amp;width=385&amp;height=120&amp;START_MAXIMIZED=FALSE&amp;creator=factset&amp;display_string=Audit"}</definedName>
    <definedName name="_750__FDSAUDITLINK__" hidden="1">{"fdsup://IBCentral/MS%20Source%20Html%20Base?action=MS_PAGE_OPEN&amp;on_error=off&amp;creator=factset&amp;window=popup&amp;width=800&amp;height=700&amp;DEAL_ID=414807MM&amp;START_MAXIMIZED=FALSE"}</definedName>
    <definedName name="_751__FDSAUDITLINK__" hidden="1">{"fdsup://IBCentral/MS%20Source%20Html%20Base?action=MS_PAGE_OPEN&amp;on_error=off&amp;creator=factset&amp;window=popup&amp;width=800&amp;height=700&amp;DEAL_ID=416505MM&amp;START_MAXIMIZED=FALSE"}</definedName>
    <definedName name="_752__FDSAUDITLINK__" hidden="1">{"fdsup://IBCentral/MS%20Source%20Html%20Base?action=MS_PAGE_OPEN&amp;on_error=off&amp;creator=factset&amp;window=popup&amp;width=800&amp;height=700&amp;DEAL_ID=418278MM&amp;START_MAXIMIZED=FALSE"}</definedName>
    <definedName name="_7526__FDSAUDITLINK__" hidden="1">{"fdsup://directions/FAT Viewer?action=UPDATE&amp;creator=factset&amp;DYN_ARGS=TRUE&amp;DOC_NAME=FAT:FQL_AUDITING_CLIENT_TEMPLATE.FAT&amp;display_string=Audit&amp;VAR:KEY=BOHALQNGLK&amp;VAR:QUERY=RkZfRU5UUlBSX1ZBTF9EQUlMWShOT1csLCwsLCdESUwnKQ==&amp;WINDOW=FIRST_POPUP&amp;HEIGHT=450&amp;WIDTH=","450&amp;START_MAXIMIZED=FALSE&amp;VAR:CALENDAR=US&amp;VAR:SYMBOL=WLK&amp;VAR:INDEX=0"}</definedName>
    <definedName name="_753__FDSAUDITLINK__" hidden="1">{"fdsup://IBCentral/MS%20Source%20Html%20Base?action=MS_PAGE_OPEN&amp;on_error=off&amp;creator=factset&amp;window=popup&amp;width=800&amp;height=700&amp;DEAL_ID=432590MM&amp;START_MAXIMIZED=FALSE"}</definedName>
    <definedName name="_754__FDSAUDITLINK__" hidden="1">{"fdsup://IBCentral/MS%20Source%20Html%20Base?action=MS_PAGE_OPEN&amp;on_error=off&amp;creator=factset&amp;window=popup&amp;width=800&amp;height=700&amp;DEAL_ID=443390MM&amp;START_MAXIMIZED=FALSE"}</definedName>
    <definedName name="_755__FDSAUDITLINK__" hidden="1">{"fdsup://IBCentral/MS%20Source%20Html%20Base?action=MS_PAGE_OPEN&amp;on_error=off&amp;creator=factset&amp;window=popup&amp;width=800&amp;height=700&amp;DEAL_ID=471628MM&amp;START_MAXIMIZED=FALSE"}</definedName>
    <definedName name="_756__FDSAUDITLINK__" hidden="1">{"fdsup://IBCentral/MS%20Source%20Html%20Base?action=MS_PAGE_OPEN&amp;on_error=off&amp;creator=factset&amp;window=popup&amp;width=800&amp;height=700&amp;DEAL_ID=411815MM&amp;START_MAXIMIZED=FALSE"}</definedName>
    <definedName name="_757__FDSAUDITLINK__" hidden="1">{"fdsup://IBCentral/MS%20Source%20Html%20Base?action=MS_PAGE_OPEN&amp;on_error=off&amp;creator=factset&amp;window=popup&amp;width=800&amp;height=700&amp;DEAL_ID=483374MM&amp;START_MAXIMIZED=FALSE"}</definedName>
    <definedName name="_758__FDSAUDITLINK__" hidden="1">{"fdsup://IBCentral/MS%20Source%20Html%20Base?action=MS_PAGE_OPEN&amp;on_error=off&amp;creator=factset&amp;window=popup&amp;width=800&amp;height=700&amp;DEAL_ID=414807MM&amp;START_MAXIMIZED=FALSE"}</definedName>
    <definedName name="_759__FDSAUDITLINK__" hidden="1">{"fdsup://IBCentral/MS%20Source%20Html%20Base?action=MS_PAGE_OPEN&amp;on_error=off&amp;creator=factset&amp;window=popup&amp;width=800&amp;height=700&amp;DEAL_ID=416505MM&amp;START_MAXIMIZED=FALSE"}</definedName>
    <definedName name="_76__FDSAUDITLINK__" hidden="1">{"fdsup://Directions/FactSet Auditing Viewer?action=AUDIT_VALUE&amp;DB=129&amp;ID1=26353410&amp;VALUEID=07011&amp;SDATE=2010&amp;PERIODTYPE=ANN_STD&amp;window=popup_no_bar&amp;width=385&amp;height=120&amp;START_MAXIMIZED=FALSE&amp;creator=factset&amp;display_string=Audit"}</definedName>
    <definedName name="_760__FDSAUDITLINK__" hidden="1">{"fdsup://IBCentral/MS%20Source%20Html%20Base?action=MS_PAGE_OPEN&amp;on_error=off&amp;creator=factset&amp;window=popup&amp;width=800&amp;height=700&amp;DEAL_ID=418278MM&amp;START_MAXIMIZED=FALSE"}</definedName>
    <definedName name="_761__FDSAUDITLINK__" hidden="1">{"fdsup://IBCentral/MS%20Source%20Html%20Base?action=MS_PAGE_OPEN&amp;on_error=off&amp;creator=factset&amp;window=popup&amp;width=800&amp;height=700&amp;DEAL_ID=432590MM&amp;START_MAXIMIZED=FALSE"}</definedName>
    <definedName name="_762__FDSAUDITLINK__" hidden="1">{"fdsup://IBCentral/MS%20Source%20Html%20Base?action=MS_PAGE_OPEN&amp;on_error=off&amp;creator=factset&amp;window=popup&amp;width=800&amp;height=700&amp;DEAL_ID=443390MM&amp;START_MAXIMIZED=FALSE"}</definedName>
    <definedName name="_763__FDSAUDITLINK__" hidden="1">{"fdsup://IBCentral/MS%20Source%20Html%20Base?action=MS_PAGE_OPEN&amp;on_error=off&amp;creator=factset&amp;window=popup&amp;width=800&amp;height=700&amp;DEAL_ID=471628MM&amp;START_MAXIMIZED=FALSE"}</definedName>
    <definedName name="_764__FDSAUDITLINK__" hidden="1">{"fdsup://IBCentral/MS%20Source%20Html%20Base?action=MS_PAGE_OPEN&amp;on_error=off&amp;creator=factset&amp;window=popup&amp;width=800&amp;height=700&amp;DEAL_ID=411815MM&amp;START_MAXIMIZED=FALSE"}</definedName>
    <definedName name="_765__FDSAUDITLINK__" hidden="1">{"fdsup://IBCentral/MS%20Source%20Html%20Base?action=MS_PAGE_OPEN&amp;on_error=off&amp;creator=factset&amp;window=popup&amp;width=800&amp;height=700&amp;DEAL_ID=483374MM&amp;START_MAXIMIZED=FALSE"}</definedName>
    <definedName name="_766__FDSAUDITLINK__" hidden="1">{"fdsup://IBCentral/MS%20Source%20Html%20Base?action=MS_PAGE_OPEN&amp;on_error=off&amp;creator=factset&amp;window=popup&amp;width=800&amp;height=700&amp;DEAL_ID=414807MM&amp;START_MAXIMIZED=FALSE"}</definedName>
    <definedName name="_767__FDSAUDITLINK__" hidden="1">{"fdsup://IBCentral/MS%20Source%20Html%20Base?action=MS_PAGE_OPEN&amp;on_error=off&amp;creator=factset&amp;window=popup&amp;width=800&amp;height=700&amp;DEAL_ID=416505MM&amp;START_MAXIMIZED=FALSE"}</definedName>
    <definedName name="_768__FDSAUDITLINK__" hidden="1">{"fdsup://IBCentral/MS%20Source%20Html%20Base?action=MS_PAGE_OPEN&amp;on_error=off&amp;creator=factset&amp;window=popup&amp;width=800&amp;height=700&amp;DEAL_ID=418278MM&amp;START_MAXIMIZED=FALSE"}</definedName>
    <definedName name="_769__FDSAUDITLINK__" hidden="1">{"fdsup://IBCentral/MS%20Source%20Html%20Base?action=MS_PAGE_OPEN&amp;on_error=off&amp;creator=factset&amp;window=popup&amp;width=800&amp;height=700&amp;DEAL_ID=432590MM&amp;START_MAXIMIZED=FALSE"}</definedName>
    <definedName name="_77__FDSAUDITLINK__" hidden="1">{"fdsup://Directions/FactSet Auditing Viewer?action=AUDIT_VALUE&amp;DB=129&amp;ID1=15087010&amp;VALUEID=07011&amp;SDATE=2010&amp;PERIODTYPE=ANN_STD&amp;window=popup_no_bar&amp;width=385&amp;height=120&amp;START_MAXIMIZED=FALSE&amp;creator=factset&amp;display_string=Audit"}</definedName>
    <definedName name="_770__FDSAUDITLINK__" hidden="1">{"fdsup://IBCentral/MS%20Source%20Html%20Base?action=MS_PAGE_OPEN&amp;on_error=off&amp;creator=factset&amp;window=popup&amp;width=800&amp;height=700&amp;DEAL_ID=443390MM&amp;START_MAXIMIZED=FALSE"}</definedName>
    <definedName name="_771__FDSAUDITLINK__" hidden="1">{"fdsup://IBCentral/MS%20Source%20Html%20Base?action=MS_PAGE_OPEN&amp;on_error=off&amp;creator=factset&amp;window=popup&amp;width=800&amp;height=700&amp;DEAL_ID=471628MM&amp;START_MAXIMIZED=FALSE"}</definedName>
    <definedName name="_772__FDSAUDITLINK__" hidden="1">{"fdsup://IBCentral/MS%20Source%20Html%20Base?action=MS_PAGE_OPEN&amp;on_error=off&amp;creator=factset&amp;window=popup&amp;width=800&amp;height=700&amp;DEAL_ID=411815MM&amp;START_MAXIMIZED=FALSE"}</definedName>
    <definedName name="_773__FDSAUDITLINK__" hidden="1">{"fdsup://IBCentral/MS%20Source%20Html%20Base?action=MS_PAGE_OPEN&amp;on_error=off&amp;creator=factset&amp;window=popup&amp;width=800&amp;height=700&amp;DEAL_ID=483374MM&amp;START_MAXIMIZED=FALSE"}</definedName>
    <definedName name="_774__FDSAUDITLINK__" hidden="1">{"fdsup://IBCentral/MS%20Source%20Html%20Base?action=MS_PAGE_OPEN&amp;on_error=off&amp;creator=factset&amp;window=popup&amp;width=800&amp;height=700&amp;DEAL_ID=414807MM&amp;START_MAXIMIZED=FALSE"}</definedName>
    <definedName name="_775__FDSAUDITLINK__" hidden="1">{"fdsup://IBCentral/MS%20Source%20Html%20Base?action=MS_PAGE_OPEN&amp;on_error=off&amp;creator=factset&amp;window=popup&amp;width=800&amp;height=700&amp;DEAL_ID=416505MM&amp;START_MAXIMIZED=FALSE"}</definedName>
    <definedName name="_776__FDSAUDITLINK__" hidden="1">{"fdsup://IBCentral/MS%20Source%20Html%20Base?action=MS_PAGE_OPEN&amp;on_error=off&amp;creator=factset&amp;window=popup&amp;width=800&amp;height=700&amp;DEAL_ID=418278MM&amp;START_MAXIMIZED=FALSE"}</definedName>
    <definedName name="_777__FDSAUDITLINK__" hidden="1">{"fdsup://IBCentral/MS%20Source%20Html%20Base?action=MS_PAGE_OPEN&amp;on_error=off&amp;creator=factset&amp;window=popup&amp;width=800&amp;height=700&amp;DEAL_ID=432590MM&amp;START_MAXIMIZED=FALSE"}</definedName>
    <definedName name="_778__FDSAUDITLINK__" hidden="1">{"fdsup://IBCentral/MS%20Source%20Html%20Base?action=MS_PAGE_OPEN&amp;on_error=off&amp;creator=factset&amp;window=popup&amp;width=800&amp;height=700&amp;DEAL_ID=443390MM&amp;START_MAXIMIZED=FALSE"}</definedName>
    <definedName name="_779__FDSAUDITLINK__" hidden="1">{"fdsup://IBCentral/MS%20Source%20Html%20Base?action=MS_PAGE_OPEN&amp;on_error=off&amp;creator=factset&amp;window=popup&amp;width=800&amp;height=700&amp;DEAL_ID=471628MM&amp;START_MAXIMIZED=FALSE"}</definedName>
    <definedName name="_78__FDSAUDITLINK__" hidden="1">{"fdsup://Directions/FactSet Auditing Viewer?action=AUDIT_VALUE&amp;DB=129&amp;ID1=15673230&amp;VALUEID=07011&amp;SDATE=2010&amp;PERIODTYPE=ANN_STD&amp;window=popup_no_bar&amp;width=385&amp;height=120&amp;START_MAXIMIZED=FALSE&amp;creator=factset&amp;display_string=Audit"}</definedName>
    <definedName name="_780__FDSAUDITLINK__" hidden="1">{"fdsup://IBCentral/MS%20Source%20Html%20Base?action=MS_PAGE_OPEN&amp;on_error=off&amp;creator=factset&amp;window=popup&amp;width=800&amp;height=700&amp;DEAL_ID=411815MM&amp;START_MAXIMIZED=FALSE"}</definedName>
    <definedName name="_781__FDSAUDITLINK__" hidden="1">{"fdsup://IBCentral/MS%20Source%20Html%20Base?action=MS_PAGE_OPEN&amp;on_error=off&amp;creator=factset&amp;window=popup&amp;width=800&amp;height=700&amp;DEAL_ID=483374MM&amp;START_MAXIMIZED=FALSE"}</definedName>
    <definedName name="_782__FDSAUDITLINK__" hidden="1">{"fdsup://IBCentral/MS%20Source%20Html%20Base?action=MS_PAGE_OPEN&amp;on_error=off&amp;creator=factset&amp;window=popup&amp;width=800&amp;height=700&amp;DEAL_ID=414807MM&amp;START_MAXIMIZED=FALSE"}</definedName>
    <definedName name="_783__FDSAUDITLINK__" hidden="1">{"fdsup://IBCentral/MS%20Source%20Html%20Base?action=MS_PAGE_OPEN&amp;on_error=off&amp;creator=factset&amp;window=popup&amp;width=800&amp;height=700&amp;DEAL_ID=416505MM&amp;START_MAXIMIZED=FALSE"}</definedName>
    <definedName name="_784__FDSAUDITLINK__" hidden="1">{"fdsup://IBCentral/MS%20Source%20Html%20Base?action=MS_PAGE_OPEN&amp;on_error=off&amp;creator=factset&amp;window=popup&amp;width=800&amp;height=700&amp;DEAL_ID=418278MM&amp;START_MAXIMIZED=FALSE"}</definedName>
    <definedName name="_785__FDSAUDITLINK__" hidden="1">{"fdsup://IBCentral/MS%20Source%20Html%20Base?action=MS_PAGE_OPEN&amp;on_error=off&amp;creator=factset&amp;window=popup&amp;width=800&amp;height=700&amp;DEAL_ID=432590MM&amp;START_MAXIMIZED=FALSE"}</definedName>
    <definedName name="_786__FDSAUDITLINK__" hidden="1">{"fdsup://IBCentral/MS%20Source%20Html%20Base?action=MS_PAGE_OPEN&amp;on_error=off&amp;creator=factset&amp;window=popup&amp;width=800&amp;height=700&amp;DEAL_ID=443390MM&amp;START_MAXIMIZED=FALSE"}</definedName>
    <definedName name="_787__FDSAUDITLINK__" hidden="1">{"fdsup://IBCentral/MS%20Source%20Html%20Base?action=MS_PAGE_OPEN&amp;on_error=off&amp;creator=factset&amp;window=popup&amp;width=800&amp;height=700&amp;DEAL_ID=471628MM&amp;START_MAXIMIZED=FALSE"}</definedName>
    <definedName name="_788__FDSAUDITLINK__" hidden="1">{"fdsup://IBCentral/MS%20Source%20Html%20Base?action=MS_PAGE_OPEN&amp;on_error=off&amp;creator=factset&amp;window=popup&amp;width=800&amp;height=700&amp;DEAL_ID=411815MM&amp;START_MAXIMIZED=FALSE"}</definedName>
    <definedName name="_789__FDSAUDITLINK__" hidden="1">{"fdsup://IBCentral/MS%20Source%20Html%20Base?action=MS_PAGE_OPEN&amp;on_error=off&amp;creator=factset&amp;window=popup&amp;width=800&amp;height=700&amp;DEAL_ID=483374MM&amp;START_MAXIMIZED=FALSE"}</definedName>
    <definedName name="_79__FDSAUDITLINK__" hidden="1">{"fdsup://Directions/FactSet Auditing Viewer?action=AUDIT_VALUE&amp;DB=129&amp;ID1=83437650&amp;VALUEID=07011&amp;SDATE=2010&amp;PERIODTYPE=ANN_STD&amp;window=popup_no_bar&amp;width=385&amp;height=120&amp;START_MAXIMIZED=FALSE&amp;creator=factset&amp;display_string=Audit"}</definedName>
    <definedName name="_790__FDSAUDITLINK__" hidden="1">{"fdsup://IBCentral/MS%20Source%20Html%20Base?action=MS_PAGE_OPEN&amp;on_error=off&amp;creator=factset&amp;window=popup&amp;width=800&amp;height=700&amp;DEAL_ID=414807MM&amp;START_MAXIMIZED=FALSE"}</definedName>
    <definedName name="_791__FDSAUDITLINK__" hidden="1">{"fdsup://IBCentral/MS%20Source%20Html%20Base?action=MS_PAGE_OPEN&amp;on_error=off&amp;creator=factset&amp;window=popup&amp;width=800&amp;height=700&amp;DEAL_ID=416505MM&amp;START_MAXIMIZED=FALSE"}</definedName>
    <definedName name="_792__FDSAUDITLINK__" hidden="1">{"fdsup://IBCentral/MS%20Source%20Html%20Base?action=MS_PAGE_OPEN&amp;on_error=off&amp;creator=factset&amp;window=popup&amp;width=800&amp;height=700&amp;DEAL_ID=418278MM&amp;START_MAXIMIZED=FALSE"}</definedName>
    <definedName name="_793__FDSAUDITLINK__" hidden="1">{"fdsup://IBCentral/MS%20Source%20Html%20Base?action=MS_PAGE_OPEN&amp;on_error=off&amp;creator=factset&amp;window=popup&amp;width=800&amp;height=700&amp;DEAL_ID=432590MM&amp;START_MAXIMIZED=FALSE"}</definedName>
    <definedName name="_794__FDSAUDITLINK__" hidden="1">{"fdsup://IBCentral/MS%20Source%20Html%20Base?action=MS_PAGE_OPEN&amp;on_error=off&amp;creator=factset&amp;window=popup&amp;width=800&amp;height=700&amp;DEAL_ID=443390MM&amp;START_MAXIMIZED=FALSE"}</definedName>
    <definedName name="_795__FDSAUDITLINK__" hidden="1">{"fdsup://IBCentral/MS%20Source%20Html%20Base?action=MS_PAGE_OPEN&amp;on_error=off&amp;creator=factset&amp;window=popup&amp;width=800&amp;height=700&amp;DEAL_ID=471628MM&amp;START_MAXIMIZED=FALSE"}</definedName>
    <definedName name="_796__FDSAUDITLINK__" hidden="1">{"fdsup://IBCentral/MS%20Source%20Html%20Base?action=MS_PAGE_OPEN&amp;on_error=off&amp;creator=factset&amp;window=popup&amp;width=800&amp;height=700&amp;DEAL_ID=411815MM&amp;START_MAXIMIZED=FALSE"}</definedName>
    <definedName name="_797__FDSAUDITLINK__" hidden="1">{"fdsup://IBCentral/MS%20Source%20Html%20Base?action=MS_PAGE_OPEN&amp;on_error=off&amp;creator=factset&amp;window=popup&amp;width=800&amp;height=700&amp;DEAL_ID=483374MM&amp;START_MAXIMIZED=FALSE"}</definedName>
    <definedName name="_798__FDSAUDITLINK__" hidden="1">{"fdsup://IBCentral/MS%20Source%20Html%20Base?action=MS_PAGE_OPEN&amp;on_error=off&amp;creator=factset&amp;window=popup&amp;width=800&amp;height=700&amp;DEAL_ID=414807MM&amp;START_MAXIMIZED=FALSE"}</definedName>
    <definedName name="_799__FDSAUDITLINK__" hidden="1">{"fdsup://IBCentral/MS%20Source%20Html%20Base?action=MS_PAGE_OPEN&amp;on_error=off&amp;creator=factset&amp;window=popup&amp;width=800&amp;height=700&amp;DEAL_ID=416505MM&amp;START_MAXIMIZED=FALSE"}</definedName>
    <definedName name="_8__FDSAUDITLINK__" hidden="1">{"fdsup://Directions/FactSet Auditing Viewer?action=AUDIT_VALUE&amp;DB=129&amp;ID1=98944B10&amp;VALUEID=02999&amp;SDATE=2010&amp;PERIODTYPE=ANN_STD&amp;window=popup_no_bar&amp;width=385&amp;height=120&amp;START_MAXIMIZED=FALSE&amp;creator=factset&amp;display_string=Audit"}</definedName>
    <definedName name="_80__FDSAUDITLINK__" hidden="1">{"fdsup://Directions/FactSet Auditing Viewer?action=AUDIT_VALUE&amp;DB=129&amp;ID1=44701110&amp;VALUEID=07011&amp;SDATE=2010&amp;PERIODTYPE=ANN_STD&amp;window=popup_no_bar&amp;width=385&amp;height=120&amp;START_MAXIMIZED=FALSE&amp;creator=factset&amp;display_string=Audit"}</definedName>
    <definedName name="_800__FDSAUDITLINK__" hidden="1">{"fdsup://IBCentral/MS%20Source%20Html%20Base?action=MS_PAGE_OPEN&amp;on_error=off&amp;creator=factset&amp;window=popup&amp;width=800&amp;height=700&amp;DEAL_ID=418278MM&amp;START_MAXIMIZED=FALSE"}</definedName>
    <definedName name="_801__FDSAUDITLINK__" hidden="1">{"fdsup://IBCentral/MS%20Source%20Html%20Base?action=MS_PAGE_OPEN&amp;on_error=off&amp;creator=factset&amp;window=popup&amp;width=800&amp;height=700&amp;DEAL_ID=432590MM&amp;START_MAXIMIZED=FALSE"}</definedName>
    <definedName name="_802__FDSAUDITLINK__" hidden="1">{"fdsup://IBCentral/MS%20Source%20Html%20Base?action=MS_PAGE_OPEN&amp;on_error=off&amp;creator=factset&amp;window=popup&amp;width=800&amp;height=700&amp;DEAL_ID=443390MM&amp;START_MAXIMIZED=FALSE"}</definedName>
    <definedName name="_803__FDSAUDITLINK__" hidden="1">{"fdsup://IBCentral/MS%20Source%20Html%20Base?action=MS_PAGE_OPEN&amp;on_error=off&amp;creator=factset&amp;window=popup&amp;width=800&amp;height=700&amp;DEAL_ID=471628MM&amp;START_MAXIMIZED=FALSE"}</definedName>
    <definedName name="_804__FDSAUDITLINK__" hidden="1">{"fdsup://IBCentral/MS%20Source%20Html%20Base?action=MS_PAGE_OPEN&amp;on_error=off&amp;creator=factset&amp;window=popup&amp;width=800&amp;height=700&amp;DEAL_ID=411815MM&amp;START_MAXIMIZED=FALSE"}</definedName>
    <definedName name="_805__FDSAUDITLINK__" hidden="1">{"fdsup://IBCentral/MS%20Source%20Html%20Base?action=MS_PAGE_OPEN&amp;on_error=off&amp;creator=factset&amp;window=popup&amp;width=800&amp;height=700&amp;DEAL_ID=483374MM&amp;START_MAXIMIZED=FALSE"}</definedName>
    <definedName name="_806__FDSAUDITLINK__" hidden="1">{"fdsup://IBCentral/MS%20Source%20Html%20Base?action=MS_PAGE_OPEN&amp;on_error=off&amp;creator=factset&amp;window=popup&amp;width=800&amp;height=700&amp;DEAL_ID=414807MM&amp;START_MAXIMIZED=FALSE"}</definedName>
    <definedName name="_807__FDSAUDITLINK__" hidden="1">{"fdsup://IBCentral/MS%20Source%20Html%20Base?action=MS_PAGE_OPEN&amp;on_error=off&amp;creator=factset&amp;window=popup&amp;width=800&amp;height=700&amp;DEAL_ID=416505MM&amp;START_MAXIMIZED=FALSE"}</definedName>
    <definedName name="_808__FDSAUDITLINK__" hidden="1">{"fdsup://IBCentral/MS%20Source%20Html%20Base?action=MS_PAGE_OPEN&amp;on_error=off&amp;creator=factset&amp;window=popup&amp;width=800&amp;height=700&amp;DEAL_ID=418278MM&amp;START_MAXIMIZED=FALSE"}</definedName>
    <definedName name="_809__FDSAUDITLINK__" hidden="1">{"fdsup://IBCentral/MS%20Source%20Html%20Base?action=MS_PAGE_OPEN&amp;on_error=off&amp;creator=factset&amp;window=popup&amp;width=800&amp;height=700&amp;DEAL_ID=432590MM&amp;START_MAXIMIZED=FALSE"}</definedName>
    <definedName name="_81__FDSAUDITLINK__" hidden="1">{"fdsup://Directions/FactSet Auditing Viewer?action=AUDIT_VALUE&amp;DB=129&amp;ID1=50077C10&amp;VALUEID=07011&amp;SDATE=2010&amp;PERIODTYPE=ANN_STD&amp;window=popup_no_bar&amp;width=385&amp;height=120&amp;START_MAXIMIZED=FALSE&amp;creator=factset&amp;display_string=Audit"}</definedName>
    <definedName name="_810__FDSAUDITLINK__" hidden="1">{"fdsup://IBCentral/MS%20Source%20Html%20Base?action=MS_PAGE_OPEN&amp;on_error=off&amp;creator=factset&amp;window=popup&amp;width=800&amp;height=700&amp;DEAL_ID=443390MM&amp;START_MAXIMIZED=FALSE"}</definedName>
    <definedName name="_811__FDSAUDITLINK__" hidden="1">{"fdsup://IBCentral/MS%20Source%20Html%20Base?action=MS_PAGE_OPEN&amp;on_error=off&amp;creator=factset&amp;window=popup&amp;width=800&amp;height=700&amp;DEAL_ID=471628MM&amp;START_MAXIMIZED=FALSE"}</definedName>
    <definedName name="_812__FDSAUDITLINK__" hidden="1">{"fdsup://IBCentral/MS%20Source%20Html%20Base?action=MS_PAGE_OPEN&amp;on_error=off&amp;creator=factset&amp;window=popup&amp;width=800&amp;height=700&amp;DEAL_ID=411815MM&amp;START_MAXIMIZED=FALSE"}</definedName>
    <definedName name="_813__FDSAUDITLINK__" hidden="1">{"fdsup://IBCentral/MS%20Source%20Html%20Base?action=MS_PAGE_OPEN&amp;on_error=off&amp;creator=factset&amp;window=popup&amp;width=800&amp;height=700&amp;DEAL_ID=483374MM&amp;START_MAXIMIZED=FALSE"}</definedName>
    <definedName name="_814__FDSAUDITLINK__" hidden="1">{"fdsup://IBCentral/MS%20Source%20Html%20Base?action=MS_PAGE_OPEN&amp;on_error=off&amp;creator=factset&amp;window=popup&amp;width=800&amp;height=700&amp;DEAL_ID=414807MM&amp;START_MAXIMIZED=FALSE"}</definedName>
    <definedName name="_815__FDSAUDITLINK__" hidden="1">{"fdsup://IBCentral/MS%20Source%20Html%20Base?action=MS_PAGE_OPEN&amp;on_error=off&amp;creator=factset&amp;window=popup&amp;width=800&amp;height=700&amp;DEAL_ID=416505MM&amp;START_MAXIMIZED=FALSE"}</definedName>
    <definedName name="_816__FDSAUDITLINK__" hidden="1">{"fdsup://IBCentral/MS%20Source%20Html%20Base?action=MS_PAGE_OPEN&amp;on_error=off&amp;creator=factset&amp;window=popup&amp;width=800&amp;height=700&amp;DEAL_ID=418278MM&amp;START_MAXIMIZED=FALSE"}</definedName>
    <definedName name="_817__FDSAUDITLINK__" hidden="1">{"fdsup://IBCentral/MS%20Source%20Html%20Base?action=MS_PAGE_OPEN&amp;on_error=off&amp;creator=factset&amp;window=popup&amp;width=800&amp;height=700&amp;DEAL_ID=432590MM&amp;START_MAXIMIZED=FALSE"}</definedName>
    <definedName name="_818__FDSAUDITLINK__" hidden="1">{"fdsup://IBCentral/MS%20Source%20Html%20Base?action=MS_PAGE_OPEN&amp;on_error=off&amp;creator=factset&amp;window=popup&amp;width=800&amp;height=700&amp;DEAL_ID=443390MM&amp;START_MAXIMIZED=FALSE"}</definedName>
    <definedName name="_819__FDSAUDITLINK__" hidden="1">{"fdsup://IBCentral/MS%20Source%20Html%20Base?action=MS_PAGE_OPEN&amp;on_error=off&amp;creator=factset&amp;window=popup&amp;width=800&amp;height=700&amp;DEAL_ID=471628MM&amp;START_MAXIMIZED=FALSE"}</definedName>
    <definedName name="_82__FDSAUDITLINK__" hidden="1">{"fdsup://Directions/FactSet Auditing Viewer?action=AUDIT_VALUE&amp;DB=129&amp;ID1=77441510&amp;VALUEID=07011&amp;SDATE=2010&amp;PERIODTYPE=ANN_STD&amp;window=popup_no_bar&amp;width=385&amp;height=120&amp;START_MAXIMIZED=FALSE&amp;creator=factset&amp;display_string=Audit"}</definedName>
    <definedName name="_820__FDSAUDITLINK__" hidden="1">{"fdsup://IBCentral/MS%20Source%20Html%20Base?action=MS_PAGE_OPEN&amp;on_error=off&amp;creator=factset&amp;window=popup&amp;width=800&amp;height=700&amp;DEAL_ID=411815MM&amp;START_MAXIMIZED=FALSE"}</definedName>
    <definedName name="_821__FDSAUDITLINK__" hidden="1">{"fdsup://IBCentral/MS%20Source%20Html%20Base?action=MS_PAGE_OPEN&amp;on_error=off&amp;creator=factset&amp;window=popup&amp;width=800&amp;height=700&amp;DEAL_ID=483374MM&amp;START_MAXIMIZED=FALSE"}</definedName>
    <definedName name="_822__FDSAUDITLINK__" hidden="1">{"fdsup://IBCentral/MS%20Source%20Html%20Base?action=MS_PAGE_OPEN&amp;on_error=off&amp;creator=factset&amp;window=popup&amp;width=800&amp;height=700&amp;DEAL_ID=414807MM&amp;START_MAXIMIZED=FALSE"}</definedName>
    <definedName name="_823__FDSAUDITLINK__" hidden="1">{"fdsup://IBCentral/MS%20Source%20Html%20Base?action=MS_PAGE_OPEN&amp;on_error=off&amp;creator=factset&amp;window=popup&amp;width=800&amp;height=700&amp;DEAL_ID=416505MM&amp;START_MAXIMIZED=FALSE"}</definedName>
    <definedName name="_824__FDSAUDITLINK__" hidden="1">{"fdsup://IBCentral/MS%20Source%20Html%20Base?action=MS_PAGE_OPEN&amp;on_error=off&amp;creator=factset&amp;window=popup&amp;width=800&amp;height=700&amp;DEAL_ID=418278MM&amp;START_MAXIMIZED=FALSE"}</definedName>
    <definedName name="_825__FDSAUDITLINK__" hidden="1">{"fdsup://IBCentral/MS%20Source%20Html%20Base?action=MS_PAGE_OPEN&amp;on_error=off&amp;creator=factset&amp;window=popup&amp;width=800&amp;height=700&amp;DEAL_ID=432590MM&amp;START_MAXIMIZED=FALSE"}</definedName>
    <definedName name="_826__FDSAUDITLINK__" hidden="1">{"fdsup://IBCentral/MS%20Source%20Html%20Base?action=MS_PAGE_OPEN&amp;on_error=off&amp;creator=factset&amp;window=popup&amp;width=800&amp;height=700&amp;DEAL_ID=443390MM&amp;START_MAXIMIZED=FALSE"}</definedName>
    <definedName name="_827__FDSAUDITLINK__" hidden="1">{"fdsup://IBCentral/MS%20Source%20Html%20Base?action=MS_PAGE_OPEN&amp;on_error=off&amp;creator=factset&amp;window=popup&amp;width=800&amp;height=700&amp;DEAL_ID=471628MM&amp;START_MAXIMIZED=FALSE"}</definedName>
    <definedName name="_828__FDSAUDITLINK__" hidden="1">{"fdsup://IBCentral/MS%20Source%20Html%20Base?action=MS_PAGE_OPEN&amp;on_error=off&amp;creator=factset&amp;window=popup&amp;width=800&amp;height=700&amp;DEAL_ID=411815MM&amp;START_MAXIMIZED=FALSE"}</definedName>
    <definedName name="_829__FDSAUDITLINK__" hidden="1">{"fdsup://IBCentral/MS%20Source%20Html%20Base?action=MS_PAGE_OPEN&amp;on_error=off&amp;creator=factset&amp;window=popup&amp;width=800&amp;height=700&amp;DEAL_ID=483374MM&amp;START_MAXIMIZED=FALSE"}</definedName>
    <definedName name="_83__FDSAUDITLINK__" hidden="1">{"fdsup://Directions/FactSet Auditing Viewer?action=AUDIT_VALUE&amp;DB=129&amp;ID1=96041310&amp;VALUEID=07011&amp;SDATE=2010&amp;PERIODTYPE=ANN_STD&amp;window=popup_no_bar&amp;width=385&amp;height=120&amp;START_MAXIMIZED=FALSE&amp;creator=factset&amp;display_string=Audit"}</definedName>
    <definedName name="_830__FDSAUDITLINK__" hidden="1">{"fdsup://IBCentral/MS%20Source%20Html%20Base?action=MS_PAGE_OPEN&amp;on_error=off&amp;creator=factset&amp;window=popup&amp;width=800&amp;height=700&amp;DEAL_ID=414807MM&amp;START_MAXIMIZED=FALSE"}</definedName>
    <definedName name="_831__FDSAUDITLINK__" hidden="1">{"fdsup://IBCentral/MS%20Source%20Html%20Base?action=MS_PAGE_OPEN&amp;on_error=off&amp;creator=factset&amp;window=popup&amp;width=800&amp;height=700&amp;DEAL_ID=416505MM&amp;START_MAXIMIZED=FALSE"}</definedName>
    <definedName name="_832__FDSAUDITLINK__" hidden="1">{"fdsup://IBCentral/MS%20Source%20Html%20Base?action=MS_PAGE_OPEN&amp;on_error=off&amp;creator=factset&amp;window=popup&amp;width=800&amp;height=700&amp;DEAL_ID=418278MM&amp;START_MAXIMIZED=FALSE"}</definedName>
    <definedName name="_833__FDSAUDITLINK__" hidden="1">{"fdsup://IBCentral/MS%20Source%20Html%20Base?action=MS_PAGE_OPEN&amp;on_error=off&amp;creator=factset&amp;window=popup&amp;width=800&amp;height=700&amp;DEAL_ID=432590MM&amp;START_MAXIMIZED=FALSE"}</definedName>
    <definedName name="_834__FDSAUDITLINK__" hidden="1">{"fdsup://IBCentral/MS%20Source%20Html%20Base?action=MS_PAGE_OPEN&amp;on_error=off&amp;creator=factset&amp;window=popup&amp;width=800&amp;height=700&amp;DEAL_ID=443390MM&amp;START_MAXIMIZED=FALSE"}</definedName>
    <definedName name="_835__FDSAUDITLINK__" hidden="1">{"fdsup://IBCentral/MS%20Source%20Html%20Base?action=MS_PAGE_OPEN&amp;on_error=off&amp;creator=factset&amp;window=popup&amp;width=800&amp;height=700&amp;DEAL_ID=471628MM&amp;START_MAXIMIZED=FALSE"}</definedName>
    <definedName name="_836__FDSAUDITLINK__" hidden="1">{"fdsup://IBCentral/MS%20Source%20Html%20Base?action=MS_PAGE_OPEN&amp;on_error=off&amp;creator=factset&amp;window=popup&amp;width=800&amp;height=700&amp;DEAL_ID=411815MM&amp;START_MAXIMIZED=FALSE"}</definedName>
    <definedName name="_837__FDSAUDITLINK__" hidden="1">{"fdsup://IBCentral/MS%20Source%20Html%20Base?action=MS_PAGE_OPEN&amp;on_error=off&amp;creator=factset&amp;window=popup&amp;width=800&amp;height=700&amp;DEAL_ID=483374MM&amp;START_MAXIMIZED=FALSE"}</definedName>
    <definedName name="_838__FDSAUDITLINK__" hidden="1">{"fdsup://IBCentral/MS%20Source%20Html%20Base?action=MS_PAGE_OPEN&amp;on_error=off&amp;creator=factset&amp;window=popup&amp;width=800&amp;height=700&amp;DEAL_ID=414807MM&amp;START_MAXIMIZED=FALSE"}</definedName>
    <definedName name="_839__FDSAUDITLINK__" hidden="1">{"fdsup://IBCentral/MS%20Source%20Html%20Base?action=MS_PAGE_OPEN&amp;on_error=off&amp;creator=factset&amp;window=popup&amp;width=800&amp;height=700&amp;DEAL_ID=416505MM&amp;START_MAXIMIZED=FALSE"}</definedName>
    <definedName name="_84__FDSAUDITLINK__" hidden="1">{"fdsup://Directions/FactSet Auditing Viewer?action=AUDIT_VALUE&amp;DB=129&amp;ID1=73179P10&amp;VALUEID=07011&amp;SDATE=2010&amp;PERIODTYPE=ANN_STD&amp;window=popup_no_bar&amp;width=385&amp;height=120&amp;START_MAXIMIZED=FALSE&amp;creator=factset&amp;display_string=Audit"}</definedName>
    <definedName name="_840__FDSAUDITLINK__" hidden="1">{"fdsup://IBCentral/MS%20Source%20Html%20Base?action=MS_PAGE_OPEN&amp;on_error=off&amp;creator=factset&amp;window=popup&amp;width=800&amp;height=700&amp;DEAL_ID=418278MM&amp;START_MAXIMIZED=FALSE"}</definedName>
    <definedName name="_841__FDSAUDITLINK__" hidden="1">{"fdsup://IBCentral/MS%20Source%20Html%20Base?action=MS_PAGE_OPEN&amp;on_error=off&amp;creator=factset&amp;window=popup&amp;width=800&amp;height=700&amp;DEAL_ID=432590MM&amp;START_MAXIMIZED=FALSE"}</definedName>
    <definedName name="_842__FDSAUDITLINK__" hidden="1">{"fdsup://IBCentral/MS%20Source%20Html%20Base?action=MS_PAGE_OPEN&amp;on_error=off&amp;creator=factset&amp;window=popup&amp;width=800&amp;height=700&amp;DEAL_ID=443390MM&amp;START_MAXIMIZED=FALSE"}</definedName>
    <definedName name="_843__FDSAUDITLINK__" hidden="1">{"fdsup://IBCentral/MS%20Source%20Html%20Base?action=MS_PAGE_OPEN&amp;on_error=off&amp;creator=factset&amp;window=popup&amp;width=800&amp;height=700&amp;DEAL_ID=471628MM&amp;START_MAXIMIZED=FALSE"}</definedName>
    <definedName name="_844__FDSAUDITLINK__" hidden="1">{"fdsup://IBCentral/MS%20Source%20Html%20Base?action=MS_PAGE_OPEN&amp;on_error=off&amp;creator=factset&amp;window=popup&amp;width=800&amp;height=700&amp;DEAL_ID=411815MM&amp;START_MAXIMIZED=FALSE"}</definedName>
    <definedName name="_845__FDSAUDITLINK__" hidden="1">{"fdsup://IBCentral/MS%20Source%20Html%20Base?action=MS_PAGE_OPEN&amp;on_error=off&amp;creator=factset&amp;window=popup&amp;width=800&amp;height=700&amp;DEAL_ID=483374MM&amp;START_MAXIMIZED=FALSE"}</definedName>
    <definedName name="_846__FDSAUDITLINK__" hidden="1">{"fdsup://IBCentral/MS%20Source%20Html%20Base?action=MS_PAGE_OPEN&amp;on_error=off&amp;creator=factset&amp;window=popup&amp;width=800&amp;height=700&amp;DEAL_ID=414807MM&amp;START_MAXIMIZED=FALSE"}</definedName>
    <definedName name="_847__FDSAUDITLINK__" hidden="1">{"fdsup://IBCentral/MS%20Source%20Html%20Base?action=MS_PAGE_OPEN&amp;on_error=off&amp;creator=factset&amp;window=popup&amp;width=800&amp;height=700&amp;DEAL_ID=416505MM&amp;START_MAXIMIZED=FALSE"}</definedName>
    <definedName name="_848__FDSAUDITLINK__" hidden="1">{"fdsup://IBCentral/MS%20Source%20Html%20Base?action=MS_PAGE_OPEN&amp;on_error=off&amp;creator=factset&amp;window=popup&amp;width=800&amp;height=700&amp;DEAL_ID=418278MM&amp;START_MAXIMIZED=FALSE"}</definedName>
    <definedName name="_849__FDSAUDITLINK__" hidden="1">{"fdsup://IBCentral/MS%20Source%20Html%20Base?action=MS_PAGE_OPEN&amp;on_error=off&amp;creator=factset&amp;window=popup&amp;width=800&amp;height=700&amp;DEAL_ID=432590MM&amp;START_MAXIMIZED=FALSE"}</definedName>
    <definedName name="_85__FDSAUDITLINK__" hidden="1">{"fdsup://Directions/FactSet Auditing Viewer?action=AUDIT_VALUE&amp;DB=129&amp;ID1=80819410&amp;VALUEID=07011&amp;SDATE=2010&amp;PERIODTYPE=ANN_STD&amp;window=popup_no_bar&amp;width=385&amp;height=120&amp;START_MAXIMIZED=FALSE&amp;creator=factset&amp;display_string=Audit"}</definedName>
    <definedName name="_850__FDSAUDITLINK__" hidden="1">{"fdsup://IBCentral/MS%20Source%20Html%20Base?action=MS_PAGE_OPEN&amp;on_error=off&amp;creator=factset&amp;window=popup&amp;width=800&amp;height=700&amp;DEAL_ID=443390MM&amp;START_MAXIMIZED=FALSE"}</definedName>
    <definedName name="_851__FDSAUDITLINK__" hidden="1">{"fdsup://IBCentral/MS%20Source%20Html%20Base?action=MS_PAGE_OPEN&amp;on_error=off&amp;creator=factset&amp;window=popup&amp;width=800&amp;height=700&amp;DEAL_ID=471628MM&amp;START_MAXIMIZED=FALSE"}</definedName>
    <definedName name="_852__FDSAUDITLINK__" hidden="1">{"fdsup://IBCentral/MS%20Source%20Html%20Base?action=MS_PAGE_OPEN&amp;on_error=off&amp;creator=factset&amp;window=popup&amp;width=800&amp;height=700&amp;DEAL_ID=411815MM&amp;START_MAXIMIZED=FALSE"}</definedName>
    <definedName name="_853__FDSAUDITLINK__" hidden="1">{"fdsup://IBCentral/MS%20Source%20Html%20Base?action=MS_PAGE_OPEN&amp;on_error=off&amp;creator=factset&amp;window=popup&amp;width=800&amp;height=700&amp;DEAL_ID=483374MM&amp;START_MAXIMIZED=FALSE"}</definedName>
    <definedName name="_854__FDSAUDITLINK__" hidden="1">{"fdsup://IBCentral/MS%20Source%20Html%20Base?action=MS_PAGE_OPEN&amp;on_error=off&amp;creator=factset&amp;window=popup&amp;width=800&amp;height=700&amp;DEAL_ID=414807MM&amp;START_MAXIMIZED=FALSE"}</definedName>
    <definedName name="_855__FDSAUDITLINK__" hidden="1">{"fdsup://IBCentral/MS%20Source%20Html%20Base?action=MS_PAGE_OPEN&amp;on_error=off&amp;creator=factset&amp;window=popup&amp;width=800&amp;height=700&amp;DEAL_ID=416505MM&amp;START_MAXIMIZED=FALSE"}</definedName>
    <definedName name="_856__FDSAUDITLINK__" hidden="1">{"fdsup://IBCentral/MS%20Source%20Html%20Base?action=MS_PAGE_OPEN&amp;on_error=off&amp;creator=factset&amp;window=popup&amp;width=800&amp;height=700&amp;DEAL_ID=418278MM&amp;START_MAXIMIZED=FALSE"}</definedName>
    <definedName name="_857__FDSAUDITLINK__" hidden="1">{"fdsup://IBCentral/MS%20Source%20Html%20Base?action=MS_PAGE_OPEN&amp;on_error=off&amp;creator=factset&amp;window=popup&amp;width=800&amp;height=700&amp;DEAL_ID=432590MM&amp;START_MAXIMIZED=FALSE"}</definedName>
    <definedName name="_858__FDSAUDITLINK__" hidden="1">{"fdsup://IBCentral/MS%20Source%20Html%20Base?action=MS_PAGE_OPEN&amp;on_error=off&amp;creator=factset&amp;window=popup&amp;width=800&amp;height=700&amp;DEAL_ID=443390MM&amp;START_MAXIMIZED=FALSE"}</definedName>
    <definedName name="_859__FDSAUDITLINK__" hidden="1">{"fdsup://IBCentral/MS%20Source%20Html%20Base?action=MS_PAGE_OPEN&amp;on_error=off&amp;creator=factset&amp;window=popup&amp;width=800&amp;height=700&amp;DEAL_ID=471628MM&amp;START_MAXIMIZED=FALSE"}</definedName>
    <definedName name="_86__FDSAUDITLINK__" hidden="1">{"fdsup://Directions/FactSet Auditing Viewer?action=AUDIT_VALUE&amp;DB=129&amp;ID1=54927110&amp;VALUEID=07011&amp;SDATE=2010&amp;PERIODTYPE=ANN_STD&amp;window=popup_no_bar&amp;width=385&amp;height=120&amp;START_MAXIMIZED=FALSE&amp;creator=factset&amp;display_string=Audit"}</definedName>
    <definedName name="_860__FDSAUDITLINK__" hidden="1">{"fdsup://IBCentral/MS%20Source%20Html%20Base?action=MS_PAGE_OPEN&amp;on_error=off&amp;creator=factset&amp;window=popup&amp;width=800&amp;height=700&amp;DEAL_ID=411815MM&amp;START_MAXIMIZED=FALSE"}</definedName>
    <definedName name="_861__FDSAUDITLINK__" hidden="1">{"fdsup://IBCentral/MS%20Source%20Html%20Base?action=MS_PAGE_OPEN&amp;on_error=off&amp;creator=factset&amp;window=popup&amp;width=800&amp;height=700&amp;DEAL_ID=483374MM&amp;START_MAXIMIZED=FALSE"}</definedName>
    <definedName name="_862__FDSAUDITLINK__" hidden="1">{"fdsup://IBCentral/MS%20Source%20Html%20Base?action=MS_PAGE_OPEN&amp;on_error=off&amp;creator=factset&amp;window=popup&amp;width=800&amp;height=700&amp;DEAL_ID=414807MM&amp;START_MAXIMIZED=FALSE"}</definedName>
    <definedName name="_863__FDSAUDITLINK__" hidden="1">{"fdsup://IBCentral/MS%20Source%20Html%20Base?action=MS_PAGE_OPEN&amp;on_error=off&amp;creator=factset&amp;window=popup&amp;width=800&amp;height=700&amp;DEAL_ID=416505MM&amp;START_MAXIMIZED=FALSE"}</definedName>
    <definedName name="_864__FDSAUDITLINK__" hidden="1">{"fdsup://IBCentral/MS%20Source%20Html%20Base?action=MS_PAGE_OPEN&amp;on_error=off&amp;creator=factset&amp;window=popup&amp;width=800&amp;height=700&amp;DEAL_ID=418278MM&amp;START_MAXIMIZED=FALSE"}</definedName>
    <definedName name="_865__FDSAUDITLINK__" hidden="1">{"fdsup://IBCentral/MS%20Source%20Html%20Base?action=MS_PAGE_OPEN&amp;on_error=off&amp;creator=factset&amp;window=popup&amp;width=800&amp;height=700&amp;DEAL_ID=432590MM&amp;START_MAXIMIZED=FALSE"}</definedName>
    <definedName name="_866__FDSAUDITLINK__" hidden="1">{"fdsup://IBCentral/MS%20Source%20Html%20Base?action=MS_PAGE_OPEN&amp;on_error=off&amp;creator=factset&amp;window=popup&amp;width=800&amp;height=700&amp;DEAL_ID=443390MM&amp;START_MAXIMIZED=FALSE"}</definedName>
    <definedName name="_867__FDSAUDITLINK__" hidden="1">{"fdsup://IBCentral/MS%20Source%20Html%20Base?action=MS_PAGE_OPEN&amp;on_error=off&amp;creator=factset&amp;window=popup&amp;width=800&amp;height=700&amp;DEAL_ID=471628MM&amp;START_MAXIMIZED=FALSE"}</definedName>
    <definedName name="_868__FDSAUDITLINK__" hidden="1">{"fdsup://IBCentral/MS%20Source%20Html%20Base?action=MS_PAGE_OPEN&amp;on_error=off&amp;creator=factset&amp;window=popup&amp;width=800&amp;height=700&amp;DEAL_ID=411815MM&amp;START_MAXIMIZED=FALSE"}</definedName>
    <definedName name="_869__FDSAUDITLINK__" hidden="1">{"fdsup://IBCentral/MS%20Source%20Html%20Base?action=MS_PAGE_OPEN&amp;on_error=off&amp;creator=factset&amp;window=popup&amp;width=800&amp;height=700&amp;DEAL_ID=483374MM&amp;START_MAXIMIZED=FALSE"}</definedName>
    <definedName name="_87__FDSAUDITLINK__" hidden="1">{"fdsup://Directions/FactSet Auditing Viewer?action=AUDIT_VALUE&amp;DB=129&amp;ID1=27743210&amp;VALUEID=07011&amp;SDATE=2010&amp;PERIODTYPE=ANN_STD&amp;window=popup_no_bar&amp;width=385&amp;height=120&amp;START_MAXIMIZED=FALSE&amp;creator=factset&amp;display_string=Audit"}</definedName>
    <definedName name="_870__FDSAUDITLINK__" hidden="1">{"fdsup://IBCentral/MS%20Source%20Html%20Base?action=MS_PAGE_OPEN&amp;on_error=off&amp;creator=factset&amp;window=popup&amp;width=800&amp;height=700&amp;DEAL_ID=414807MM&amp;START_MAXIMIZED=FALSE"}</definedName>
    <definedName name="_871__FDSAUDITLINK__" hidden="1">{"fdsup://IBCentral/MS%20Source%20Html%20Base?action=MS_PAGE_OPEN&amp;on_error=off&amp;creator=factset&amp;window=popup&amp;width=800&amp;height=700&amp;DEAL_ID=416505MM&amp;START_MAXIMIZED=FALSE"}</definedName>
    <definedName name="_872__FDSAUDITLINK__" hidden="1">{"fdsup://IBCentral/MS%20Source%20Html%20Base?action=MS_PAGE_OPEN&amp;on_error=off&amp;creator=factset&amp;window=popup&amp;width=800&amp;height=700&amp;DEAL_ID=418278MM&amp;START_MAXIMIZED=FALSE"}</definedName>
    <definedName name="_873__FDSAUDITLINK__" hidden="1">{"fdsup://IBCentral/MS%20Source%20Html%20Base?action=MS_PAGE_OPEN&amp;on_error=off&amp;creator=factset&amp;window=popup&amp;width=800&amp;height=700&amp;DEAL_ID=432590MM&amp;START_MAXIMIZED=FALSE"}</definedName>
    <definedName name="_874__FDSAUDITLINK__" hidden="1">{"fdsup://IBCentral/MS%20Source%20Html%20Base?action=MS_PAGE_OPEN&amp;on_error=off&amp;creator=factset&amp;window=popup&amp;width=800&amp;height=700&amp;DEAL_ID=443390MM&amp;START_MAXIMIZED=FALSE"}</definedName>
    <definedName name="_875__FDSAUDITLINK__" hidden="1">{"fdsup://IBCentral/MS%20Source%20Html%20Base?action=MS_PAGE_OPEN&amp;on_error=off&amp;creator=factset&amp;window=popup&amp;width=800&amp;height=700&amp;DEAL_ID=471628MM&amp;START_MAXIMIZED=FALSE"}</definedName>
    <definedName name="_876__FDSAUDITLINK__" hidden="1">{"fdsup://IBCentral/MS%20Source%20Html%20Base?action=MS_PAGE_OPEN&amp;on_error=off&amp;creator=factset&amp;window=popup&amp;width=800&amp;height=700&amp;DEAL_ID=411815MM&amp;START_MAXIMIZED=FALSE"}</definedName>
    <definedName name="_877__FDSAUDITLINK__" hidden="1">{"fdsup://IBCentral/MS%20Source%20Html%20Base?action=MS_PAGE_OPEN&amp;on_error=off&amp;creator=factset&amp;window=popup&amp;width=800&amp;height=700&amp;DEAL_ID=483374MM&amp;START_MAXIMIZED=FALSE"}</definedName>
    <definedName name="_878__FDSAUDITLINK__" hidden="1">{"fdsup://IBCentral/MS%20Source%20Html%20Base?action=MS_PAGE_OPEN&amp;on_error=off&amp;creator=factset&amp;window=popup&amp;width=800&amp;height=700&amp;DEAL_ID=414807MM&amp;START_MAXIMIZED=FALSE"}</definedName>
    <definedName name="_879__FDSAUDITLINK__" hidden="1">{"fdsup://IBCentral/MS%20Source%20Html%20Base?action=MS_PAGE_OPEN&amp;on_error=off&amp;creator=factset&amp;window=popup&amp;width=800&amp;height=700&amp;DEAL_ID=416505MM&amp;START_MAXIMIZED=FALSE"}</definedName>
    <definedName name="_88__FDSAUDITLINK__" hidden="1">{"fdsup://Directions/FactSet Auditing Viewer?action=AUDIT_VALUE&amp;DB=129&amp;ID1=01265310&amp;VALUEID=07011&amp;SDATE=2010&amp;PERIODTYPE=ANN_STD&amp;window=popup_no_bar&amp;width=385&amp;height=120&amp;START_MAXIMIZED=FALSE&amp;creator=factset&amp;display_string=Audit"}</definedName>
    <definedName name="_880__FDSAUDITLINK__" hidden="1">{"fdsup://IBCentral/MS%20Source%20Html%20Base?action=MS_PAGE_OPEN&amp;on_error=off&amp;creator=factset&amp;window=popup&amp;width=800&amp;height=700&amp;DEAL_ID=418278MM&amp;START_MAXIMIZED=FALSE"}</definedName>
    <definedName name="_881__FDSAUDITLINK__" hidden="1">{"fdsup://IBCentral/MS%20Source%20Html%20Base?action=MS_PAGE_OPEN&amp;on_error=off&amp;creator=factset&amp;window=popup&amp;width=800&amp;height=700&amp;DEAL_ID=432590MM&amp;START_MAXIMIZED=FALSE"}</definedName>
    <definedName name="_882__FDSAUDITLINK__" hidden="1">{"fdsup://IBCentral/MS%20Source%20Html%20Base?action=MS_PAGE_OPEN&amp;on_error=off&amp;creator=factset&amp;window=popup&amp;width=800&amp;height=700&amp;DEAL_ID=443390MM&amp;START_MAXIMIZED=FALSE"}</definedName>
    <definedName name="_883__FDSAUDITLINK__" hidden="1">{"fdsup://IBCentral/MS%20Source%20Html%20Base?action=MS_PAGE_OPEN&amp;on_error=off&amp;creator=factset&amp;window=popup&amp;width=800&amp;height=700&amp;DEAL_ID=471628MM&amp;START_MAXIMIZED=FALSE"}</definedName>
    <definedName name="_884__FDSAUDITLINK__" hidden="1">{"fdsup://IBCentral/MS%20Source%20Html%20Base?action=MS_PAGE_OPEN&amp;on_error=off&amp;creator=factset&amp;window=popup&amp;width=800&amp;height=700&amp;DEAL_ID=411815MM&amp;START_MAXIMIZED=FALSE"}</definedName>
    <definedName name="_885__FDSAUDITLINK__" hidden="1">{"fdsup://IBCentral/MS%20Source%20Html%20Base?action=MS_PAGE_OPEN&amp;on_error=off&amp;creator=factset&amp;window=popup&amp;width=800&amp;height=700&amp;DEAL_ID=483374MM&amp;START_MAXIMIZED=FALSE"}</definedName>
    <definedName name="_886__FDSAUDITLINK__" hidden="1">{"fdsup://IBCentral/MS%20Source%20Html%20Base?action=MS_PAGE_OPEN&amp;on_error=off&amp;creator=factset&amp;window=popup&amp;width=800&amp;height=700&amp;DEAL_ID=414807MM&amp;START_MAXIMIZED=FALSE"}</definedName>
    <definedName name="_887__FDSAUDITLINK__" hidden="1">{"fdsup://IBCentral/MS%20Source%20Html%20Base?action=MS_PAGE_OPEN&amp;on_error=off&amp;creator=factset&amp;window=popup&amp;width=800&amp;height=700&amp;DEAL_ID=416505MM&amp;START_MAXIMIZED=FALSE"}</definedName>
    <definedName name="_888__FDSAUDITLINK__" hidden="1">{"fdsup://IBCentral/MS%20Source%20Html%20Base?action=MS_PAGE_OPEN&amp;on_error=off&amp;creator=factset&amp;window=popup&amp;width=800&amp;height=700&amp;DEAL_ID=418278MM&amp;START_MAXIMIZED=FALSE"}</definedName>
    <definedName name="_889__FDSAUDITLINK__" hidden="1">{"fdsup://IBCentral/MS%20Source%20Html%20Base?action=MS_PAGE_OPEN&amp;on_error=off&amp;creator=factset&amp;window=popup&amp;width=800&amp;height=700&amp;DEAL_ID=432590MM&amp;START_MAXIMIZED=FALSE"}</definedName>
    <definedName name="_89__FDSAUDITLINK__" hidden="1">{"fdsup://Directions/FactSet Auditing Viewer?action=AUDIT_VALUE&amp;DB=129&amp;ID1=26054310&amp;VALUEID=07011&amp;SDATE=2010&amp;PERIODTYPE=ANN_STD&amp;window=popup_no_bar&amp;width=385&amp;height=120&amp;START_MAXIMIZED=FALSE&amp;creator=factset&amp;display_string=Audit"}</definedName>
    <definedName name="_890__FDSAUDITLINK__" hidden="1">{"fdsup://IBCentral/MS%20Source%20Html%20Base?action=MS_PAGE_OPEN&amp;on_error=off&amp;creator=factset&amp;window=popup&amp;width=800&amp;height=700&amp;DEAL_ID=443390MM&amp;START_MAXIMIZED=FALSE"}</definedName>
    <definedName name="_891__FDSAUDITLINK__" hidden="1">{"fdsup://IBCentral/MS%20Source%20Html%20Base?action=MS_PAGE_OPEN&amp;on_error=off&amp;creator=factset&amp;window=popup&amp;width=800&amp;height=700&amp;DEAL_ID=471628MM&amp;START_MAXIMIZED=FALSE"}</definedName>
    <definedName name="_892__FDSAUDITLINK__" hidden="1">{"fdsup://IBCentral/MS%20Source%20Html%20Base?action=MS_PAGE_OPEN&amp;on_error=off&amp;creator=factset&amp;window=popup&amp;width=800&amp;height=700&amp;DEAL_ID=411815MM&amp;START_MAXIMIZED=FALSE"}</definedName>
    <definedName name="_893__FDSAUDITLINK__" hidden="1">{"fdsup://IBCentral/MS%20Source%20Html%20Base?action=MS_PAGE_OPEN&amp;on_error=off&amp;creator=factset&amp;window=popup&amp;width=800&amp;height=700&amp;DEAL_ID=483374MM&amp;START_MAXIMIZED=FALSE"}</definedName>
    <definedName name="_894__FDSAUDITLINK__" hidden="1">{"fdsup://IBCentral/MS%20Source%20Html%20Base?action=MS_PAGE_OPEN&amp;on_error=off&amp;creator=factset&amp;window=popup&amp;width=800&amp;height=700&amp;DEAL_ID=414807MM&amp;START_MAXIMIZED=FALSE"}</definedName>
    <definedName name="_895__FDSAUDITLINK__" hidden="1">{"fdsup://IBCentral/MS%20Source%20Html%20Base?action=MS_PAGE_OPEN&amp;on_error=off&amp;creator=factset&amp;window=popup&amp;width=800&amp;height=700&amp;DEAL_ID=416505MM&amp;START_MAXIMIZED=FALSE"}</definedName>
    <definedName name="_896__FDSAUDITLINK__" hidden="1">{"fdsup://IBCentral/MS%20Source%20Html%20Base?action=MS_PAGE_OPEN&amp;on_error=off&amp;creator=factset&amp;window=popup&amp;width=800&amp;height=700&amp;DEAL_ID=418278MM&amp;START_MAXIMIZED=FALSE"}</definedName>
    <definedName name="_897__FDSAUDITLINK__" hidden="1">{"fdsup://IBCentral/MS%20Source%20Html%20Base?action=MS_PAGE_OPEN&amp;on_error=off&amp;creator=factset&amp;window=popup&amp;width=800&amp;height=700&amp;DEAL_ID=432590MM&amp;START_MAXIMIZED=FALSE"}</definedName>
    <definedName name="_898__FDSAUDITLINK__" hidden="1">{"fdsup://IBCentral/MS%20Source%20Html%20Base?action=MS_PAGE_OPEN&amp;on_error=off&amp;creator=factset&amp;window=popup&amp;width=800&amp;height=700&amp;DEAL_ID=443390MM&amp;START_MAXIMIZED=FALSE"}</definedName>
    <definedName name="_899__FDSAUDITLINK__" hidden="1">{"fdsup://IBCentral/MS%20Source%20Html%20Base?action=MS_PAGE_OPEN&amp;on_error=off&amp;creator=factset&amp;window=popup&amp;width=800&amp;height=700&amp;DEAL_ID=471628MM&amp;START_MAXIMIZED=FALSE"}</definedName>
    <definedName name="_9__FDSAUDITLINK__" hidden="1">{"fdsup://Directions/FactSet Auditing Viewer?action=AUDIT_VALUE&amp;DB=129&amp;ID1=98944B10&amp;VALUEID=01001&amp;SDATE=2010&amp;PERIODTYPE=ANN_STD&amp;window=popup_no_bar&amp;width=385&amp;height=120&amp;START_MAXIMIZED=FALSE&amp;creator=factset&amp;display_string=Audit"}</definedName>
    <definedName name="_900__FDSAUDITLINK__" hidden="1">{"fdsup://IBCentral/MS%20Source%20Html%20Base?action=MS_PAGE_OPEN&amp;on_error=off&amp;creator=factset&amp;window=popup&amp;width=800&amp;height=700&amp;DEAL_ID=411815MM&amp;START_MAXIMIZED=FALSE"}</definedName>
    <definedName name="_901__FDSAUDITLINK__" hidden="1">{"fdsup://IBCentral/MS%20Source%20Html%20Base?action=MS_PAGE_OPEN&amp;on_error=off&amp;creator=factset&amp;window=popup&amp;width=800&amp;height=700&amp;DEAL_ID=483374MM&amp;START_MAXIMIZED=FALSE"}</definedName>
    <definedName name="_902__FDSAUDITLINK__" hidden="1">{"fdsup://IBCentral/MS%20Source%20Html%20Base?action=MS_PAGE_OPEN&amp;on_error=off&amp;creator=factset&amp;window=popup&amp;width=800&amp;height=700&amp;DEAL_ID=414807MM&amp;START_MAXIMIZED=FALSE"}</definedName>
    <definedName name="_903__FDSAUDITLINK__" hidden="1">{"fdsup://IBCentral/MS%20Source%20Html%20Base?action=MS_PAGE_OPEN&amp;on_error=off&amp;creator=factset&amp;window=popup&amp;width=800&amp;height=700&amp;DEAL_ID=416505MM&amp;START_MAXIMIZED=FALSE"}</definedName>
    <definedName name="_904__FDSAUDITLINK__" hidden="1">{"fdsup://IBCentral/MS%20Source%20Html%20Base?action=MS_PAGE_OPEN&amp;on_error=off&amp;creator=factset&amp;window=popup&amp;width=800&amp;height=700&amp;DEAL_ID=418278MM&amp;START_MAXIMIZED=FALSE"}</definedName>
    <definedName name="_905__FDSAUDITLINK__" hidden="1">{"fdsup://IBCentral/MS%20Source%20Html%20Base?action=MS_PAGE_OPEN&amp;on_error=off&amp;creator=factset&amp;window=popup&amp;width=800&amp;height=700&amp;DEAL_ID=432590MM&amp;START_MAXIMIZED=FALSE"}</definedName>
    <definedName name="_906__FDSAUDITLINK__" hidden="1">{"fdsup://IBCentral/MS%20Source%20Html%20Base?action=MS_PAGE_OPEN&amp;on_error=off&amp;creator=factset&amp;window=popup&amp;width=800&amp;height=700&amp;DEAL_ID=443390MM&amp;START_MAXIMIZED=FALSE"}</definedName>
    <definedName name="_907__FDSAUDITLINK__" hidden="1">{"fdsup://IBCentral/MS%20Source%20Html%20Base?action=MS_PAGE_OPEN&amp;on_error=off&amp;creator=factset&amp;window=popup&amp;width=800&amp;height=700&amp;DEAL_ID=471628MM&amp;START_MAXIMIZED=FALSE"}</definedName>
    <definedName name="_908__FDSAUDITLINK__" hidden="1">{"fdsup://IBCentral/MS%20Source%20Html%20Base?action=MS_PAGE_OPEN&amp;on_error=off&amp;creator=factset&amp;window=popup&amp;width=800&amp;height=700&amp;DEAL_ID=411815MM&amp;START_MAXIMIZED=FALSE"}</definedName>
    <definedName name="_909__FDSAUDITLINK__" hidden="1">{"fdsup://IBCentral/MS%20Source%20Html%20Base?action=MS_PAGE_OPEN&amp;on_error=off&amp;creator=factset&amp;window=popup&amp;width=800&amp;height=700&amp;DEAL_ID=483374MM&amp;START_MAXIMIZED=FALSE"}</definedName>
    <definedName name="_91__FDSAUDITLINK__" hidden="1">{"fdsup://Directions/FactSet Auditing Viewer?action=AUDIT_VALUE&amp;DB=129&amp;ID1=27743210&amp;VALUEID=07011&amp;SDATE=2010&amp;PERIODTYPE=ANN_STD&amp;window=popup_no_bar&amp;width=385&amp;height=120&amp;START_MAXIMIZED=FALSE&amp;creator=factset&amp;display_string=Audit"}</definedName>
    <definedName name="_910__FDSAUDITLINK__" hidden="1">{"fdsup://IBCentral/MS%20Source%20Html%20Base?action=MS_PAGE_OPEN&amp;on_error=off&amp;creator=factset&amp;window=popup&amp;width=800&amp;height=700&amp;DEAL_ID=414807MM&amp;START_MAXIMIZED=FALSE"}</definedName>
    <definedName name="_911__FDSAUDITLINK__" hidden="1">{"fdsup://IBCentral/MS%20Source%20Html%20Base?action=MS_PAGE_OPEN&amp;on_error=off&amp;creator=factset&amp;window=popup&amp;width=800&amp;height=700&amp;DEAL_ID=416505MM&amp;START_MAXIMIZED=FALSE"}</definedName>
    <definedName name="_912__FDSAUDITLINK__" hidden="1">{"fdsup://IBCentral/MS%20Source%20Html%20Base?action=MS_PAGE_OPEN&amp;on_error=off&amp;creator=factset&amp;window=popup&amp;width=800&amp;height=700&amp;DEAL_ID=418278MM&amp;START_MAXIMIZED=FALSE"}</definedName>
    <definedName name="_913__FDSAUDITLINK__" hidden="1">{"fdsup://IBCentral/MS%20Source%20Html%20Base?action=MS_PAGE_OPEN&amp;on_error=off&amp;creator=factset&amp;window=popup&amp;width=800&amp;height=700&amp;DEAL_ID=432590MM&amp;START_MAXIMIZED=FALSE"}</definedName>
    <definedName name="_914__FDSAUDITLINK__" hidden="1">{"fdsup://IBCentral/MS%20Source%20Html%20Base?action=MS_PAGE_OPEN&amp;on_error=off&amp;creator=factset&amp;window=popup&amp;width=800&amp;height=700&amp;DEAL_ID=443390MM&amp;START_MAXIMIZED=FALSE"}</definedName>
    <definedName name="_915__FDSAUDITLINK__" hidden="1">{"fdsup://IBCentral/MS%20Source%20Html%20Base?action=MS_PAGE_OPEN&amp;on_error=off&amp;creator=factset&amp;window=popup&amp;width=800&amp;height=700&amp;DEAL_ID=471628MM&amp;START_MAXIMIZED=FALSE"}</definedName>
    <definedName name="_916__FDSAUDITLINK__" hidden="1">{"fdsup://IBCentral/MS%20Source%20Html%20Base?action=MS_PAGE_OPEN&amp;on_error=off&amp;creator=factset&amp;window=popup&amp;width=800&amp;height=700&amp;DEAL_ID=411815MM&amp;START_MAXIMIZED=FALSE"}</definedName>
    <definedName name="_917__FDSAUDITLINK__" hidden="1">{"fdsup://IBCentral/MS%20Source%20Html%20Base?action=MS_PAGE_OPEN&amp;on_error=off&amp;creator=factset&amp;window=popup&amp;width=800&amp;height=700&amp;DEAL_ID=483374MM&amp;START_MAXIMIZED=FALSE"}</definedName>
    <definedName name="_918__FDSAUDITLINK__" hidden="1">{"fdsup://IBCentral/MS%20Source%20Html%20Base?action=MS_PAGE_OPEN&amp;on_error=off&amp;creator=factset&amp;window=popup&amp;width=800&amp;height=700&amp;DEAL_ID=414807MM&amp;START_MAXIMIZED=FALSE"}</definedName>
    <definedName name="_919__FDSAUDITLINK__" hidden="1">{"fdsup://IBCentral/MS%20Source%20Html%20Base?action=MS_PAGE_OPEN&amp;on_error=off&amp;creator=factset&amp;window=popup&amp;width=800&amp;height=700&amp;DEAL_ID=416505MM&amp;START_MAXIMIZED=FALSE"}</definedName>
    <definedName name="_92__FDSAUDITLINK__" hidden="1">{"fdsup://Directions/FactSet Auditing Viewer?action=AUDIT_VALUE&amp;DB=129&amp;ID1=68066520&amp;VALUEID=07011&amp;SDATE=2010&amp;PERIODTYPE=ANN_STD&amp;window=popup_no_bar&amp;width=385&amp;height=120&amp;START_MAXIMIZED=FALSE&amp;creator=factset&amp;display_string=Audit"}</definedName>
    <definedName name="_920__FDSAUDITLINK__" hidden="1">{"fdsup://IBCentral/MS%20Source%20Html%20Base?action=MS_PAGE_OPEN&amp;on_error=off&amp;creator=factset&amp;window=popup&amp;width=800&amp;height=700&amp;DEAL_ID=418278MM&amp;START_MAXIMIZED=FALSE"}</definedName>
    <definedName name="_921__FDSAUDITLINK__" hidden="1">{"fdsup://IBCentral/MS%20Source%20Html%20Base?action=MS_PAGE_OPEN&amp;on_error=off&amp;creator=factset&amp;window=popup&amp;width=800&amp;height=700&amp;DEAL_ID=432590MM&amp;START_MAXIMIZED=FALSE"}</definedName>
    <definedName name="_922__FDSAUDITLINK__" hidden="1">{"fdsup://IBCentral/MS%20Source%20Html%20Base?action=MS_PAGE_OPEN&amp;on_error=off&amp;creator=factset&amp;window=popup&amp;width=800&amp;height=700&amp;DEAL_ID=443390MM&amp;START_MAXIMIZED=FALSE"}</definedName>
    <definedName name="_923__FDSAUDITLINK__" hidden="1">{"fdsup://IBCentral/MS%20Source%20Html%20Base?action=MS_PAGE_OPEN&amp;on_error=off&amp;creator=factset&amp;window=popup&amp;width=800&amp;height=700&amp;DEAL_ID=471628MM&amp;START_MAXIMIZED=FALSE"}</definedName>
    <definedName name="_924__FDSAUDITLINK__" hidden="1">{"fdsup://IBCentral/MS%20Source%20Html%20Base?action=MS_PAGE_OPEN&amp;on_error=off&amp;creator=factset&amp;window=popup&amp;width=800&amp;height=700&amp;DEAL_ID=411815MM&amp;START_MAXIMIZED=FALSE"}</definedName>
    <definedName name="_925__FDSAUDITLINK__" hidden="1">{"fdsup://IBCentral/MS%20Source%20Html%20Base?action=MS_PAGE_OPEN&amp;on_error=off&amp;creator=factset&amp;window=popup&amp;width=800&amp;height=700&amp;DEAL_ID=483374MM&amp;START_MAXIMIZED=FALSE"}</definedName>
    <definedName name="_926__FDSAUDITLINK__" hidden="1">{"fdsup://IBCentral/MS%20Source%20Html%20Base?action=MS_PAGE_OPEN&amp;on_error=off&amp;creator=factset&amp;window=popup&amp;width=800&amp;height=700&amp;DEAL_ID=414807MM&amp;START_MAXIMIZED=FALSE"}</definedName>
    <definedName name="_927__FDSAUDITLINK__" hidden="1">{"fdsup://IBCentral/MS%20Source%20Html%20Base?action=MS_PAGE_OPEN&amp;on_error=off&amp;creator=factset&amp;window=popup&amp;width=800&amp;height=700&amp;DEAL_ID=416505MM&amp;START_MAXIMIZED=FALSE"}</definedName>
    <definedName name="_928__FDSAUDITLINK__" hidden="1">{"fdsup://IBCentral/MS%20Source%20Html%20Base?action=MS_PAGE_OPEN&amp;on_error=off&amp;creator=factset&amp;window=popup&amp;width=800&amp;height=700&amp;DEAL_ID=418278MM&amp;START_MAXIMIZED=FALSE"}</definedName>
    <definedName name="_929__FDSAUDITLINK__" hidden="1">{"fdsup://IBCentral/MS%20Source%20Html%20Base?action=MS_PAGE_OPEN&amp;on_error=off&amp;creator=factset&amp;window=popup&amp;width=800&amp;height=700&amp;DEAL_ID=432590MM&amp;START_MAXIMIZED=FALSE"}</definedName>
    <definedName name="_93__FDSAUDITLINK__" hidden="1">{"fdsup://Directions/FactSet Auditing Viewer?action=AUDIT_VALUE&amp;DB=129&amp;ID1=37320030&amp;VALUEID=07011&amp;SDATE=2010&amp;PERIODTYPE=ANN_STD&amp;window=popup_no_bar&amp;width=385&amp;height=120&amp;START_MAXIMIZED=FALSE&amp;creator=factset&amp;display_string=Audit"}</definedName>
    <definedName name="_930__FDSAUDITLINK__" hidden="1">{"fdsup://IBCentral/MS%20Source%20Html%20Base?action=MS_PAGE_OPEN&amp;on_error=off&amp;creator=factset&amp;window=popup&amp;width=800&amp;height=700&amp;DEAL_ID=443390MM&amp;START_MAXIMIZED=FALSE"}</definedName>
    <definedName name="_931__FDSAUDITLINK__" hidden="1">{"fdsup://IBCentral/MS%20Source%20Html%20Base?action=MS_PAGE_OPEN&amp;on_error=off&amp;creator=factset&amp;window=popup&amp;width=800&amp;height=700&amp;DEAL_ID=471628MM&amp;START_MAXIMIZED=FALSE"}</definedName>
    <definedName name="_932__FDSAUDITLINK__" hidden="1">{"fdsup://IBCentral/MS%20Source%20Html%20Base?action=MS_PAGE_OPEN&amp;on_error=off&amp;creator=factset&amp;window=popup&amp;width=800&amp;height=700&amp;DEAL_ID=411815MM&amp;START_MAXIMIZED=FALSE"}</definedName>
    <definedName name="_933__FDSAUDITLINK__" hidden="1">{"fdsup://IBCentral/MS%20Source%20Html%20Base?action=MS_PAGE_OPEN&amp;on_error=off&amp;creator=factset&amp;window=popup&amp;width=800&amp;height=700&amp;DEAL_ID=483374MM&amp;START_MAXIMIZED=FALSE"}</definedName>
    <definedName name="_934__FDSAUDITLINK__" hidden="1">{"fdsup://IBCentral/MS%20Source%20Html%20Base?action=MS_PAGE_OPEN&amp;on_error=off&amp;creator=factset&amp;window=popup&amp;width=800&amp;height=700&amp;DEAL_ID=414807MM&amp;START_MAXIMIZED=FALSE"}</definedName>
    <definedName name="_935__FDSAUDITLINK__" hidden="1">{"fdsup://IBCentral/MS%20Source%20Html%20Base?action=MS_PAGE_OPEN&amp;on_error=off&amp;creator=factset&amp;window=popup&amp;width=800&amp;height=700&amp;DEAL_ID=416505MM&amp;START_MAXIMIZED=FALSE"}</definedName>
    <definedName name="_936__FDSAUDITLINK__" hidden="1">{"fdsup://IBCentral/MS%20Source%20Html%20Base?action=MS_PAGE_OPEN&amp;on_error=off&amp;creator=factset&amp;window=popup&amp;width=800&amp;height=700&amp;DEAL_ID=418278MM&amp;START_MAXIMIZED=FALSE"}</definedName>
    <definedName name="_937__FDSAUDITLINK__" hidden="1">{"fdsup://IBCentral/MS%20Source%20Html%20Base?action=MS_PAGE_OPEN&amp;on_error=off&amp;creator=factset&amp;window=popup&amp;width=800&amp;height=700&amp;DEAL_ID=432590MM&amp;START_MAXIMIZED=FALSE"}</definedName>
    <definedName name="_938__FDSAUDITLINK__" hidden="1">{"fdsup://IBCentral/MS%20Source%20Html%20Base?action=MS_PAGE_OPEN&amp;on_error=off&amp;creator=factset&amp;window=popup&amp;width=800&amp;height=700&amp;DEAL_ID=443390MM&amp;START_MAXIMIZED=FALSE"}</definedName>
    <definedName name="_939__FDSAUDITLINK__" hidden="1">{"fdsup://IBCentral/MS%20Source%20Html%20Base?action=MS_PAGE_OPEN&amp;on_error=off&amp;creator=factset&amp;window=popup&amp;width=800&amp;height=700&amp;DEAL_ID=471628MM&amp;START_MAXIMIZED=FALSE"}</definedName>
    <definedName name="_94__FDSAUDITLINK__" hidden="1">{"fdsup://Directions/FactSet Auditing Viewer?action=AUDIT_VALUE&amp;DB=129&amp;ID1=45774N10&amp;VALUEID=07011&amp;SDATE=2010&amp;PERIODTYPE=ANN_STD&amp;window=popup_no_bar&amp;width=385&amp;height=120&amp;START_MAXIMIZED=FALSE&amp;creator=factset&amp;display_string=Audit"}</definedName>
    <definedName name="_940__FDSAUDITLINK__" hidden="1">{"fdsup://Directions/FactSet Auditing Viewer?action=AUDIT_VALUE&amp;DB=129&amp;ID1=37320030&amp;VALUEID=18805&amp;SDATE=2009&amp;PERIODTYPE=ANN_STD&amp;window=popup_no_bar&amp;width=385&amp;height=120&amp;START_MAXIMIZED=FALSE&amp;creator=factset&amp;display_string=Audit"}</definedName>
    <definedName name="_941__FDSAUDITLINK__" hidden="1">{"fdsup://Directions/FactSet Auditing Viewer?action=AUDIT_VALUE&amp;DB=129&amp;ID1=37320030&amp;VALUEID=18805&amp;SDATE=2009&amp;PERIODTYPE=ANN_STD&amp;window=popup_no_bar&amp;width=385&amp;height=120&amp;START_MAXIMIZED=FALSE&amp;creator=factset&amp;display_string=Audit"}</definedName>
    <definedName name="_942__FDSAUDITLINK__" hidden="1">{"fdsup://Directions/FactSet Auditing Viewer?action=AUDIT_VALUE&amp;DB=129&amp;ID1=37320030&amp;VALUEID=18806&amp;SDATE=2004&amp;PERIODTYPE=ANN_STD&amp;window=popup_no_bar&amp;width=385&amp;height=120&amp;START_MAXIMIZED=FALSE&amp;creator=factset&amp;display_string=Audit"}</definedName>
    <definedName name="_943__FDSAUDITLINK__" hidden="1">{"fdsup://Directions/FactSet Auditing Viewer?action=AUDIT_VALUE&amp;DB=129&amp;ID1=37320030&amp;VALUEID=18806&amp;SDATE=2005&amp;PERIODTYPE=ANN_STD&amp;window=popup_no_bar&amp;width=385&amp;height=120&amp;START_MAXIMIZED=FALSE&amp;creator=factset&amp;display_string=Audit"}</definedName>
    <definedName name="_944__FDSAUDITLINK__" hidden="1">{"fdsup://Directions/FactSet Auditing Viewer?action=AUDIT_VALUE&amp;DB=129&amp;ID1=37320030&amp;VALUEID=18806&amp;SDATE=2006&amp;PERIODTYPE=ANN_STD&amp;window=popup_no_bar&amp;width=385&amp;height=120&amp;START_MAXIMIZED=FALSE&amp;creator=factset&amp;display_string=Audit"}</definedName>
    <definedName name="_945__FDSAUDITLINK__" hidden="1">{"fdsup://Directions/FactSet Auditing Viewer?action=AUDIT_VALUE&amp;DB=129&amp;ID1=37320030&amp;VALUEID=18806&amp;SDATE=2007&amp;PERIODTYPE=ANN_STD&amp;window=popup_no_bar&amp;width=385&amp;height=120&amp;START_MAXIMIZED=FALSE&amp;creator=factset&amp;display_string=Audit"}</definedName>
    <definedName name="_946__FDSAUDITLINK__" hidden="1">{"fdsup://Directions/FactSet Auditing Viewer?action=AUDIT_VALUE&amp;DB=129&amp;ID1=37320030&amp;VALUEID=18806&amp;SDATE=2008&amp;PERIODTYPE=ANN_STD&amp;window=popup_no_bar&amp;width=385&amp;height=120&amp;START_MAXIMIZED=FALSE&amp;creator=factset&amp;display_string=Audit"}</definedName>
    <definedName name="_947__FDSAUDITLINK__" hidden="1">{"fdsup://Directions/FactSet Auditing Viewer?action=AUDIT_VALUE&amp;DB=129&amp;ID1=37320030&amp;VALUEID=18806&amp;SDATE=2009&amp;PERIODTYPE=ANN_STD&amp;window=popup_no_bar&amp;width=385&amp;height=120&amp;START_MAXIMIZED=FALSE&amp;creator=factset&amp;display_string=Audit"}</definedName>
    <definedName name="_948__FDSAUDITLINK__" hidden="1">{"fdsup://Directions/FactSet Auditing Viewer?action=AUDIT_VALUE&amp;DB=129&amp;ID1=37320030&amp;VALUEID=18806&amp;SDATE=2009&amp;PERIODTYPE=ANN_STD&amp;window=popup_no_bar&amp;width=385&amp;height=120&amp;START_MAXIMIZED=FALSE&amp;creator=factset&amp;display_string=Audit"}</definedName>
    <definedName name="_949__FDSAUDITLINK__" hidden="1">{"fdsup://Directions/FactSet Auditing Viewer?action=AUDIT_VALUE&amp;DB=129&amp;ID1=37320030&amp;VALUEID=18817&amp;SDATE=2004&amp;PERIODTYPE=ANN_STD&amp;window=popup_no_bar&amp;width=385&amp;height=120&amp;START_MAXIMIZED=FALSE&amp;creator=factset&amp;display_string=Audit"}</definedName>
    <definedName name="_95">#N/A</definedName>
    <definedName name="_95__FDSAUDITLINK__" hidden="1">{"fdsup://Directions/FactSet Auditing Viewer?action=AUDIT_VALUE&amp;DB=129&amp;ID1=62915640&amp;VALUEID=07011&amp;SDATE=2010&amp;PERIODTYPE=ANN_STD&amp;window=popup_no_bar&amp;width=385&amp;height=120&amp;START_MAXIMIZED=FALSE&amp;creator=factset&amp;display_string=Audit"}</definedName>
    <definedName name="_950__FDSAUDITLINK__" hidden="1">{"fdsup://Directions/FactSet Auditing Viewer?action=AUDIT_VALUE&amp;DB=129&amp;ID1=37320030&amp;VALUEID=18817&amp;SDATE=2005&amp;PERIODTYPE=ANN_STD&amp;window=popup_no_bar&amp;width=385&amp;height=120&amp;START_MAXIMIZED=FALSE&amp;creator=factset&amp;display_string=Audit"}</definedName>
    <definedName name="_951__FDSAUDITLINK__" hidden="1">{"fdsup://Directions/FactSet Auditing Viewer?action=AUDIT_VALUE&amp;DB=129&amp;ID1=37320030&amp;VALUEID=18817&amp;SDATE=2006&amp;PERIODTYPE=ANN_STD&amp;window=popup_no_bar&amp;width=385&amp;height=120&amp;START_MAXIMIZED=FALSE&amp;creator=factset&amp;display_string=Audit"}</definedName>
    <definedName name="_952__FDSAUDITLINK__" hidden="1">{"fdsup://Directions/FactSet Auditing Viewer?action=AUDIT_VALUE&amp;DB=129&amp;ID1=37320030&amp;VALUEID=18817&amp;SDATE=2007&amp;PERIODTYPE=ANN_STD&amp;window=popup_no_bar&amp;width=385&amp;height=120&amp;START_MAXIMIZED=FALSE&amp;creator=factset&amp;display_string=Audit"}</definedName>
    <definedName name="_953__FDSAUDITLINK__" hidden="1">{"fdsup://Directions/FactSet Auditing Viewer?action=AUDIT_VALUE&amp;DB=129&amp;ID1=37320030&amp;VALUEID=18817&amp;SDATE=2008&amp;PERIODTYPE=ANN_STD&amp;window=popup_no_bar&amp;width=385&amp;height=120&amp;START_MAXIMIZED=FALSE&amp;creator=factset&amp;display_string=Audit"}</definedName>
    <definedName name="_954__FDSAUDITLINK__" hidden="1">{"fdsup://Directions/FactSet Auditing Viewer?action=AUDIT_VALUE&amp;DB=129&amp;ID1=37320030&amp;VALUEID=18817&amp;SDATE=2009&amp;PERIODTYPE=ANN_STD&amp;window=popup_no_bar&amp;width=385&amp;height=120&amp;START_MAXIMIZED=FALSE&amp;creator=factset&amp;display_string=Audit"}</definedName>
    <definedName name="_955__FDSAUDITLINK__" hidden="1">{"fdsup://Directions/FactSet Auditing Viewer?action=AUDIT_VALUE&amp;DB=129&amp;ID1=37320030&amp;VALUEID=18817&amp;SDATE=2009&amp;PERIODTYPE=ANN_STD&amp;window=popup_no_bar&amp;width=385&amp;height=120&amp;START_MAXIMIZED=FALSE&amp;creator=factset&amp;display_string=Audit"}</definedName>
    <definedName name="_956__FDSAUDITLINK__" hidden="1">{"fdsup://Directions/FactSet Auditing Viewer?action=AUDIT_VALUE&amp;DB=129&amp;ID1=37320030&amp;VALUEID=18816&amp;SDATE=2004&amp;PERIODTYPE=ANN_STD&amp;window=popup_no_bar&amp;width=385&amp;height=120&amp;START_MAXIMIZED=FALSE&amp;creator=factset&amp;display_string=Audit"}</definedName>
    <definedName name="_957__FDSAUDITLINK__" hidden="1">{"fdsup://Directions/FactSet Auditing Viewer?action=AUDIT_VALUE&amp;DB=129&amp;ID1=37320030&amp;VALUEID=18816&amp;SDATE=2005&amp;PERIODTYPE=ANN_STD&amp;window=popup_no_bar&amp;width=385&amp;height=120&amp;START_MAXIMIZED=FALSE&amp;creator=factset&amp;display_string=Audit"}</definedName>
    <definedName name="_958__FDSAUDITLINK__" hidden="1">{"fdsup://Directions/FactSet Auditing Viewer?action=AUDIT_VALUE&amp;DB=129&amp;ID1=37320030&amp;VALUEID=18816&amp;SDATE=2006&amp;PERIODTYPE=ANN_STD&amp;window=popup_no_bar&amp;width=385&amp;height=120&amp;START_MAXIMIZED=FALSE&amp;creator=factset&amp;display_string=Audit"}</definedName>
    <definedName name="_959__FDSAUDITLINK__" hidden="1">{"fdsup://Directions/FactSet Auditing Viewer?action=AUDIT_VALUE&amp;DB=129&amp;ID1=37320030&amp;VALUEID=18816&amp;SDATE=2007&amp;PERIODTYPE=ANN_STD&amp;window=popup_no_bar&amp;width=385&amp;height=120&amp;START_MAXIMIZED=FALSE&amp;creator=factset&amp;display_string=Audit"}</definedName>
    <definedName name="_96__FDSAUDITLINK__" hidden="1">{"fdsup://Directions/FactSet Auditing Viewer?action=AUDIT_VALUE&amp;DB=129&amp;ID1=12960310&amp;VALUEID=07011&amp;SDATE=2010&amp;PERIODTYPE=ANN_STD&amp;window=popup_no_bar&amp;width=385&amp;height=120&amp;START_MAXIMIZED=FALSE&amp;creator=factset&amp;display_string=Audit"}</definedName>
    <definedName name="_960__FDSAUDITLINK__" hidden="1">{"fdsup://Directions/FactSet Auditing Viewer?action=AUDIT_VALUE&amp;DB=129&amp;ID1=37320030&amp;VALUEID=18816&amp;SDATE=2008&amp;PERIODTYPE=ANN_STD&amp;window=popup_no_bar&amp;width=385&amp;height=120&amp;START_MAXIMIZED=FALSE&amp;creator=factset&amp;display_string=Audit"}</definedName>
    <definedName name="_961__FDSAUDITLINK__" hidden="1">{"fdsup://Directions/FactSet Auditing Viewer?action=AUDIT_VALUE&amp;DB=129&amp;ID1=37320030&amp;VALUEID=18816&amp;SDATE=2009&amp;PERIODTYPE=ANN_STD&amp;window=popup_no_bar&amp;width=385&amp;height=120&amp;START_MAXIMIZED=FALSE&amp;creator=factset&amp;display_string=Audit"}</definedName>
    <definedName name="_962__FDSAUDITLINK__" hidden="1">{"fdsup://Directions/FactSet Auditing Viewer?action=AUDIT_VALUE&amp;DB=129&amp;ID1=37320030&amp;VALUEID=18816&amp;SDATE=2009&amp;PERIODTYPE=ANN_STD&amp;window=popup_no_bar&amp;width=385&amp;height=120&amp;START_MAXIMIZED=FALSE&amp;creator=factset&amp;display_string=Audit"}</definedName>
    <definedName name="_963__FDSAUDITLINK__" hidden="1">{"fdsup://directions/FAT Viewer?action=UPDATE&amp;creator=factset&amp;DYN_ARGS=TRUE&amp;DOC_NAME=FAT:FQL_AUDITING_CLIENT_TEMPLATE.FAT&amp;display_string=Audit&amp;VAR:KEY=LCRQNQDCFM&amp;VAR:QUERY=RkZfUEVOU19GVU5ERURfU1RBVFVTKEFOTiwxMi8zMS8yMDAyKQ==&amp;WINDOW=FIRST_POPUP&amp;HEIGHT=450&amp;WI","DTH=450&amp;START_MAXIMIZED=FALSE&amp;VAR:CALENDAR=US&amp;VAR:SYMBOL=GGC&amp;VAR:INDEX=0"}</definedName>
    <definedName name="_964__FDSAUDITLINK__" hidden="1">{"fdsup://directions/FAT Viewer?action=UPDATE&amp;creator=factset&amp;DYN_ARGS=TRUE&amp;DOC_NAME=FAT:FQL_AUDITING_CLIENT_TEMPLATE.FAT&amp;display_string=Audit&amp;VAR:KEY=HGLQZSHYJM&amp;VAR:QUERY=RkZfUEVOU19GVU5ERURfU1RBVFVTKEFOTiwxMi8zMS8yMDAzKQ==&amp;WINDOW=FIRST_POPUP&amp;HEIGHT=450&amp;WI","DTH=450&amp;START_MAXIMIZED=FALSE&amp;VAR:CALENDAR=US&amp;VAR:SYMBOL=GGC&amp;VAR:INDEX=0"}</definedName>
    <definedName name="_965__FDSAUDITLINK__" hidden="1">{"fdsup://directions/FAT Viewer?action=UPDATE&amp;creator=factset&amp;DYN_ARGS=TRUE&amp;DOC_NAME=FAT:FQL_AUDITING_CLIENT_TEMPLATE.FAT&amp;display_string=Audit&amp;VAR:KEY=PKJCRWDSHU&amp;VAR:QUERY=RkZfUEVOU19GVU5ERURfU1RBVFVTKEFOTiwxMi8zMS8yMDA0KQ==&amp;WINDOW=FIRST_POPUP&amp;HEIGHT=450&amp;WI","DTH=450&amp;START_MAXIMIZED=FALSE&amp;VAR:CALENDAR=US&amp;VAR:SYMBOL=GGC&amp;VAR:INDEX=0"}</definedName>
    <definedName name="_966__FDSAUDITLINK__" hidden="1">{"fdsup://directions/FAT Viewer?action=UPDATE&amp;creator=factset&amp;DYN_ARGS=TRUE&amp;DOC_NAME=FAT:FQL_AUDITING_CLIENT_TEMPLATE.FAT&amp;display_string=Audit&amp;VAR:KEY=FGXWPQJYBY&amp;VAR:QUERY=RkZfUEVOU19GVU5ERURfU1RBVFVTKEFOTiwxMi8zMC8yMDA1KQ==&amp;WINDOW=FIRST_POPUP&amp;HEIGHT=450&amp;WI","DTH=450&amp;START_MAXIMIZED=FALSE&amp;VAR:CALENDAR=US&amp;VAR:SYMBOL=GGC&amp;VAR:INDEX=0"}</definedName>
    <definedName name="_967__FDSAUDITLINK__" hidden="1">{"fdsup://directions/FAT Viewer?action=UPDATE&amp;creator=factset&amp;DYN_ARGS=TRUE&amp;DOC_NAME=FAT:FQL_AUDITING_CLIENT_TEMPLATE.FAT&amp;display_string=Audit&amp;VAR:KEY=HGNYBKPMPO&amp;VAR:QUERY=RkZfUEVOU19GVU5ERURfU1RBVFVTKEFOTiwxMi8yOS8yMDA2KQ==&amp;WINDOW=FIRST_POPUP&amp;HEIGHT=450&amp;WI","DTH=450&amp;START_MAXIMIZED=FALSE&amp;VAR:CALENDAR=US&amp;VAR:SYMBOL=GGC&amp;VAR:INDEX=0"}</definedName>
    <definedName name="_968__FDSAUDITLINK__" hidden="1">{"fdsup://directions/FAT Viewer?action=UPDATE&amp;creator=factset&amp;DYN_ARGS=TRUE&amp;DOC_NAME=FAT:FQL_AUDITING_CLIENT_TEMPLATE.FAT&amp;display_string=Audit&amp;VAR:KEY=FABYNULYJW&amp;VAR:QUERY=RkZfUEVOU19GVU5ERURfU1RBVFVTKEFOTiwxMi8zMS8yMDA3KQ==&amp;WINDOW=FIRST_POPUP&amp;HEIGHT=450&amp;WI","DTH=450&amp;START_MAXIMIZED=FALSE&amp;VAR:CALENDAR=US&amp;VAR:SYMBOL=GGC&amp;VAR:INDEX=0"}</definedName>
    <definedName name="_969__FDSAUDITLINK__" hidden="1">{"fdsup://directions/FAT Viewer?action=UPDATE&amp;creator=factset&amp;DYN_ARGS=TRUE&amp;DOC_NAME=FAT:FQL_AUDITING_CLIENT_TEMPLATE.FAT&amp;display_string=Audit&amp;VAR:KEY=JABOHWVAFU&amp;VAR:QUERY=RkZfUEVOU19GVU5ERURfU1RBVFVTKEFOTiwxMi8zMS8yMDA4KQ==&amp;WINDOW=FIRST_POPUP&amp;HEIGHT=450&amp;WI","DTH=450&amp;START_MAXIMIZED=FALSE&amp;VAR:CALENDAR=US&amp;VAR:SYMBOL=GGC&amp;VAR:INDEX=0"}</definedName>
    <definedName name="_970__FDSAUDITLINK__" hidden="1">{"fdsup://directions/FAT Viewer?action=UPDATE&amp;creator=factset&amp;DYN_ARGS=TRUE&amp;DOC_NAME=FAT:FQL_AUDITING_CLIENT_TEMPLATE.FAT&amp;display_string=Audit&amp;VAR:KEY=LSRCTUDIVY&amp;VAR:QUERY=RkZfUEVOU19GVU5ERURfU1RBVFVTKEFOTiwxMi8zMS8yMDA5KQ==&amp;WINDOW=FIRST_POPUP&amp;HEIGHT=450&amp;WI","DTH=450&amp;START_MAXIMIZED=FALSE&amp;VAR:CALENDAR=US&amp;VAR:SYMBOL=GGC&amp;VAR:INDEX=0"}</definedName>
    <definedName name="_971__FDSAUDITLINK__" hidden="1">{"fdsup://directions/FAT Viewer?action=UPDATE&amp;creator=factset&amp;DYN_ARGS=TRUE&amp;DOC_NAME=FAT:FQL_AUDITING_CLIENT_TEMPLATE.FAT&amp;display_string=Audit&amp;VAR:KEY=LSRCTUDIVY&amp;VAR:QUERY=RkZfUEVOU19GVU5ERURfU1RBVFVTKEFOTiwxMi8zMS8yMDA5KQ==&amp;WINDOW=FIRST_POPUP&amp;HEIGHT=450&amp;WI","DTH=450&amp;START_MAXIMIZED=FALSE&amp;VAR:CALENDAR=US&amp;VAR:SYMBOL=GGC&amp;VAR:INDEX=0"}</definedName>
    <definedName name="_972__FDSAUDITLINK__" hidden="1">{"fdsup://Directions/FactSet Auditing Viewer?action=AUDIT_VALUE&amp;DB=129&amp;ID1=37320030&amp;VALUEID=18818&amp;SDATE=2004&amp;PERIODTYPE=ANN_STD&amp;window=popup_no_bar&amp;width=385&amp;height=120&amp;START_MAXIMIZED=FALSE&amp;creator=factset&amp;display_string=Audit"}</definedName>
    <definedName name="_973__FDSAUDITLINK__" hidden="1">{"fdsup://Directions/FactSet Auditing Viewer?action=AUDIT_VALUE&amp;DB=129&amp;ID1=37320030&amp;VALUEID=18818&amp;SDATE=2005&amp;PERIODTYPE=ANN_STD&amp;window=popup_no_bar&amp;width=385&amp;height=120&amp;START_MAXIMIZED=FALSE&amp;creator=factset&amp;display_string=Audit"}</definedName>
    <definedName name="_974__FDSAUDITLINK__" hidden="1">{"fdsup://Directions/FactSet Auditing Viewer?action=AUDIT_VALUE&amp;DB=129&amp;ID1=37320030&amp;VALUEID=18808&amp;SDATE=2004&amp;PERIODTYPE=ANN_STD&amp;window=popup_no_bar&amp;width=385&amp;height=120&amp;START_MAXIMIZED=FALSE&amp;creator=factset&amp;display_string=Audit"}</definedName>
    <definedName name="_975__FDSAUDITLINK__" hidden="1">{"fdsup://Directions/FactSet Auditing Viewer?action=AUDIT_VALUE&amp;DB=129&amp;ID1=37320030&amp;VALUEID=18808&amp;SDATE=2005&amp;PERIODTYPE=ANN_STD&amp;window=popup_no_bar&amp;width=385&amp;height=120&amp;START_MAXIMIZED=FALSE&amp;creator=factset&amp;display_string=Audit"}</definedName>
    <definedName name="_976__FDSAUDITLINK__" hidden="1">{"fdsup://Directions/FactSet Auditing Viewer?action=AUDIT_VALUE&amp;DB=129&amp;ID1=37320030&amp;VALUEID=18808&amp;SDATE=2006&amp;PERIODTYPE=ANN_STD&amp;window=popup_no_bar&amp;width=385&amp;height=120&amp;START_MAXIMIZED=FALSE&amp;creator=factset&amp;display_string=Audit"}</definedName>
    <definedName name="_977__FDSAUDITLINK__" hidden="1">{"fdsup://Directions/FactSet Auditing Viewer?action=AUDIT_VALUE&amp;DB=129&amp;ID1=37320030&amp;VALUEID=18808&amp;SDATE=2007&amp;PERIODTYPE=ANN_STD&amp;window=popup_no_bar&amp;width=385&amp;height=120&amp;START_MAXIMIZED=FALSE&amp;creator=factset&amp;display_string=Audit"}</definedName>
    <definedName name="_978__FDSAUDITLINK__" hidden="1">{"fdsup://Directions/FactSet Auditing Viewer?action=AUDIT_VALUE&amp;DB=129&amp;ID1=37320030&amp;VALUEID=18808&amp;SDATE=2008&amp;PERIODTYPE=ANN_STD&amp;window=popup_no_bar&amp;width=385&amp;height=120&amp;START_MAXIMIZED=FALSE&amp;creator=factset&amp;display_string=Audit"}</definedName>
    <definedName name="_979__FDSAUDITLINK__" hidden="1">{"fdsup://Directions/FactSet Auditing Viewer?action=AUDIT_VALUE&amp;DB=129&amp;ID1=37320030&amp;VALUEID=18808&amp;SDATE=2009&amp;PERIODTYPE=ANN_STD&amp;window=popup_no_bar&amp;width=385&amp;height=120&amp;START_MAXIMIZED=FALSE&amp;creator=factset&amp;display_string=Audit"}</definedName>
    <definedName name="_98__FDSAUDITLINK__" hidden="1">{"fdsup://Directions/FactSet Auditing Viewer?action=AUDIT_VALUE&amp;DB=129&amp;ID1=N5374510&amp;VALUEID=07011&amp;SDATE=2010&amp;PERIODTYPE=ANN_STD&amp;window=popup_no_bar&amp;width=385&amp;height=120&amp;START_MAXIMIZED=FALSE&amp;creator=factset&amp;display_string=Audit"}</definedName>
    <definedName name="_980__FDSAUDITLINK__" hidden="1">{"fdsup://Directions/FactSet Auditing Viewer?action=AUDIT_VALUE&amp;DB=129&amp;ID1=37320030&amp;VALUEID=18808&amp;SDATE=2009&amp;PERIODTYPE=ANN_STD&amp;window=popup_no_bar&amp;width=385&amp;height=120&amp;START_MAXIMIZED=FALSE&amp;creator=factset&amp;display_string=Audit"}</definedName>
    <definedName name="_981__FDSAUDITLINK__" hidden="1">{"fdsup://Directions/FactSet Auditing Viewer?action=AUDIT_VALUE&amp;DB=129&amp;ID1=37320030&amp;VALUEID=18809&amp;SDATE=2004&amp;PERIODTYPE=ANN_STD&amp;window=popup_no_bar&amp;width=385&amp;height=120&amp;START_MAXIMIZED=FALSE&amp;creator=factset&amp;display_string=Audit"}</definedName>
    <definedName name="_982__FDSAUDITLINK__" hidden="1">{"fdsup://Directions/FactSet Auditing Viewer?action=AUDIT_VALUE&amp;DB=129&amp;ID1=37320030&amp;VALUEID=18809&amp;SDATE=2005&amp;PERIODTYPE=ANN_STD&amp;window=popup_no_bar&amp;width=385&amp;height=120&amp;START_MAXIMIZED=FALSE&amp;creator=factset&amp;display_string=Audit"}</definedName>
    <definedName name="_983__FDSAUDITLINK__" hidden="1">{"fdsup://Directions/FactSet Auditing Viewer?action=AUDIT_VALUE&amp;DB=129&amp;ID1=37320030&amp;VALUEID=18809&amp;SDATE=2006&amp;PERIODTYPE=ANN_STD&amp;window=popup_no_bar&amp;width=385&amp;height=120&amp;START_MAXIMIZED=FALSE&amp;creator=factset&amp;display_string=Audit"}</definedName>
    <definedName name="_984__FDSAUDITLINK__" hidden="1">{"fdsup://Directions/FactSet Auditing Viewer?action=AUDIT_VALUE&amp;DB=129&amp;ID1=37320030&amp;VALUEID=18809&amp;SDATE=2007&amp;PERIODTYPE=ANN_STD&amp;window=popup_no_bar&amp;width=385&amp;height=120&amp;START_MAXIMIZED=FALSE&amp;creator=factset&amp;display_string=Audit"}</definedName>
    <definedName name="_985__FDSAUDITLINK__" hidden="1">{"fdsup://Directions/FactSet Auditing Viewer?action=AUDIT_VALUE&amp;DB=129&amp;ID1=37320030&amp;VALUEID=18809&amp;SDATE=2008&amp;PERIODTYPE=ANN_STD&amp;window=popup_no_bar&amp;width=385&amp;height=120&amp;START_MAXIMIZED=FALSE&amp;creator=factset&amp;display_string=Audit"}</definedName>
    <definedName name="_986__FDSAUDITLINK__" hidden="1">{"fdsup://Directions/FactSet Auditing Viewer?action=AUDIT_VALUE&amp;DB=129&amp;ID1=37320030&amp;VALUEID=18809&amp;SDATE=2009&amp;PERIODTYPE=ANN_STD&amp;window=popup_no_bar&amp;width=385&amp;height=120&amp;START_MAXIMIZED=FALSE&amp;creator=factset&amp;display_string=Audit"}</definedName>
    <definedName name="_987__FDSAUDITLINK__" hidden="1">{"fdsup://Directions/FactSet Auditing Viewer?action=AUDIT_VALUE&amp;DB=129&amp;ID1=37320030&amp;VALUEID=18809&amp;SDATE=2009&amp;PERIODTYPE=ANN_STD&amp;window=popup_no_bar&amp;width=385&amp;height=120&amp;START_MAXIMIZED=FALSE&amp;creator=factset&amp;display_string=Audit"}</definedName>
    <definedName name="_988__FDSAUDITLINK__" hidden="1">{"fdsup://Directions/FactSet Auditing Viewer?action=AUDIT_VALUE&amp;DB=129&amp;ID1=37320030&amp;VALUEID=18804&amp;SDATE=2004&amp;PERIODTYPE=ANN_STD&amp;window=popup_no_bar&amp;width=385&amp;height=120&amp;START_MAXIMIZED=FALSE&amp;creator=factset&amp;display_string=Audit"}</definedName>
    <definedName name="_989__FDSAUDITLINK__" hidden="1">{"fdsup://Directions/FactSet Auditing Viewer?action=AUDIT_VALUE&amp;DB=129&amp;ID1=37320030&amp;VALUEID=18804&amp;SDATE=2005&amp;PERIODTYPE=ANN_STD&amp;window=popup_no_bar&amp;width=385&amp;height=120&amp;START_MAXIMIZED=FALSE&amp;creator=factset&amp;display_string=Audit"}</definedName>
    <definedName name="_99__FDSAUDITLINK__" hidden="1">{"fdsup://Directions/FactSet Auditing Viewer?action=AUDIT_VALUE&amp;DB=129&amp;ID1=96041310&amp;VALUEID=07011&amp;SDATE=2010&amp;PERIODTYPE=ANN_STD&amp;window=popup_no_bar&amp;width=385&amp;height=120&amp;START_MAXIMIZED=FALSE&amp;creator=factset&amp;display_string=Audit"}</definedName>
    <definedName name="_990__FDSAUDITLINK__" hidden="1">{"fdsup://Directions/FactSet Auditing Viewer?action=AUDIT_VALUE&amp;DB=129&amp;ID1=37320030&amp;VALUEID=18804&amp;SDATE=2006&amp;PERIODTYPE=ANN_STD&amp;window=popup_no_bar&amp;width=385&amp;height=120&amp;START_MAXIMIZED=FALSE&amp;creator=factset&amp;display_string=Audit"}</definedName>
    <definedName name="_991__FDSAUDITLINK__" hidden="1">{"fdsup://Directions/FactSet Auditing Viewer?action=AUDIT_VALUE&amp;DB=129&amp;ID1=37320030&amp;VALUEID=18804&amp;SDATE=2007&amp;PERIODTYPE=ANN_STD&amp;window=popup_no_bar&amp;width=385&amp;height=120&amp;START_MAXIMIZED=FALSE&amp;creator=factset&amp;display_string=Audit"}</definedName>
    <definedName name="_992__FDSAUDITLINK__" hidden="1">{"fdsup://Directions/FactSet Auditing Viewer?action=AUDIT_VALUE&amp;DB=129&amp;ID1=37320030&amp;VALUEID=18804&amp;SDATE=2008&amp;PERIODTYPE=ANN_STD&amp;window=popup_no_bar&amp;width=385&amp;height=120&amp;START_MAXIMIZED=FALSE&amp;creator=factset&amp;display_string=Audit"}</definedName>
    <definedName name="_993__FDSAUDITLINK__" hidden="1">{"fdsup://Directions/FactSet Auditing Viewer?action=AUDIT_VALUE&amp;DB=129&amp;ID1=37320030&amp;VALUEID=18804&amp;SDATE=2009&amp;PERIODTYPE=ANN_STD&amp;window=popup_no_bar&amp;width=385&amp;height=120&amp;START_MAXIMIZED=FALSE&amp;creator=factset&amp;display_string=Audit"}</definedName>
    <definedName name="_994__FDSAUDITLINK__" hidden="1">{"fdsup://Directions/FactSet Auditing Viewer?action=AUDIT_VALUE&amp;DB=129&amp;ID1=37320030&amp;VALUEID=18804&amp;SDATE=2009&amp;PERIODTYPE=ANN_STD&amp;window=popup_no_bar&amp;width=385&amp;height=120&amp;START_MAXIMIZED=FALSE&amp;creator=factset&amp;display_string=Audit"}</definedName>
    <definedName name="_995__FDSAUDITLINK__" hidden="1">{"fdsup://Directions/FactSet Auditing Viewer?action=AUDIT_VALUE&amp;DB=129&amp;ID1=37320030&amp;VALUEID=18803&amp;SDATE=2005&amp;PERIODTYPE=ANN_STD&amp;window=popup_no_bar&amp;width=385&amp;height=120&amp;START_MAXIMIZED=FALSE&amp;creator=factset&amp;display_string=Audit"}</definedName>
    <definedName name="_996__FDSAUDITLINK__" hidden="1">{"fdsup://Directions/FactSet Auditing Viewer?action=AUDIT_VALUE&amp;DB=129&amp;ID1=37320030&amp;VALUEID=18803&amp;SDATE=2006&amp;PERIODTYPE=ANN_STD&amp;window=popup_no_bar&amp;width=385&amp;height=120&amp;START_MAXIMIZED=FALSE&amp;creator=factset&amp;display_string=Audit"}</definedName>
    <definedName name="_997__FDSAUDITLINK__" hidden="1">{"fdsup://Directions/FactSet Auditing Viewer?action=AUDIT_VALUE&amp;DB=129&amp;ID1=37320030&amp;VALUEID=18803&amp;SDATE=2007&amp;PERIODTYPE=ANN_STD&amp;window=popup_no_bar&amp;width=385&amp;height=120&amp;START_MAXIMIZED=FALSE&amp;creator=factset&amp;display_string=Audit"}</definedName>
    <definedName name="_998__FDSAUDITLINK__" hidden="1">{"fdsup://Directions/FactSet Auditing Viewer?action=AUDIT_VALUE&amp;DB=129&amp;ID1=37320030&amp;VALUEID=18803&amp;SDATE=2008&amp;PERIODTYPE=ANN_STD&amp;window=popup_no_bar&amp;width=385&amp;height=120&amp;START_MAXIMIZED=FALSE&amp;creator=factset&amp;display_string=Audit"}</definedName>
    <definedName name="_999__FDSAUDITLINK__" hidden="1">{"fdsup://Directions/FactSet Auditing Viewer?action=AUDIT_VALUE&amp;DB=129&amp;ID1=37320030&amp;VALUEID=18803&amp;SDATE=2009&amp;PERIODTYPE=ANN_STD&amp;window=popup_no_bar&amp;width=385&amp;height=120&amp;START_MAXIMIZED=FALSE&amp;creator=factset&amp;display_string=Audit"}</definedName>
    <definedName name="_bdm.44FDFF0D34E54C058CD962FDC5CBAA31.edm" hidden="1">'[13]Economic Indicators'!$A$1:$IV$65536</definedName>
    <definedName name="_eps01" localSheetId="5">[8]COH!#REF!</definedName>
    <definedName name="_eps01" localSheetId="6">[8]COH!#REF!</definedName>
    <definedName name="_eps01" localSheetId="7">[8]COH!#REF!</definedName>
    <definedName name="_eps01">[8]COH!#REF!</definedName>
    <definedName name="_eps92" localSheetId="5">[8]COH!#REF!</definedName>
    <definedName name="_eps92" localSheetId="6">[8]COH!#REF!</definedName>
    <definedName name="_eps92" localSheetId="7">[8]COH!#REF!</definedName>
    <definedName name="_eps92">[8]COH!#REF!</definedName>
    <definedName name="_eps93" localSheetId="5">[8]COH!#REF!</definedName>
    <definedName name="_eps93" localSheetId="6">[8]COH!#REF!</definedName>
    <definedName name="_eps93" localSheetId="7">[8]COH!#REF!</definedName>
    <definedName name="_eps93">[8]COH!#REF!</definedName>
    <definedName name="_eps94" localSheetId="5">[9]AEOS!#REF!</definedName>
    <definedName name="_eps94" localSheetId="6">[9]AEOS!#REF!</definedName>
    <definedName name="_eps94" localSheetId="7">[9]AEOS!#REF!</definedName>
    <definedName name="_eps94">[9]AEOS!#REF!</definedName>
    <definedName name="_eps95" localSheetId="5">[9]AEOS!#REF!</definedName>
    <definedName name="_eps95" localSheetId="6">[9]AEOS!#REF!</definedName>
    <definedName name="_eps95" localSheetId="7">[9]AEOS!#REF!</definedName>
    <definedName name="_eps95">[9]AEOS!#REF!</definedName>
    <definedName name="_eps96" localSheetId="5">[8]IS!#REF!</definedName>
    <definedName name="_eps96" localSheetId="6">[8]IS!#REF!</definedName>
    <definedName name="_eps96" localSheetId="7">[8]IS!#REF!</definedName>
    <definedName name="_eps96">[8]IS!#REF!</definedName>
    <definedName name="_eps97" localSheetId="5">[8]COH!#REF!</definedName>
    <definedName name="_eps97" localSheetId="6">[8]COH!#REF!</definedName>
    <definedName name="_eps97" localSheetId="7">[8]COH!#REF!</definedName>
    <definedName name="_eps97">[8]COH!#REF!</definedName>
    <definedName name="_eps98" localSheetId="5">[8]COH!#REF!</definedName>
    <definedName name="_eps98" localSheetId="6">[8]COH!#REF!</definedName>
    <definedName name="_eps98" localSheetId="7">[8]COH!#REF!</definedName>
    <definedName name="_eps98">[8]COH!#REF!</definedName>
    <definedName name="_eps99">[10]AEOSPROJ!$L$36</definedName>
    <definedName name="_inv98" localSheetId="5">#REF!</definedName>
    <definedName name="_inv98" localSheetId="6">#REF!</definedName>
    <definedName name="_inv98" localSheetId="7">#REF!</definedName>
    <definedName name="_inv98">#REF!</definedName>
    <definedName name="_inv99" localSheetId="5">#REF!</definedName>
    <definedName name="_inv99" localSheetId="6">#REF!</definedName>
    <definedName name="_inv99" localSheetId="7">#REF!</definedName>
    <definedName name="_inv99">#REF!</definedName>
    <definedName name="_lbo2" hidden="1">"G:\data\ANF\ANF_vdf.xls"</definedName>
    <definedName name="_Max2" localSheetId="5">#REF!</definedName>
    <definedName name="_Max2" localSheetId="6">#REF!</definedName>
    <definedName name="_Max2" localSheetId="7">#REF!</definedName>
    <definedName name="_Max2">#REF!</definedName>
    <definedName name="_Min2" localSheetId="5">#REF!</definedName>
    <definedName name="_Min2" localSheetId="6">#REF!</definedName>
    <definedName name="_Min2" localSheetId="7">#REF!</definedName>
    <definedName name="_Min2">#REF!</definedName>
    <definedName name="_new94" localSheetId="5">[9]STORES!#REF!</definedName>
    <definedName name="_new94" localSheetId="6">[9]STORES!#REF!</definedName>
    <definedName name="_new94" localSheetId="7">[9]STORES!#REF!</definedName>
    <definedName name="_new94">[9]STORES!#REF!</definedName>
    <definedName name="_new95" localSheetId="5">[9]STORES!#REF!</definedName>
    <definedName name="_new95" localSheetId="6">[9]STORES!#REF!</definedName>
    <definedName name="_new95" localSheetId="7">[9]STORES!#REF!</definedName>
    <definedName name="_new95">[9]STORES!#REF!</definedName>
    <definedName name="_new96" localSheetId="5">[9]STORES!#REF!</definedName>
    <definedName name="_new96" localSheetId="6">[9]STORES!#REF!</definedName>
    <definedName name="_new96" localSheetId="7">[9]STORES!#REF!</definedName>
    <definedName name="_new96">[9]STORES!#REF!</definedName>
    <definedName name="_new97" localSheetId="5">[9]STORES!#REF!</definedName>
    <definedName name="_new97" localSheetId="6">[9]STORES!#REF!</definedName>
    <definedName name="_new97" localSheetId="7">[9]STORES!#REF!</definedName>
    <definedName name="_new97">[9]STORES!#REF!</definedName>
    <definedName name="_new98" localSheetId="5">#REF!</definedName>
    <definedName name="_new98" localSheetId="6">#REF!</definedName>
    <definedName name="_new98" localSheetId="7">#REF!</definedName>
    <definedName name="_new98">#REF!</definedName>
    <definedName name="_new99" localSheetId="5">[9]STORES!#REF!</definedName>
    <definedName name="_new99" localSheetId="6">[9]STORES!#REF!</definedName>
    <definedName name="_new99" localSheetId="7">[9]STORES!#REF!</definedName>
    <definedName name="_new99">[9]STORES!#REF!</definedName>
    <definedName name="_ni02" localSheetId="5">[9]AEOS!#REF!</definedName>
    <definedName name="_ni02" localSheetId="6">[9]AEOS!#REF!</definedName>
    <definedName name="_ni02" localSheetId="7">[9]AEOS!#REF!</definedName>
    <definedName name="_ni02">[9]AEOS!#REF!</definedName>
    <definedName name="_ni2000" localSheetId="5">[9]AEOS!#REF!</definedName>
    <definedName name="_ni2000" localSheetId="6">[9]AEOS!#REF!</definedName>
    <definedName name="_ni2000" localSheetId="7">[9]AEOS!#REF!</definedName>
    <definedName name="_ni2000">[9]AEOS!#REF!</definedName>
    <definedName name="_ni94">[10]AEOS!$AC$22</definedName>
    <definedName name="_ni95">[10]AEOS!$AC$25</definedName>
    <definedName name="_ni96" localSheetId="5">[12]IS!#REF!</definedName>
    <definedName name="_ni96" localSheetId="6">[12]IS!#REF!</definedName>
    <definedName name="_ni96" localSheetId="7">[12]IS!#REF!</definedName>
    <definedName name="_ni96">[12]IS!#REF!</definedName>
    <definedName name="_ni97" localSheetId="5">[12]IS!#REF!</definedName>
    <definedName name="_ni97" localSheetId="6">[12]IS!#REF!</definedName>
    <definedName name="_ni97" localSheetId="7">[12]IS!#REF!</definedName>
    <definedName name="_ni97">[12]IS!#REF!</definedName>
    <definedName name="_ni98" localSheetId="5">[12]IS!#REF!</definedName>
    <definedName name="_ni98" localSheetId="6">[12]IS!#REF!</definedName>
    <definedName name="_ni98" localSheetId="7">[12]IS!#REF!</definedName>
    <definedName name="_ni98">[12]IS!#REF!</definedName>
    <definedName name="_ni99" localSheetId="5">[12]IS!#REF!</definedName>
    <definedName name="_ni99" localSheetId="6">[12]IS!#REF!</definedName>
    <definedName name="_ni99" localSheetId="7">[12]IS!#REF!</definedName>
    <definedName name="_ni99">[12]IS!#REF!</definedName>
    <definedName name="_om1997" localSheetId="5">[8]COH!#REF!</definedName>
    <definedName name="_om1997" localSheetId="6">[8]COH!#REF!</definedName>
    <definedName name="_om1997" localSheetId="7">[8]COH!#REF!</definedName>
    <definedName name="_om1997">[8]COH!#REF!</definedName>
    <definedName name="_om96" localSheetId="5">[8]COH!#REF!</definedName>
    <definedName name="_om96" localSheetId="6">[8]COH!#REF!</definedName>
    <definedName name="_om96" localSheetId="7">[8]COH!#REF!</definedName>
    <definedName name="_om96">[8]COH!#REF!</definedName>
    <definedName name="_om97" localSheetId="5">[8]COH!#REF!</definedName>
    <definedName name="_om97" localSheetId="6">[8]COH!#REF!</definedName>
    <definedName name="_om97" localSheetId="7">[8]COH!#REF!</definedName>
    <definedName name="_om97">[8]COH!#REF!</definedName>
    <definedName name="_om98" localSheetId="5">[8]COH!#REF!</definedName>
    <definedName name="_om98" localSheetId="6">[8]COH!#REF!</definedName>
    <definedName name="_om98" localSheetId="7">[8]COH!#REF!</definedName>
    <definedName name="_om98">[8]COH!#REF!</definedName>
    <definedName name="_om99" localSheetId="5">[9]AEOS!#REF!</definedName>
    <definedName name="_om99" localSheetId="6">[9]AEOS!#REF!</definedName>
    <definedName name="_om99" localSheetId="7">[9]AEOS!#REF!</definedName>
    <definedName name="_om99">[9]AEOS!#REF!</definedName>
    <definedName name="_Order1" hidden="1">255</definedName>
    <definedName name="_Order2" hidden="1">255</definedName>
    <definedName name="_tax89" localSheetId="5">[9]AEOS!#REF!</definedName>
    <definedName name="_tax89" localSheetId="6">[9]AEOS!#REF!</definedName>
    <definedName name="_tax89" localSheetId="7">[9]AEOS!#REF!</definedName>
    <definedName name="_tax89">[9]AEOS!#REF!</definedName>
    <definedName name="_tax90" localSheetId="5">[9]AEOS!#REF!</definedName>
    <definedName name="_tax90" localSheetId="6">[9]AEOS!#REF!</definedName>
    <definedName name="_tax90" localSheetId="7">[9]AEOS!#REF!</definedName>
    <definedName name="_tax90">[9]AEOS!#REF!</definedName>
    <definedName name="_tax91" localSheetId="5">[8]COH!#REF!</definedName>
    <definedName name="_tax91" localSheetId="6">[8]COH!#REF!</definedName>
    <definedName name="_tax91" localSheetId="7">[8]COH!#REF!</definedName>
    <definedName name="_tax91">[8]COH!#REF!</definedName>
    <definedName name="_tax92" localSheetId="5">[8]COH!#REF!</definedName>
    <definedName name="_tax92" localSheetId="6">[8]COH!#REF!</definedName>
    <definedName name="_tax92" localSheetId="7">[8]COH!#REF!</definedName>
    <definedName name="_tax92">[8]COH!#REF!</definedName>
    <definedName name="_tax93" localSheetId="5">[8]COH!#REF!</definedName>
    <definedName name="_tax93" localSheetId="6">[8]COH!#REF!</definedName>
    <definedName name="_tax93" localSheetId="7">[8]COH!#REF!</definedName>
    <definedName name="_tax93">[8]COH!#REF!</definedName>
    <definedName name="_tax94" localSheetId="5">[8]COH!#REF!</definedName>
    <definedName name="_tax94" localSheetId="6">[8]COH!#REF!</definedName>
    <definedName name="_tax94" localSheetId="7">[8]COH!#REF!</definedName>
    <definedName name="_tax94">[8]COH!#REF!</definedName>
    <definedName name="_tax95" localSheetId="5">[8]COH!#REF!</definedName>
    <definedName name="_tax95" localSheetId="6">[8]COH!#REF!</definedName>
    <definedName name="_tax95" localSheetId="7">[8]COH!#REF!</definedName>
    <definedName name="_tax95">[8]COH!#REF!</definedName>
    <definedName name="_tax96" localSheetId="5">[8]COH!#REF!</definedName>
    <definedName name="_tax96" localSheetId="6">[8]COH!#REF!</definedName>
    <definedName name="_tax96" localSheetId="7">[8]COH!#REF!</definedName>
    <definedName name="_tax96">[8]COH!#REF!</definedName>
    <definedName name="_tax97" localSheetId="5">[8]COH!#REF!</definedName>
    <definedName name="_tax97" localSheetId="6">[8]COH!#REF!</definedName>
    <definedName name="_tax97" localSheetId="7">[8]COH!#REF!</definedName>
    <definedName name="_tax97">[8]COH!#REF!</definedName>
    <definedName name="A" localSheetId="5">#REF!</definedName>
    <definedName name="A" localSheetId="6">#REF!</definedName>
    <definedName name="A" localSheetId="7">#REF!</definedName>
    <definedName name="A">#REF!</definedName>
    <definedName name="AA" localSheetId="5">[14]Download!#REF!</definedName>
    <definedName name="AA" localSheetId="6">[14]Download!#REF!</definedName>
    <definedName name="AA" localSheetId="7">[14]Download!#REF!</definedName>
    <definedName name="AA">[14]Download!#REF!</definedName>
    <definedName name="Acc_payable" localSheetId="5">#REF!</definedName>
    <definedName name="Acc_payable" localSheetId="6">#REF!</definedName>
    <definedName name="Acc_payable" localSheetId="7">#REF!</definedName>
    <definedName name="Acc_payable">#REF!</definedName>
    <definedName name="Acc_payable_growth_fore" localSheetId="5">#REF!</definedName>
    <definedName name="Acc_payable_growth_fore" localSheetId="6">#REF!</definedName>
    <definedName name="Acc_payable_growth_fore" localSheetId="7">#REF!</definedName>
    <definedName name="Acc_payable_growth_fore">#REF!</definedName>
    <definedName name="Acc_Rec" localSheetId="5">#REF!</definedName>
    <definedName name="Acc_Rec" localSheetId="6">#REF!</definedName>
    <definedName name="Acc_Rec" localSheetId="7">#REF!</definedName>
    <definedName name="Acc_Rec">#REF!</definedName>
    <definedName name="Acc_Rec_growth_fore" localSheetId="5">#REF!</definedName>
    <definedName name="Acc_Rec_growth_fore" localSheetId="6">#REF!</definedName>
    <definedName name="Acc_Rec_growth_fore" localSheetId="7">#REF!</definedName>
    <definedName name="Acc_Rec_growth_fore">#REF!</definedName>
    <definedName name="Acc_Rec_turns" localSheetId="5">#REF!</definedName>
    <definedName name="Acc_Rec_turns" localSheetId="6">#REF!</definedName>
    <definedName name="Acc_Rec_turns" localSheetId="7">#REF!</definedName>
    <definedName name="Acc_Rec_turns">#REF!</definedName>
    <definedName name="Accel_Ratio" localSheetId="5">#REF!</definedName>
    <definedName name="Accel_Ratio" localSheetId="6">#REF!</definedName>
    <definedName name="Accel_Ratio" localSheetId="7">#REF!</definedName>
    <definedName name="Accel_Ratio">#REF!</definedName>
    <definedName name="Accrued_compensation" localSheetId="5">#REF!</definedName>
    <definedName name="Accrued_compensation" localSheetId="6">#REF!</definedName>
    <definedName name="Accrued_compensation" localSheetId="7">#REF!</definedName>
    <definedName name="Accrued_compensation">#REF!</definedName>
    <definedName name="Accrued_compensation_growth_fore" localSheetId="5">#REF!</definedName>
    <definedName name="Accrued_compensation_growth_fore" localSheetId="6">#REF!</definedName>
    <definedName name="Accrued_compensation_growth_fore" localSheetId="7">#REF!</definedName>
    <definedName name="Accrued_compensation_growth_fore">#REF!</definedName>
    <definedName name="Accrued_expenses" localSheetId="5">#REF!</definedName>
    <definedName name="Accrued_expenses" localSheetId="6">#REF!</definedName>
    <definedName name="Accrued_expenses" localSheetId="7">#REF!</definedName>
    <definedName name="Accrued_expenses">#REF!</definedName>
    <definedName name="Accrued_expenses_growth_fore" localSheetId="5">#REF!</definedName>
    <definedName name="Accrued_expenses_growth_fore" localSheetId="6">#REF!</definedName>
    <definedName name="Accrued_expenses_growth_fore" localSheetId="7">#REF!</definedName>
    <definedName name="Accrued_expenses_growth_fore">#REF!</definedName>
    <definedName name="Accum_Cap_Expenses" localSheetId="5">#REF!</definedName>
    <definedName name="Accum_Cap_Expenses" localSheetId="6">#REF!</definedName>
    <definedName name="Accum_Cap_Expenses" localSheetId="7">#REF!</definedName>
    <definedName name="Accum_Cap_Expenses">#REF!</definedName>
    <definedName name="Accum_Cap_Expenses_growth_fore" localSheetId="5">#REF!</definedName>
    <definedName name="Accum_Cap_Expenses_growth_fore" localSheetId="6">#REF!</definedName>
    <definedName name="Accum_Cap_Expenses_growth_fore" localSheetId="7">#REF!</definedName>
    <definedName name="Accum_Cap_Expenses_growth_fore">#REF!</definedName>
    <definedName name="Accum_Goodwill_Amort" localSheetId="5">#REF!</definedName>
    <definedName name="Accum_Goodwill_Amort" localSheetId="6">#REF!</definedName>
    <definedName name="Accum_Goodwill_Amort" localSheetId="7">#REF!</definedName>
    <definedName name="Accum_Goodwill_Amort">#REF!</definedName>
    <definedName name="Accum_Goodwill_Amort_growth_fore" localSheetId="5">#REF!</definedName>
    <definedName name="Accum_Goodwill_Amort_growth_fore" localSheetId="6">#REF!</definedName>
    <definedName name="Accum_Goodwill_Amort_growth_fore" localSheetId="7">#REF!</definedName>
    <definedName name="Accum_Goodwill_Amort_growth_fore">#REF!</definedName>
    <definedName name="Accum_Other_Amort." localSheetId="5">#REF!</definedName>
    <definedName name="Accum_Other_Amort." localSheetId="6">#REF!</definedName>
    <definedName name="Accum_Other_Amort." localSheetId="7">#REF!</definedName>
    <definedName name="Accum_Other_Amort.">#REF!</definedName>
    <definedName name="Acquirer">[15]AccDil!$H$9</definedName>
    <definedName name="actpay00" localSheetId="5">#REF!</definedName>
    <definedName name="actpay00" localSheetId="6">#REF!</definedName>
    <definedName name="actpay00" localSheetId="7">#REF!</definedName>
    <definedName name="actpay00">#REF!</definedName>
    <definedName name="actpay98" localSheetId="5">#REF!</definedName>
    <definedName name="actpay98" localSheetId="6">#REF!</definedName>
    <definedName name="actpay98" localSheetId="7">#REF!</definedName>
    <definedName name="actpay98">#REF!</definedName>
    <definedName name="actpay99" localSheetId="5">#REF!</definedName>
    <definedName name="actpay99" localSheetId="6">#REF!</definedName>
    <definedName name="actpay99" localSheetId="7">#REF!</definedName>
    <definedName name="actpay99">#REF!</definedName>
    <definedName name="actrec00" localSheetId="5">#REF!</definedName>
    <definedName name="actrec00" localSheetId="6">#REF!</definedName>
    <definedName name="actrec00" localSheetId="7">#REF!</definedName>
    <definedName name="actrec00">#REF!</definedName>
    <definedName name="actrec98" localSheetId="5">#REF!</definedName>
    <definedName name="actrec98" localSheetId="6">#REF!</definedName>
    <definedName name="actrec98" localSheetId="7">#REF!</definedName>
    <definedName name="actrec98">#REF!</definedName>
    <definedName name="actrec99" localSheetId="5">#REF!</definedName>
    <definedName name="actrec99" localSheetId="6">#REF!</definedName>
    <definedName name="actrec99" localSheetId="7">#REF!</definedName>
    <definedName name="actrec99">#REF!</definedName>
    <definedName name="Adj_net_oper_fore" localSheetId="5">#REF!</definedName>
    <definedName name="Adj_net_oper_fore" localSheetId="6">#REF!</definedName>
    <definedName name="Adj_net_oper_fore" localSheetId="7">#REF!</definedName>
    <definedName name="Adj_net_oper_fore">#REF!</definedName>
    <definedName name="Adjusted_Common_Equity" localSheetId="5">#REF!</definedName>
    <definedName name="Adjusted_Common_Equity" localSheetId="6">#REF!</definedName>
    <definedName name="Adjusted_Common_Equity" localSheetId="7">#REF!</definedName>
    <definedName name="Adjusted_Common_Equity">#REF!</definedName>
    <definedName name="Adjusted_Income_Available_to_Common" localSheetId="5">#REF!</definedName>
    <definedName name="Adjusted_Income_Available_to_Common" localSheetId="6">#REF!</definedName>
    <definedName name="Adjusted_Income_Available_to_Common" localSheetId="7">#REF!</definedName>
    <definedName name="Adjusted_Income_Available_to_Common">#REF!</definedName>
    <definedName name="Adjusted_Net_Operating_Profit" localSheetId="5">#REF!</definedName>
    <definedName name="Adjusted_Net_Operating_Profit" localSheetId="6">#REF!</definedName>
    <definedName name="Adjusted_Net_Operating_Profit" localSheetId="7">#REF!</definedName>
    <definedName name="Adjusted_Net_Operating_Profit">#REF!</definedName>
    <definedName name="After_tax_charge" localSheetId="5">#REF!</definedName>
    <definedName name="After_tax_charge" localSheetId="6">#REF!</definedName>
    <definedName name="After_tax_charge" localSheetId="7">#REF!</definedName>
    <definedName name="After_tax_charge">#REF!</definedName>
    <definedName name="After_Tax_charges_gains" localSheetId="5">#REF!</definedName>
    <definedName name="After_Tax_charges_gains" localSheetId="6">#REF!</definedName>
    <definedName name="After_Tax_charges_gains" localSheetId="7">#REF!</definedName>
    <definedName name="After_Tax_charges_gains">#REF!</definedName>
    <definedName name="amort93" localSheetId="5">#REF!</definedName>
    <definedName name="amort93" localSheetId="6">#REF!</definedName>
    <definedName name="amort93" localSheetId="7">#REF!</definedName>
    <definedName name="amort93">#REF!</definedName>
    <definedName name="amort94" localSheetId="5">#REF!</definedName>
    <definedName name="amort94" localSheetId="6">#REF!</definedName>
    <definedName name="amort94" localSheetId="7">#REF!</definedName>
    <definedName name="amort94">#REF!</definedName>
    <definedName name="amort95" localSheetId="5">#REF!</definedName>
    <definedName name="amort95" localSheetId="6">#REF!</definedName>
    <definedName name="amort95" localSheetId="7">#REF!</definedName>
    <definedName name="amort95">#REF!</definedName>
    <definedName name="amort96" localSheetId="5">#REF!</definedName>
    <definedName name="amort96" localSheetId="6">#REF!</definedName>
    <definedName name="amort96" localSheetId="7">#REF!</definedName>
    <definedName name="amort96">#REF!</definedName>
    <definedName name="amort97" localSheetId="5">#REF!</definedName>
    <definedName name="amort97" localSheetId="6">#REF!</definedName>
    <definedName name="amort97" localSheetId="7">#REF!</definedName>
    <definedName name="amort97">#REF!</definedName>
    <definedName name="amort98" localSheetId="5">#REF!</definedName>
    <definedName name="amort98" localSheetId="6">#REF!</definedName>
    <definedName name="amort98" localSheetId="7">#REF!</definedName>
    <definedName name="amort98">#REF!</definedName>
    <definedName name="amort99" localSheetId="5">#REF!</definedName>
    <definedName name="amort99" localSheetId="6">#REF!</definedName>
    <definedName name="amort99" localSheetId="7">#REF!</definedName>
    <definedName name="amort99">#REF!</definedName>
    <definedName name="Amortisation" localSheetId="5">#REF!</definedName>
    <definedName name="Amortisation" localSheetId="6">#REF!</definedName>
    <definedName name="Amortisation" localSheetId="7">#REF!</definedName>
    <definedName name="Amortisation">#REF!</definedName>
    <definedName name="APWREFVTEST" hidden="1">"'='Terminal Value'!b3"</definedName>
    <definedName name="assets00" localSheetId="5">#REF!</definedName>
    <definedName name="assets00" localSheetId="6">#REF!</definedName>
    <definedName name="assets00" localSheetId="7">#REF!</definedName>
    <definedName name="assets00">#REF!</definedName>
    <definedName name="assets98" localSheetId="5">#REF!</definedName>
    <definedName name="assets98" localSheetId="6">#REF!</definedName>
    <definedName name="assets98" localSheetId="7">#REF!</definedName>
    <definedName name="assets98">#REF!</definedName>
    <definedName name="assets99" localSheetId="5">#REF!</definedName>
    <definedName name="assets99" localSheetId="6">#REF!</definedName>
    <definedName name="assets99" localSheetId="7">#REF!</definedName>
    <definedName name="assets99">#REF!</definedName>
    <definedName name="Average_invested_capital" localSheetId="5">#REF!</definedName>
    <definedName name="Average_invested_capital" localSheetId="6">#REF!</definedName>
    <definedName name="Average_invested_capital" localSheetId="7">#REF!</definedName>
    <definedName name="Average_invested_capital">#REF!</definedName>
    <definedName name="Average_invested_capital_DCF" localSheetId="5">#REF!</definedName>
    <definedName name="Average_invested_capital_DCF" localSheetId="6">#REF!</definedName>
    <definedName name="Average_invested_capital_DCF" localSheetId="7">#REF!</definedName>
    <definedName name="Average_invested_capital_DCF">#REF!</definedName>
    <definedName name="Average_thereafter" localSheetId="5">#REF!</definedName>
    <definedName name="Average_thereafter" localSheetId="6">#REF!</definedName>
    <definedName name="Average_thereafter" localSheetId="7">#REF!</definedName>
    <definedName name="Average_thereafter">#REF!</definedName>
    <definedName name="Avg_Total_debt" localSheetId="5">#REF!</definedName>
    <definedName name="Avg_Total_debt" localSheetId="6">#REF!</definedName>
    <definedName name="Avg_Total_debt" localSheetId="7">#REF!</definedName>
    <definedName name="Avg_Total_debt">#REF!</definedName>
    <definedName name="AVS_Company" localSheetId="5">#REF!</definedName>
    <definedName name="AVS_Company" localSheetId="6">#REF!</definedName>
    <definedName name="AVS_Company" localSheetId="7">#REF!</definedName>
    <definedName name="AVS_Company">#REF!</definedName>
    <definedName name="AVS_Datatypes" localSheetId="5">#REF!</definedName>
    <definedName name="AVS_Datatypes" localSheetId="6">#REF!</definedName>
    <definedName name="AVS_Datatypes" localSheetId="7">#REF!</definedName>
    <definedName name="AVS_Datatypes">#REF!</definedName>
    <definedName name="AVS_Table" localSheetId="5">#REF!</definedName>
    <definedName name="AVS_Table" localSheetId="6">#REF!</definedName>
    <definedName name="AVS_Table" localSheetId="7">#REF!</definedName>
    <definedName name="AVS_Table">#REF!</definedName>
    <definedName name="Balance_Sheet" localSheetId="5">#REF!</definedName>
    <definedName name="Balance_Sheet" localSheetId="6">#REF!</definedName>
    <definedName name="Balance_Sheet" localSheetId="7">#REF!</definedName>
    <definedName name="Balance_Sheet">#REF!</definedName>
    <definedName name="BernsteinModel">[16]DOWCONSO!$A$329:$E$444</definedName>
    <definedName name="Beta" localSheetId="5">#REF!</definedName>
    <definedName name="Beta" localSheetId="6">#REF!</definedName>
    <definedName name="Beta" localSheetId="7">#REF!</definedName>
    <definedName name="Beta">#REF!</definedName>
    <definedName name="Bond_rating" localSheetId="5">#REF!</definedName>
    <definedName name="Bond_rating" localSheetId="6">#REF!</definedName>
    <definedName name="Bond_rating" localSheetId="7">#REF!</definedName>
    <definedName name="Bond_rating">#REF!</definedName>
    <definedName name="Book_value_per_share" localSheetId="5">#REF!</definedName>
    <definedName name="Book_value_per_share" localSheetId="6">#REF!</definedName>
    <definedName name="Book_value_per_share" localSheetId="7">#REF!</definedName>
    <definedName name="Book_value_per_share">#REF!</definedName>
    <definedName name="BSMethod">2</definedName>
    <definedName name="BSRATIO" localSheetId="5">[1]BS!#REF!</definedName>
    <definedName name="BSRATIO" localSheetId="6">[1]BS!#REF!</definedName>
    <definedName name="BSRATIO" localSheetId="7">[1]BS!#REF!</definedName>
    <definedName name="BSRATIO">[1]BS!#REF!</definedName>
    <definedName name="bv3q01" localSheetId="5">#REF!</definedName>
    <definedName name="bv3q01" localSheetId="6">#REF!</definedName>
    <definedName name="bv3q01" localSheetId="7">#REF!</definedName>
    <definedName name="bv3q01">#REF!</definedName>
    <definedName name="Cap._RnD_Asset_net_of_RnD_amort." localSheetId="5">#REF!</definedName>
    <definedName name="Cap._RnD_Asset_net_of_RnD_amort." localSheetId="6">#REF!</definedName>
    <definedName name="Cap._RnD_Asset_net_of_RnD_amort." localSheetId="7">#REF!</definedName>
    <definedName name="Cap._RnD_Asset_net_of_RnD_amort.">#REF!</definedName>
    <definedName name="Capacity">[17]PP!$A$100:$S$138</definedName>
    <definedName name="Cash" localSheetId="5">#REF!</definedName>
    <definedName name="Cash" localSheetId="6">#REF!</definedName>
    <definedName name="Cash" localSheetId="7">#REF!</definedName>
    <definedName name="Cash">#REF!</definedName>
    <definedName name="Cash_DCF" localSheetId="5">#REF!</definedName>
    <definedName name="Cash_DCF" localSheetId="6">#REF!</definedName>
    <definedName name="Cash_DCF" localSheetId="7">#REF!</definedName>
    <definedName name="Cash_DCF">#REF!</definedName>
    <definedName name="Cash_fore" localSheetId="5">#REF!</definedName>
    <definedName name="Cash_fore" localSheetId="6">#REF!</definedName>
    <definedName name="Cash_fore" localSheetId="7">#REF!</definedName>
    <definedName name="Cash_fore">#REF!</definedName>
    <definedName name="Cash_growth" localSheetId="5">#REF!</definedName>
    <definedName name="Cash_growth" localSheetId="6">#REF!</definedName>
    <definedName name="Cash_growth" localSheetId="7">#REF!</definedName>
    <definedName name="Cash_growth">#REF!</definedName>
    <definedName name="Cash_growth_fore" localSheetId="5">#REF!</definedName>
    <definedName name="Cash_growth_fore" localSheetId="6">#REF!</definedName>
    <definedName name="Cash_growth_fore" localSheetId="7">#REF!</definedName>
    <definedName name="Cash_growth_fore">#REF!</definedName>
    <definedName name="Cash_Operating_Taxes" localSheetId="5">#REF!</definedName>
    <definedName name="Cash_Operating_Taxes" localSheetId="6">#REF!</definedName>
    <definedName name="Cash_Operating_Taxes" localSheetId="7">#REF!</definedName>
    <definedName name="Cash_Operating_Taxes">#REF!</definedName>
    <definedName name="Cash_operating_taxes_fore" localSheetId="5">#REF!</definedName>
    <definedName name="Cash_operating_taxes_fore" localSheetId="6">#REF!</definedName>
    <definedName name="Cash_operating_taxes_fore" localSheetId="7">#REF!</definedName>
    <definedName name="Cash_operating_taxes_fore">#REF!</definedName>
    <definedName name="cash00" localSheetId="5">#REF!</definedName>
    <definedName name="cash00" localSheetId="6">#REF!</definedName>
    <definedName name="cash00" localSheetId="7">#REF!</definedName>
    <definedName name="cash00">#REF!</definedName>
    <definedName name="cash94" localSheetId="5">[11]CF_Q!#REF!</definedName>
    <definedName name="cash94" localSheetId="6">[11]CF_Q!#REF!</definedName>
    <definedName name="cash94" localSheetId="7">[11]CF_Q!#REF!</definedName>
    <definedName name="cash94">[11]CF_Q!#REF!</definedName>
    <definedName name="cash95" localSheetId="5">#REF!</definedName>
    <definedName name="cash95" localSheetId="6">#REF!</definedName>
    <definedName name="cash95" localSheetId="7">#REF!</definedName>
    <definedName name="cash95">#REF!</definedName>
    <definedName name="cash99" localSheetId="5">#REF!</definedName>
    <definedName name="cash99" localSheetId="6">#REF!</definedName>
    <definedName name="cash99" localSheetId="7">#REF!</definedName>
    <definedName name="cash99">#REF!</definedName>
    <definedName name="Change_EP" localSheetId="5">#REF!</definedName>
    <definedName name="Change_EP" localSheetId="6">#REF!</definedName>
    <definedName name="Change_EP" localSheetId="7">#REF!</definedName>
    <definedName name="Change_EP">#REF!</definedName>
    <definedName name="Chg_in_fixed_assets" localSheetId="5">#REF!</definedName>
    <definedName name="Chg_in_fixed_assets" localSheetId="6">#REF!</definedName>
    <definedName name="Chg_in_fixed_assets" localSheetId="7">#REF!</definedName>
    <definedName name="Chg_in_fixed_assets">#REF!</definedName>
    <definedName name="Chg_in_other_assets" localSheetId="5">#REF!</definedName>
    <definedName name="Chg_in_other_assets" localSheetId="6">#REF!</definedName>
    <definedName name="Chg_in_other_assets" localSheetId="7">#REF!</definedName>
    <definedName name="Chg_in_other_assets">#REF!</definedName>
    <definedName name="Chg_in_working_capital" localSheetId="5">#REF!</definedName>
    <definedName name="Chg_in_working_capital" localSheetId="6">#REF!</definedName>
    <definedName name="Chg_in_working_capital" localSheetId="7">#REF!</definedName>
    <definedName name="Chg_in_working_capital">#REF!</definedName>
    <definedName name="Circ">[18]Cover!$C$22</definedName>
    <definedName name="CloseDate" localSheetId="5">#REF!</definedName>
    <definedName name="CloseDate" localSheetId="6">#REF!</definedName>
    <definedName name="CloseDate" localSheetId="7">#REF!</definedName>
    <definedName name="CloseDate">#REF!</definedName>
    <definedName name="CloseDate2">[19]A!$D$5</definedName>
    <definedName name="Closing_price" localSheetId="5">#REF!</definedName>
    <definedName name="Closing_price" localSheetId="6">#REF!</definedName>
    <definedName name="Closing_price" localSheetId="7">#REF!</definedName>
    <definedName name="Closing_price">#REF!</definedName>
    <definedName name="cogs01">[11]ANN!$M$130</definedName>
    <definedName name="cogs1q95" localSheetId="5">[9]AEOS!#REF!</definedName>
    <definedName name="cogs1q95" localSheetId="6">[9]AEOS!#REF!</definedName>
    <definedName name="cogs1q95" localSheetId="7">[9]AEOS!#REF!</definedName>
    <definedName name="cogs1q95">[9]AEOS!#REF!</definedName>
    <definedName name="cogs2q95" localSheetId="5">[9]AEOS!#REF!</definedName>
    <definedName name="cogs2q95" localSheetId="6">[9]AEOS!#REF!</definedName>
    <definedName name="cogs2q95" localSheetId="7">[9]AEOS!#REF!</definedName>
    <definedName name="cogs2q95">[9]AEOS!#REF!</definedName>
    <definedName name="cogs3q95" localSheetId="5">[9]AEOS!#REF!</definedName>
    <definedName name="cogs3q95" localSheetId="6">[9]AEOS!#REF!</definedName>
    <definedName name="cogs3q95" localSheetId="7">[9]AEOS!#REF!</definedName>
    <definedName name="cogs3q95">[9]AEOS!#REF!</definedName>
    <definedName name="cogs4q95" localSheetId="5">[9]AEOS!#REF!</definedName>
    <definedName name="cogs4q95" localSheetId="6">[9]AEOS!#REF!</definedName>
    <definedName name="cogs4q95" localSheetId="7">[9]AEOS!#REF!</definedName>
    <definedName name="cogs4q95">[9]AEOS!#REF!</definedName>
    <definedName name="cogs99" localSheetId="5">[9]AEOS!#REF!</definedName>
    <definedName name="cogs99" localSheetId="6">[9]AEOS!#REF!</definedName>
    <definedName name="cogs99" localSheetId="7">[9]AEOS!#REF!</definedName>
    <definedName name="cogs99">[9]AEOS!#REF!</definedName>
    <definedName name="Column2Header" localSheetId="5">#REF!</definedName>
    <definedName name="Column2Header" localSheetId="6">#REF!</definedName>
    <definedName name="Column2Header" localSheetId="7">#REF!</definedName>
    <definedName name="Column2Header">#REF!</definedName>
    <definedName name="Column3Header" localSheetId="5">#REF!</definedName>
    <definedName name="Column3Header" localSheetId="6">#REF!</definedName>
    <definedName name="Column3Header" localSheetId="7">#REF!</definedName>
    <definedName name="Column3Header">#REF!</definedName>
    <definedName name="Column4Header" localSheetId="5">#REF!</definedName>
    <definedName name="Column4Header" localSheetId="6">#REF!</definedName>
    <definedName name="Column4Header" localSheetId="7">#REF!</definedName>
    <definedName name="Column4Header">#REF!</definedName>
    <definedName name="Column5Header" localSheetId="5">#REF!</definedName>
    <definedName name="Column5Header" localSheetId="6">#REF!</definedName>
    <definedName name="Column5Header" localSheetId="7">#REF!</definedName>
    <definedName name="Column5Header">#REF!</definedName>
    <definedName name="Column6Header" localSheetId="5">#REF!</definedName>
    <definedName name="Column6Header" localSheetId="6">#REF!</definedName>
    <definedName name="Column6Header" localSheetId="7">#REF!</definedName>
    <definedName name="Column6Header">#REF!</definedName>
    <definedName name="Column7Header" localSheetId="5">#REF!</definedName>
    <definedName name="Column7Header" localSheetId="6">#REF!</definedName>
    <definedName name="Column7Header" localSheetId="7">#REF!</definedName>
    <definedName name="Column7Header">#REF!</definedName>
    <definedName name="Column8Header" localSheetId="5">#REF!</definedName>
    <definedName name="Column8Header" localSheetId="6">#REF!</definedName>
    <definedName name="Column8Header" localSheetId="7">#REF!</definedName>
    <definedName name="Column8Header">#REF!</definedName>
    <definedName name="Column9Header" localSheetId="5">#REF!</definedName>
    <definedName name="Column9Header" localSheetId="6">#REF!</definedName>
    <definedName name="Column9Header" localSheetId="7">#REF!</definedName>
    <definedName name="Column9Header">#REF!</definedName>
    <definedName name="comm_sort" localSheetId="5">#REF!</definedName>
    <definedName name="comm_sort" localSheetId="6">#REF!</definedName>
    <definedName name="comm_sort" localSheetId="7">#REF!</definedName>
    <definedName name="comm_sort">#REF!</definedName>
    <definedName name="Commercial_paper" localSheetId="5">#REF!</definedName>
    <definedName name="Commercial_paper" localSheetId="6">#REF!</definedName>
    <definedName name="Commercial_paper" localSheetId="7">#REF!</definedName>
    <definedName name="Commercial_paper">#REF!</definedName>
    <definedName name="comp00" localSheetId="5">[9]STORES!#REF!</definedName>
    <definedName name="comp00" localSheetId="6">[9]STORES!#REF!</definedName>
    <definedName name="comp00" localSheetId="7">[9]STORES!#REF!</definedName>
    <definedName name="comp00">[9]STORES!#REF!</definedName>
    <definedName name="comp94" localSheetId="5">[9]STORES!#REF!</definedName>
    <definedName name="comp94" localSheetId="6">[9]STORES!#REF!</definedName>
    <definedName name="comp94" localSheetId="7">[9]STORES!#REF!</definedName>
    <definedName name="comp94">[9]STORES!#REF!</definedName>
    <definedName name="comp95" localSheetId="5">[9]STORES!#REF!</definedName>
    <definedName name="comp95" localSheetId="6">[9]STORES!#REF!</definedName>
    <definedName name="comp95" localSheetId="7">[9]STORES!#REF!</definedName>
    <definedName name="comp95">[9]STORES!#REF!</definedName>
    <definedName name="comp96" localSheetId="5">[9]STORES!#REF!</definedName>
    <definedName name="comp96" localSheetId="6">[9]STORES!#REF!</definedName>
    <definedName name="comp96" localSheetId="7">[9]STORES!#REF!</definedName>
    <definedName name="comp96">[9]STORES!#REF!</definedName>
    <definedName name="comp97" localSheetId="5">[9]STORES!#REF!</definedName>
    <definedName name="comp97" localSheetId="6">[9]STORES!#REF!</definedName>
    <definedName name="comp97" localSheetId="7">[9]STORES!#REF!</definedName>
    <definedName name="comp97">[9]STORES!#REF!</definedName>
    <definedName name="Company" localSheetId="5">#REF!</definedName>
    <definedName name="Company" localSheetId="6">#REF!</definedName>
    <definedName name="Company" localSheetId="7">#REF!</definedName>
    <definedName name="Company">#REF!</definedName>
    <definedName name="Company_Live">'[20]Order Book Diagram'!$A$6:$A$53</definedName>
    <definedName name="CoName">[18]Cover!$C$10</definedName>
    <definedName name="Corporate_Value" localSheetId="5">#REF!</definedName>
    <definedName name="Corporate_Value" localSheetId="6">#REF!</definedName>
    <definedName name="Corporate_Value" localSheetId="7">#REF!</definedName>
    <definedName name="Corporate_Value">#REF!</definedName>
    <definedName name="Cost_of_sales_net_of_D_A" localSheetId="5">#REF!</definedName>
    <definedName name="Cost_of_sales_net_of_D_A" localSheetId="6">#REF!</definedName>
    <definedName name="Cost_of_sales_net_of_D_A" localSheetId="7">#REF!</definedName>
    <definedName name="Cost_of_sales_net_of_D_A">#REF!</definedName>
    <definedName name="Cumulative_PV_of_EVA" localSheetId="5">#REF!</definedName>
    <definedName name="Cumulative_PV_of_EVA" localSheetId="6">#REF!</definedName>
    <definedName name="Cumulative_PV_of_EVA" localSheetId="7">#REF!</definedName>
    <definedName name="Cumulative_PV_of_EVA">#REF!</definedName>
    <definedName name="Cumulative_PV_of_FCF" localSheetId="5">#REF!</definedName>
    <definedName name="Cumulative_PV_of_FCF" localSheetId="6">#REF!</definedName>
    <definedName name="Cumulative_PV_of_FCF" localSheetId="7">#REF!</definedName>
    <definedName name="Cumulative_PV_of_FCF">#REF!</definedName>
    <definedName name="currassets00" localSheetId="5">#REF!</definedName>
    <definedName name="currassets00" localSheetId="6">#REF!</definedName>
    <definedName name="currassets00" localSheetId="7">#REF!</definedName>
    <definedName name="currassets00">#REF!</definedName>
    <definedName name="currassets98" localSheetId="5">#REF!</definedName>
    <definedName name="currassets98" localSheetId="6">#REF!</definedName>
    <definedName name="currassets98" localSheetId="7">#REF!</definedName>
    <definedName name="currassets98">#REF!</definedName>
    <definedName name="currassets99" localSheetId="5">#REF!</definedName>
    <definedName name="currassets99" localSheetId="6">#REF!</definedName>
    <definedName name="currassets99" localSheetId="7">#REF!</definedName>
    <definedName name="currassets99">#REF!</definedName>
    <definedName name="Currencies">'[15]MASTER SHEET'!$AA$143:$AA$156</definedName>
    <definedName name="Current_assets" localSheetId="5">#REF!</definedName>
    <definedName name="Current_assets" localSheetId="6">#REF!</definedName>
    <definedName name="Current_assets" localSheetId="7">#REF!</definedName>
    <definedName name="Current_assets">#REF!</definedName>
    <definedName name="Current_Price">'[21]Historical Financial Statements'!$U$28</definedName>
    <definedName name="currliab00" localSheetId="5">#REF!</definedName>
    <definedName name="currliab00" localSheetId="6">#REF!</definedName>
    <definedName name="currliab00" localSheetId="7">#REF!</definedName>
    <definedName name="currliab00">#REF!</definedName>
    <definedName name="currliab98" localSheetId="5">#REF!</definedName>
    <definedName name="currliab98" localSheetId="6">#REF!</definedName>
    <definedName name="currliab98" localSheetId="7">#REF!</definedName>
    <definedName name="currliab98">#REF!</definedName>
    <definedName name="currliab99" localSheetId="5">#REF!</definedName>
    <definedName name="currliab99" localSheetId="6">#REF!</definedName>
    <definedName name="currliab99" localSheetId="7">#REF!</definedName>
    <definedName name="currliab99">#REF!</definedName>
    <definedName name="Customer_deposits" localSheetId="5">#REF!</definedName>
    <definedName name="Customer_deposits" localSheetId="6">#REF!</definedName>
    <definedName name="Customer_deposits" localSheetId="7">#REF!</definedName>
    <definedName name="Customer_deposits">#REF!</definedName>
    <definedName name="Customer_deposits_growth_fore" localSheetId="5">#REF!</definedName>
    <definedName name="Customer_deposits_growth_fore" localSheetId="6">#REF!</definedName>
    <definedName name="Customer_deposits_growth_fore" localSheetId="7">#REF!</definedName>
    <definedName name="Customer_deposits_growth_fore">#REF!</definedName>
    <definedName name="CVS_Company" localSheetId="5">#REF!</definedName>
    <definedName name="CVS_Company" localSheetId="6">#REF!</definedName>
    <definedName name="CVS_Company" localSheetId="7">#REF!</definedName>
    <definedName name="CVS_Company">#REF!</definedName>
    <definedName name="CVS_Datatypes" localSheetId="5">#REF!</definedName>
    <definedName name="CVS_Datatypes" localSheetId="6">#REF!</definedName>
    <definedName name="CVS_Datatypes" localSheetId="7">#REF!</definedName>
    <definedName name="CVS_Datatypes">#REF!</definedName>
    <definedName name="CVS_Table" localSheetId="5">#REF!</definedName>
    <definedName name="CVS_Table" localSheetId="6">#REF!</definedName>
    <definedName name="CVS_Table" localSheetId="7">#REF!</definedName>
    <definedName name="CVS_Table">#REF!</definedName>
    <definedName name="d" localSheetId="5">#REF!</definedName>
    <definedName name="d" localSheetId="6">#REF!</definedName>
    <definedName name="d" localSheetId="7">#REF!</definedName>
    <definedName name="d">#REF!</definedName>
    <definedName name="Data_Range" localSheetId="5">#REF!</definedName>
    <definedName name="Data_Range" localSheetId="6">#REF!</definedName>
    <definedName name="Data_Range" localSheetId="7">#REF!</definedName>
    <definedName name="Data_Range">#REF!</definedName>
    <definedName name="_xlnm.Database">[22]MSA!$B$1:$O$325</definedName>
    <definedName name="Datatypes">'[15]MASTER SHEET'!$B$6:$IV$6</definedName>
    <definedName name="Datatypes_Live">'[20]Order Book Diagram'!$B$5:$IU$5</definedName>
    <definedName name="Dates">'[23]DCF Cash Flow'!$E$5:$V$5</definedName>
    <definedName name="DCF_1995" localSheetId="5">#REF!</definedName>
    <definedName name="DCF_1995" localSheetId="6">#REF!</definedName>
    <definedName name="DCF_1995" localSheetId="7">#REF!</definedName>
    <definedName name="DCF_1995">#REF!</definedName>
    <definedName name="DCF_1996" localSheetId="5">#REF!</definedName>
    <definedName name="DCF_1996" localSheetId="6">#REF!</definedName>
    <definedName name="DCF_1996" localSheetId="7">#REF!</definedName>
    <definedName name="DCF_1996">#REF!</definedName>
    <definedName name="DCF_1997" localSheetId="5">#REF!</definedName>
    <definedName name="DCF_1997" localSheetId="6">#REF!</definedName>
    <definedName name="DCF_1997" localSheetId="7">#REF!</definedName>
    <definedName name="DCF_1997">#REF!</definedName>
    <definedName name="DCF_1998" localSheetId="5">#REF!</definedName>
    <definedName name="DCF_1998" localSheetId="6">#REF!</definedName>
    <definedName name="DCF_1998" localSheetId="7">#REF!</definedName>
    <definedName name="DCF_1998">#REF!</definedName>
    <definedName name="DCF_1999" localSheetId="5">#REF!</definedName>
    <definedName name="DCF_1999" localSheetId="6">#REF!</definedName>
    <definedName name="DCF_1999" localSheetId="7">#REF!</definedName>
    <definedName name="DCF_1999">#REF!</definedName>
    <definedName name="DCF_2000" localSheetId="5">#REF!</definedName>
    <definedName name="DCF_2000" localSheetId="6">#REF!</definedName>
    <definedName name="DCF_2000" localSheetId="7">#REF!</definedName>
    <definedName name="DCF_2000">#REF!</definedName>
    <definedName name="DCF_2001" localSheetId="5">#REF!</definedName>
    <definedName name="DCF_2001" localSheetId="6">#REF!</definedName>
    <definedName name="DCF_2001" localSheetId="7">#REF!</definedName>
    <definedName name="DCF_2001">#REF!</definedName>
    <definedName name="DCF_2002" localSheetId="5">#REF!</definedName>
    <definedName name="DCF_2002" localSheetId="6">#REF!</definedName>
    <definedName name="DCF_2002" localSheetId="7">#REF!</definedName>
    <definedName name="DCF_2002">#REF!</definedName>
    <definedName name="DCF_2003" localSheetId="5">#REF!</definedName>
    <definedName name="DCF_2003" localSheetId="6">#REF!</definedName>
    <definedName name="DCF_2003" localSheetId="7">#REF!</definedName>
    <definedName name="DCF_2003">#REF!</definedName>
    <definedName name="DCF_2004" localSheetId="5">#REF!</definedName>
    <definedName name="DCF_2004" localSheetId="6">#REF!</definedName>
    <definedName name="DCF_2004" localSheetId="7">#REF!</definedName>
    <definedName name="DCF_2004">#REF!</definedName>
    <definedName name="DCF_2005" localSheetId="5">#REF!</definedName>
    <definedName name="DCF_2005" localSheetId="6">#REF!</definedName>
    <definedName name="DCF_2005" localSheetId="7">#REF!</definedName>
    <definedName name="DCF_2005">#REF!</definedName>
    <definedName name="DCF_2006" localSheetId="5">#REF!</definedName>
    <definedName name="DCF_2006" localSheetId="6">#REF!</definedName>
    <definedName name="DCF_2006" localSheetId="7">#REF!</definedName>
    <definedName name="DCF_2006">#REF!</definedName>
    <definedName name="DCF_2007" localSheetId="5">#REF!</definedName>
    <definedName name="DCF_2007" localSheetId="6">#REF!</definedName>
    <definedName name="DCF_2007" localSheetId="7">#REF!</definedName>
    <definedName name="DCF_2007">#REF!</definedName>
    <definedName name="DCF_2008" localSheetId="5">#REF!</definedName>
    <definedName name="DCF_2008" localSheetId="6">#REF!</definedName>
    <definedName name="DCF_2008" localSheetId="7">#REF!</definedName>
    <definedName name="DCF_2008">#REF!</definedName>
    <definedName name="DCF_2009" localSheetId="5">#REF!</definedName>
    <definedName name="DCF_2009" localSheetId="6">#REF!</definedName>
    <definedName name="DCF_2009" localSheetId="7">#REF!</definedName>
    <definedName name="DCF_2009">#REF!</definedName>
    <definedName name="DCF_2010" localSheetId="5">#REF!</definedName>
    <definedName name="DCF_2010" localSheetId="6">#REF!</definedName>
    <definedName name="DCF_2010" localSheetId="7">#REF!</definedName>
    <definedName name="DCF_2010">#REF!</definedName>
    <definedName name="DCF_2011" localSheetId="5">#REF!</definedName>
    <definedName name="DCF_2011" localSheetId="6">#REF!</definedName>
    <definedName name="DCF_2011" localSheetId="7">#REF!</definedName>
    <definedName name="DCF_2011">#REF!</definedName>
    <definedName name="DCF_2012" localSheetId="5">#REF!</definedName>
    <definedName name="DCF_2012" localSheetId="6">#REF!</definedName>
    <definedName name="DCF_2012" localSheetId="7">#REF!</definedName>
    <definedName name="DCF_2012">#REF!</definedName>
    <definedName name="DCF_2013" localSheetId="5">#REF!</definedName>
    <definedName name="DCF_2013" localSheetId="6">#REF!</definedName>
    <definedName name="DCF_2013" localSheetId="7">#REF!</definedName>
    <definedName name="DCF_2013">#REF!</definedName>
    <definedName name="DCF_2014" localSheetId="5">#REF!</definedName>
    <definedName name="DCF_2014" localSheetId="6">#REF!</definedName>
    <definedName name="DCF_2014" localSheetId="7">#REF!</definedName>
    <definedName name="DCF_2014">#REF!</definedName>
    <definedName name="DCF_2015" localSheetId="5">#REF!</definedName>
    <definedName name="DCF_2015" localSheetId="6">#REF!</definedName>
    <definedName name="DCF_2015" localSheetId="7">#REF!</definedName>
    <definedName name="DCF_2015">#REF!</definedName>
    <definedName name="DCF_2016" localSheetId="5">#REF!</definedName>
    <definedName name="DCF_2016" localSheetId="6">#REF!</definedName>
    <definedName name="DCF_2016" localSheetId="7">#REF!</definedName>
    <definedName name="DCF_2016">#REF!</definedName>
    <definedName name="DCF_2017" localSheetId="5">#REF!</definedName>
    <definedName name="DCF_2017" localSheetId="6">#REF!</definedName>
    <definedName name="DCF_2017" localSheetId="7">#REF!</definedName>
    <definedName name="DCF_2017">#REF!</definedName>
    <definedName name="DCF_2018" localSheetId="5">#REF!</definedName>
    <definedName name="DCF_2018" localSheetId="6">#REF!</definedName>
    <definedName name="DCF_2018" localSheetId="7">#REF!</definedName>
    <definedName name="DCF_2018">#REF!</definedName>
    <definedName name="DCF_2019" localSheetId="5">#REF!</definedName>
    <definedName name="DCF_2019" localSheetId="6">#REF!</definedName>
    <definedName name="DCF_2019" localSheetId="7">#REF!</definedName>
    <definedName name="DCF_2019">#REF!</definedName>
    <definedName name="DCF_2020" localSheetId="5">#REF!</definedName>
    <definedName name="DCF_2020" localSheetId="6">#REF!</definedName>
    <definedName name="DCF_2020" localSheetId="7">#REF!</definedName>
    <definedName name="DCF_2020">#REF!</definedName>
    <definedName name="DCF_EY1" localSheetId="5">#REF!</definedName>
    <definedName name="DCF_EY1" localSheetId="6">#REF!</definedName>
    <definedName name="DCF_EY1" localSheetId="7">#REF!</definedName>
    <definedName name="DCF_EY1">#REF!</definedName>
    <definedName name="DCF_EY10" localSheetId="5">#REF!</definedName>
    <definedName name="DCF_EY10" localSheetId="6">#REF!</definedName>
    <definedName name="DCF_EY10" localSheetId="7">#REF!</definedName>
    <definedName name="DCF_EY10">#REF!</definedName>
    <definedName name="DCF_EY11" localSheetId="5">#REF!</definedName>
    <definedName name="DCF_EY11" localSheetId="6">#REF!</definedName>
    <definedName name="DCF_EY11" localSheetId="7">#REF!</definedName>
    <definedName name="DCF_EY11">#REF!</definedName>
    <definedName name="DCF_EY12" localSheetId="5">#REF!</definedName>
    <definedName name="DCF_EY12" localSheetId="6">#REF!</definedName>
    <definedName name="DCF_EY12" localSheetId="7">#REF!</definedName>
    <definedName name="DCF_EY12">#REF!</definedName>
    <definedName name="DCF_EY13" localSheetId="5">#REF!</definedName>
    <definedName name="DCF_EY13" localSheetId="6">#REF!</definedName>
    <definedName name="DCF_EY13" localSheetId="7">#REF!</definedName>
    <definedName name="DCF_EY13">#REF!</definedName>
    <definedName name="DCF_EY14" localSheetId="5">#REF!</definedName>
    <definedName name="DCF_EY14" localSheetId="6">#REF!</definedName>
    <definedName name="DCF_EY14" localSheetId="7">#REF!</definedName>
    <definedName name="DCF_EY14">#REF!</definedName>
    <definedName name="DCF_EY15" localSheetId="5">#REF!</definedName>
    <definedName name="DCF_EY15" localSheetId="6">#REF!</definedName>
    <definedName name="DCF_EY15" localSheetId="7">#REF!</definedName>
    <definedName name="DCF_EY15">#REF!</definedName>
    <definedName name="DCF_EY16" localSheetId="5">#REF!</definedName>
    <definedName name="DCF_EY16" localSheetId="6">#REF!</definedName>
    <definedName name="DCF_EY16" localSheetId="7">#REF!</definedName>
    <definedName name="DCF_EY16">#REF!</definedName>
    <definedName name="DCF_EY17" localSheetId="5">#REF!</definedName>
    <definedName name="DCF_EY17" localSheetId="6">#REF!</definedName>
    <definedName name="DCF_EY17" localSheetId="7">#REF!</definedName>
    <definedName name="DCF_EY17">#REF!</definedName>
    <definedName name="DCF_EY18" localSheetId="5">#REF!</definedName>
    <definedName name="DCF_EY18" localSheetId="6">#REF!</definedName>
    <definedName name="DCF_EY18" localSheetId="7">#REF!</definedName>
    <definedName name="DCF_EY18">#REF!</definedName>
    <definedName name="DCF_EY19" localSheetId="5">#REF!</definedName>
    <definedName name="DCF_EY19" localSheetId="6">#REF!</definedName>
    <definedName name="DCF_EY19" localSheetId="7">#REF!</definedName>
    <definedName name="DCF_EY19">#REF!</definedName>
    <definedName name="DCF_EY2" localSheetId="5">#REF!</definedName>
    <definedName name="DCF_EY2" localSheetId="6">#REF!</definedName>
    <definedName name="DCF_EY2" localSheetId="7">#REF!</definedName>
    <definedName name="DCF_EY2">#REF!</definedName>
    <definedName name="DCF_EY20" localSheetId="5">#REF!</definedName>
    <definedName name="DCF_EY20" localSheetId="6">#REF!</definedName>
    <definedName name="DCF_EY20" localSheetId="7">#REF!</definedName>
    <definedName name="DCF_EY20">#REF!</definedName>
    <definedName name="DCF_EY21" localSheetId="5">#REF!</definedName>
    <definedName name="DCF_EY21" localSheetId="6">#REF!</definedName>
    <definedName name="DCF_EY21" localSheetId="7">#REF!</definedName>
    <definedName name="DCF_EY21">#REF!</definedName>
    <definedName name="DCF_EY22" localSheetId="5">#REF!</definedName>
    <definedName name="DCF_EY22" localSheetId="6">#REF!</definedName>
    <definedName name="DCF_EY22" localSheetId="7">#REF!</definedName>
    <definedName name="DCF_EY22">#REF!</definedName>
    <definedName name="DCF_EY23" localSheetId="5">#REF!</definedName>
    <definedName name="DCF_EY23" localSheetId="6">#REF!</definedName>
    <definedName name="DCF_EY23" localSheetId="7">#REF!</definedName>
    <definedName name="DCF_EY23">#REF!</definedName>
    <definedName name="DCF_EY24" localSheetId="5">#REF!</definedName>
    <definedName name="DCF_EY24" localSheetId="6">#REF!</definedName>
    <definedName name="DCF_EY24" localSheetId="7">#REF!</definedName>
    <definedName name="DCF_EY24">#REF!</definedName>
    <definedName name="DCF_EY25" localSheetId="5">#REF!</definedName>
    <definedName name="DCF_EY25" localSheetId="6">#REF!</definedName>
    <definedName name="DCF_EY25" localSheetId="7">#REF!</definedName>
    <definedName name="DCF_EY25">#REF!</definedName>
    <definedName name="DCF_EY3" localSheetId="5">#REF!</definedName>
    <definedName name="DCF_EY3" localSheetId="6">#REF!</definedName>
    <definedName name="DCF_EY3" localSheetId="7">#REF!</definedName>
    <definedName name="DCF_EY3">#REF!</definedName>
    <definedName name="DCF_EY4" localSheetId="5">#REF!</definedName>
    <definedName name="DCF_EY4" localSheetId="6">#REF!</definedName>
    <definedName name="DCF_EY4" localSheetId="7">#REF!</definedName>
    <definedName name="DCF_EY4">#REF!</definedName>
    <definedName name="DCF_EY5" localSheetId="5">#REF!</definedName>
    <definedName name="DCF_EY5" localSheetId="6">#REF!</definedName>
    <definedName name="DCF_EY5" localSheetId="7">#REF!</definedName>
    <definedName name="DCF_EY5">#REF!</definedName>
    <definedName name="DCF_EY6" localSheetId="5">#REF!</definedName>
    <definedName name="DCF_EY6" localSheetId="6">#REF!</definedName>
    <definedName name="DCF_EY6" localSheetId="7">#REF!</definedName>
    <definedName name="DCF_EY6">#REF!</definedName>
    <definedName name="DCF_EY7" localSheetId="5">#REF!</definedName>
    <definedName name="DCF_EY7" localSheetId="6">#REF!</definedName>
    <definedName name="DCF_EY7" localSheetId="7">#REF!</definedName>
    <definedName name="DCF_EY7">#REF!</definedName>
    <definedName name="DCF_EY8" localSheetId="5">#REF!</definedName>
    <definedName name="DCF_EY8" localSheetId="6">#REF!</definedName>
    <definedName name="DCF_EY8" localSheetId="7">#REF!</definedName>
    <definedName name="DCF_EY8">#REF!</definedName>
    <definedName name="DCF_EY9" localSheetId="5">#REF!</definedName>
    <definedName name="DCF_EY9" localSheetId="6">#REF!</definedName>
    <definedName name="DCF_EY9" localSheetId="7">#REF!</definedName>
    <definedName name="DCF_EY9">#REF!</definedName>
    <definedName name="DCF_P" localSheetId="5">#REF!</definedName>
    <definedName name="DCF_P" localSheetId="6">#REF!</definedName>
    <definedName name="DCF_P" localSheetId="7">#REF!</definedName>
    <definedName name="DCF_P">#REF!</definedName>
    <definedName name="Debt_growth" localSheetId="5">#REF!</definedName>
    <definedName name="Debt_growth" localSheetId="6">#REF!</definedName>
    <definedName name="Debt_growth" localSheetId="7">#REF!</definedName>
    <definedName name="Debt_growth">#REF!</definedName>
    <definedName name="Debt_Market_Cap_Ratio" localSheetId="5">#REF!</definedName>
    <definedName name="Debt_Market_Cap_Ratio" localSheetId="6">#REF!</definedName>
    <definedName name="Debt_Market_Cap_Ratio" localSheetId="7">#REF!</definedName>
    <definedName name="Debt_Market_Cap_Ratio">#REF!</definedName>
    <definedName name="Debt_Total_capital" localSheetId="5">#REF!</definedName>
    <definedName name="Debt_Total_capital" localSheetId="6">#REF!</definedName>
    <definedName name="Debt_Total_capital" localSheetId="7">#REF!</definedName>
    <definedName name="Debt_Total_capital">#REF!</definedName>
    <definedName name="debt00" localSheetId="5">#REF!</definedName>
    <definedName name="debt00" localSheetId="6">#REF!</definedName>
    <definedName name="debt00" localSheetId="7">#REF!</definedName>
    <definedName name="debt00">#REF!</definedName>
    <definedName name="debt1q00" localSheetId="5">[8]BS_Q!#REF!</definedName>
    <definedName name="debt1q00" localSheetId="6">[8]BS_Q!#REF!</definedName>
    <definedName name="debt1q00" localSheetId="7">[8]BS_Q!#REF!</definedName>
    <definedName name="debt1q00">[8]BS_Q!#REF!</definedName>
    <definedName name="debt1q98" localSheetId="5">[8]BS_Q!#REF!</definedName>
    <definedName name="debt1q98" localSheetId="6">[8]BS_Q!#REF!</definedName>
    <definedName name="debt1q98" localSheetId="7">[8]BS_Q!#REF!</definedName>
    <definedName name="debt1q98">[8]BS_Q!#REF!</definedName>
    <definedName name="debt1q99" localSheetId="5">[8]BS_Q!#REF!</definedName>
    <definedName name="debt1q99" localSheetId="6">[8]BS_Q!#REF!</definedName>
    <definedName name="debt1q99" localSheetId="7">[8]BS_Q!#REF!</definedName>
    <definedName name="debt1q99">[8]BS_Q!#REF!</definedName>
    <definedName name="debt2q96" localSheetId="5">[8]BS_Q!#REF!</definedName>
    <definedName name="debt2q96" localSheetId="6">[8]BS_Q!#REF!</definedName>
    <definedName name="debt2q96" localSheetId="7">[8]BS_Q!#REF!</definedName>
    <definedName name="debt2q96">[8]BS_Q!#REF!</definedName>
    <definedName name="debt2q98" localSheetId="5">[8]BS_Q!#REF!</definedName>
    <definedName name="debt2q98" localSheetId="6">[8]BS_Q!#REF!</definedName>
    <definedName name="debt2q98" localSheetId="7">[8]BS_Q!#REF!</definedName>
    <definedName name="debt2q98">[8]BS_Q!#REF!</definedName>
    <definedName name="debt2q99" localSheetId="5">[8]BS_Q!#REF!</definedName>
    <definedName name="debt2q99" localSheetId="6">[8]BS_Q!#REF!</definedName>
    <definedName name="debt2q99" localSheetId="7">[8]BS_Q!#REF!</definedName>
    <definedName name="debt2q99">[8]BS_Q!#REF!</definedName>
    <definedName name="debt3q96" localSheetId="5">[8]BS_Q!#REF!</definedName>
    <definedName name="debt3q96" localSheetId="6">[8]BS_Q!#REF!</definedName>
    <definedName name="debt3q96" localSheetId="7">[8]BS_Q!#REF!</definedName>
    <definedName name="debt3q96">[8]BS_Q!#REF!</definedName>
    <definedName name="debt3q98" localSheetId="5">[8]BS_Q!#REF!</definedName>
    <definedName name="debt3q98" localSheetId="6">[8]BS_Q!#REF!</definedName>
    <definedName name="debt3q98" localSheetId="7">[8]BS_Q!#REF!</definedName>
    <definedName name="debt3q98">[8]BS_Q!#REF!</definedName>
    <definedName name="debt3q99" localSheetId="5">[8]BS_Q!#REF!</definedName>
    <definedName name="debt3q99" localSheetId="6">[8]BS_Q!#REF!</definedName>
    <definedName name="debt3q99" localSheetId="7">[8]BS_Q!#REF!</definedName>
    <definedName name="debt3q99">[8]BS_Q!#REF!</definedName>
    <definedName name="debt4q98" localSheetId="5">[8]BS_Q!#REF!</definedName>
    <definedName name="debt4q98" localSheetId="6">[8]BS_Q!#REF!</definedName>
    <definedName name="debt4q98" localSheetId="7">[8]BS_Q!#REF!</definedName>
    <definedName name="debt4q98">[8]BS_Q!#REF!</definedName>
    <definedName name="debt4q99" localSheetId="5">[8]BS_Q!#REF!</definedName>
    <definedName name="debt4q99" localSheetId="6">[8]BS_Q!#REF!</definedName>
    <definedName name="debt4q99" localSheetId="7">[8]BS_Q!#REF!</definedName>
    <definedName name="debt4q99">[8]BS_Q!#REF!</definedName>
    <definedName name="debt94" localSheetId="5">[11]CF_Q!#REF!</definedName>
    <definedName name="debt94" localSheetId="6">[11]CF_Q!#REF!</definedName>
    <definedName name="debt94" localSheetId="7">[11]CF_Q!#REF!</definedName>
    <definedName name="debt94">[11]CF_Q!#REF!</definedName>
    <definedName name="debt95" localSheetId="5">[11]CF_Q!#REF!</definedName>
    <definedName name="debt95" localSheetId="6">[11]CF_Q!#REF!</definedName>
    <definedName name="debt95" localSheetId="7">[11]CF_Q!#REF!</definedName>
    <definedName name="debt95">[11]CF_Q!#REF!</definedName>
    <definedName name="debt97" localSheetId="5">[8]BS_Q!#REF!</definedName>
    <definedName name="debt97" localSheetId="6">[8]BS_Q!#REF!</definedName>
    <definedName name="debt97" localSheetId="7">[8]BS_Q!#REF!</definedName>
    <definedName name="debt97">[8]BS_Q!#REF!</definedName>
    <definedName name="debt98" localSheetId="5">#REF!</definedName>
    <definedName name="debt98" localSheetId="6">#REF!</definedName>
    <definedName name="debt98" localSheetId="7">#REF!</definedName>
    <definedName name="debt98">#REF!</definedName>
    <definedName name="debt99" localSheetId="5">#REF!</definedName>
    <definedName name="debt99" localSheetId="6">#REF!</definedName>
    <definedName name="debt99" localSheetId="7">#REF!</definedName>
    <definedName name="debt99">#REF!</definedName>
    <definedName name="debtcap" localSheetId="5">[8]BS_Q!#REF!</definedName>
    <definedName name="debtcap" localSheetId="6">[8]BS_Q!#REF!</definedName>
    <definedName name="debtcap" localSheetId="7">[8]BS_Q!#REF!</definedName>
    <definedName name="debtcap">[8]BS_Q!#REF!</definedName>
    <definedName name="debtcap2q98" localSheetId="5">[8]BS_Q!#REF!</definedName>
    <definedName name="debtcap2q98" localSheetId="6">[8]BS_Q!#REF!</definedName>
    <definedName name="debtcap2q98" localSheetId="7">[8]BS_Q!#REF!</definedName>
    <definedName name="debtcap2q98">[8]BS_Q!#REF!</definedName>
    <definedName name="debtcap3q98" localSheetId="5">[8]BS_Q!#REF!</definedName>
    <definedName name="debtcap3q98" localSheetId="6">[8]BS_Q!#REF!</definedName>
    <definedName name="debtcap3q98" localSheetId="7">[8]BS_Q!#REF!</definedName>
    <definedName name="debtcap3q98">[8]BS_Q!#REF!</definedName>
    <definedName name="debtcap4q98" localSheetId="5">[8]BS_Q!#REF!</definedName>
    <definedName name="debtcap4q98" localSheetId="6">[8]BS_Q!#REF!</definedName>
    <definedName name="debtcap4q98" localSheetId="7">[8]BS_Q!#REF!</definedName>
    <definedName name="debtcap4q98">[8]BS_Q!#REF!</definedName>
    <definedName name="Deferred_tax_asset" localSheetId="5">#REF!</definedName>
    <definedName name="Deferred_tax_asset" localSheetId="6">#REF!</definedName>
    <definedName name="Deferred_tax_asset" localSheetId="7">#REF!</definedName>
    <definedName name="Deferred_tax_asset">#REF!</definedName>
    <definedName name="Deferred_tax_asset_growth_fore" localSheetId="5">#REF!</definedName>
    <definedName name="Deferred_tax_asset_growth_fore" localSheetId="6">#REF!</definedName>
    <definedName name="Deferred_tax_asset_growth_fore" localSheetId="7">#REF!</definedName>
    <definedName name="Deferred_tax_asset_growth_fore">#REF!</definedName>
    <definedName name="Deferred_tax_liability" localSheetId="5">#REF!</definedName>
    <definedName name="Deferred_tax_liability" localSheetId="6">#REF!</definedName>
    <definedName name="Deferred_tax_liability" localSheetId="7">#REF!</definedName>
    <definedName name="Deferred_tax_liability">#REF!</definedName>
    <definedName name="Deferred_tax_liability_growth_fore" localSheetId="5">#REF!</definedName>
    <definedName name="Deferred_tax_liability_growth_fore" localSheetId="6">#REF!</definedName>
    <definedName name="Deferred_tax_liability_growth_fore" localSheetId="7">#REF!</definedName>
    <definedName name="Deferred_tax_liability_growth_fore">#REF!</definedName>
    <definedName name="Deferred_taxes" localSheetId="5">#REF!</definedName>
    <definedName name="Deferred_taxes" localSheetId="6">#REF!</definedName>
    <definedName name="Deferred_taxes" localSheetId="7">#REF!</definedName>
    <definedName name="Deferred_taxes">#REF!</definedName>
    <definedName name="delete_this" hidden="1">[24]Miscellaneous!$I$83</definedName>
    <definedName name="delete_this_2" hidden="1">[24]Miscellaneous!$J$83</definedName>
    <definedName name="delete_this_3" hidden="1">[24]Miscellaneous!$K$83</definedName>
    <definedName name="delete_this_4" hidden="1">[24]Miscellaneous!$E$84</definedName>
    <definedName name="delete_this_5" localSheetId="5" hidden="1">[24]Miscellaneous!#REF!</definedName>
    <definedName name="delete_this_5" localSheetId="6" hidden="1">[24]Miscellaneous!#REF!</definedName>
    <definedName name="delete_this_5" localSheetId="7" hidden="1">[24]Miscellaneous!#REF!</definedName>
    <definedName name="delete_this_5" hidden="1">[24]Miscellaneous!#REF!</definedName>
    <definedName name="delete_this_6" localSheetId="5" hidden="1">[24]Miscellaneous!#REF!</definedName>
    <definedName name="delete_this_6" localSheetId="6" hidden="1">[24]Miscellaneous!#REF!</definedName>
    <definedName name="delete_this_6" localSheetId="7" hidden="1">[24]Miscellaneous!#REF!</definedName>
    <definedName name="delete_this_6" hidden="1">[24]Miscellaneous!#REF!</definedName>
    <definedName name="delete_this_8" localSheetId="5" hidden="1">[24]Miscellaneous!#REF!</definedName>
    <definedName name="delete_this_8" localSheetId="6" hidden="1">[24]Miscellaneous!#REF!</definedName>
    <definedName name="delete_this_8" localSheetId="7" hidden="1">[24]Miscellaneous!#REF!</definedName>
    <definedName name="delete_this_8" hidden="1">[24]Miscellaneous!#REF!</definedName>
    <definedName name="delete_this_9" localSheetId="5" hidden="1">[24]Miscellaneous!#REF!</definedName>
    <definedName name="delete_this_9" localSheetId="6" hidden="1">[24]Miscellaneous!#REF!</definedName>
    <definedName name="delete_this_9" localSheetId="7" hidden="1">[24]Miscellaneous!#REF!</definedName>
    <definedName name="delete_this_9" hidden="1">[24]Miscellaneous!#REF!</definedName>
    <definedName name="Dep_and_Amort" localSheetId="5">#REF!</definedName>
    <definedName name="Dep_and_Amort" localSheetId="6">#REF!</definedName>
    <definedName name="Dep_and_Amort" localSheetId="7">#REF!</definedName>
    <definedName name="Dep_and_Amort">#REF!</definedName>
    <definedName name="Dep_margin_fore" localSheetId="5">#REF!</definedName>
    <definedName name="Dep_margin_fore" localSheetId="6">#REF!</definedName>
    <definedName name="Dep_margin_fore" localSheetId="7">#REF!</definedName>
    <definedName name="Dep_margin_fore">#REF!</definedName>
    <definedName name="depr">[25]SOCF!$D$10</definedName>
    <definedName name="depr00">[25]SOCF!$D$10</definedName>
    <definedName name="depr01">[25]SOCF!$E$10</definedName>
    <definedName name="depr02">[25]SOCF!$F$10</definedName>
    <definedName name="depr93" localSheetId="5">#REF!</definedName>
    <definedName name="depr93" localSheetId="6">#REF!</definedName>
    <definedName name="depr93" localSheetId="7">#REF!</definedName>
    <definedName name="depr93">#REF!</definedName>
    <definedName name="depr94" localSheetId="5">#REF!</definedName>
    <definedName name="depr94" localSheetId="6">#REF!</definedName>
    <definedName name="depr94" localSheetId="7">#REF!</definedName>
    <definedName name="depr94">#REF!</definedName>
    <definedName name="depr95" localSheetId="5">#REF!</definedName>
    <definedName name="depr95" localSheetId="6">#REF!</definedName>
    <definedName name="depr95" localSheetId="7">#REF!</definedName>
    <definedName name="depr95">#REF!</definedName>
    <definedName name="depr96" localSheetId="5">#REF!</definedName>
    <definedName name="depr96" localSheetId="6">#REF!</definedName>
    <definedName name="depr96" localSheetId="7">#REF!</definedName>
    <definedName name="depr96">#REF!</definedName>
    <definedName name="depr97" localSheetId="5">#REF!</definedName>
    <definedName name="depr97" localSheetId="6">#REF!</definedName>
    <definedName name="depr97" localSheetId="7">#REF!</definedName>
    <definedName name="depr97">#REF!</definedName>
    <definedName name="depr98" localSheetId="5">#REF!</definedName>
    <definedName name="depr98" localSheetId="6">#REF!</definedName>
    <definedName name="depr98" localSheetId="7">#REF!</definedName>
    <definedName name="depr98">#REF!</definedName>
    <definedName name="depr99" localSheetId="5">#REF!</definedName>
    <definedName name="depr99" localSheetId="6">#REF!</definedName>
    <definedName name="depr99" localSheetId="7">#REF!</definedName>
    <definedName name="depr99">#REF!</definedName>
    <definedName name="Depreciation">[2]Download!$27:$27</definedName>
    <definedName name="Depreciation_fore" localSheetId="5">#REF!</definedName>
    <definedName name="Depreciation_fore" localSheetId="6">#REF!</definedName>
    <definedName name="Depreciation_fore" localSheetId="7">#REF!</definedName>
    <definedName name="Depreciation_fore">#REF!</definedName>
    <definedName name="Depreciation_margin" localSheetId="5">#REF!</definedName>
    <definedName name="Depreciation_margin" localSheetId="6">#REF!</definedName>
    <definedName name="Depreciation_margin" localSheetId="7">#REF!</definedName>
    <definedName name="Depreciation_margin">#REF!</definedName>
    <definedName name="DerivHedg" localSheetId="5">#REF!</definedName>
    <definedName name="DerivHedg" localSheetId="6">#REF!</definedName>
    <definedName name="DerivHedg" localSheetId="7">#REF!</definedName>
    <definedName name="DerivHedg">#REF!</definedName>
    <definedName name="DIO" localSheetId="5">#REF!</definedName>
    <definedName name="DIO" localSheetId="6">#REF!</definedName>
    <definedName name="DIO" localSheetId="7">#REF!</definedName>
    <definedName name="DIO">#REF!</definedName>
    <definedName name="divisions" localSheetId="5">#REF!</definedName>
    <definedName name="divisions" localSheetId="6">#REF!</definedName>
    <definedName name="divisions" localSheetId="7">#REF!</definedName>
    <definedName name="divisions">#REF!</definedName>
    <definedName name="DnA_fore" localSheetId="5">#REF!</definedName>
    <definedName name="DnA_fore" localSheetId="6">#REF!</definedName>
    <definedName name="DnA_fore" localSheetId="7">#REF!</definedName>
    <definedName name="DnA_fore">#REF!</definedName>
    <definedName name="DnA_growth_fore" localSheetId="5">#REF!</definedName>
    <definedName name="DnA_growth_fore" localSheetId="6">#REF!</definedName>
    <definedName name="DnA_growth_fore" localSheetId="7">#REF!</definedName>
    <definedName name="DnA_growth_fore">#REF!</definedName>
    <definedName name="DOW" localSheetId="5">#REF!</definedName>
    <definedName name="DOW" localSheetId="6">#REF!</definedName>
    <definedName name="DOW" localSheetId="7">#REF!</definedName>
    <definedName name="DOW">#REF!</definedName>
    <definedName name="Dow_Chemical___Balance_Sheet">[16]DOWCONSO!$A$366:$D$392</definedName>
    <definedName name="Dow_Chemical___Funds_Flow">[16]DOWCONSO!$A$329:$D$357</definedName>
    <definedName name="Dow_Chemical___Income_Statement">[16]DOWCONSO!$A$6:$D$140</definedName>
    <definedName name="Dow_Chemical_Model">[16]DOWCONSO!$A$329:$H$412</definedName>
    <definedName name="DPO" localSheetId="5">#REF!</definedName>
    <definedName name="DPO" localSheetId="6">#REF!</definedName>
    <definedName name="DPO" localSheetId="7">#REF!</definedName>
    <definedName name="DPO">#REF!</definedName>
    <definedName name="DSO" localSheetId="5">#REF!</definedName>
    <definedName name="DSO" localSheetId="6">#REF!</definedName>
    <definedName name="DSO" localSheetId="7">#REF!</definedName>
    <definedName name="DSO">#REF!</definedName>
    <definedName name="dtcsales00" localSheetId="5">#REF!</definedName>
    <definedName name="dtcsales00" localSheetId="6">#REF!</definedName>
    <definedName name="dtcsales00" localSheetId="7">#REF!</definedName>
    <definedName name="dtcsales00">#REF!</definedName>
    <definedName name="dtcsales01" localSheetId="5">#REF!</definedName>
    <definedName name="dtcsales01" localSheetId="6">#REF!</definedName>
    <definedName name="dtcsales01" localSheetId="7">#REF!</definedName>
    <definedName name="dtcsales01">#REF!</definedName>
    <definedName name="dtcsales02" localSheetId="5">#REF!</definedName>
    <definedName name="dtcsales02" localSheetId="6">#REF!</definedName>
    <definedName name="dtcsales02" localSheetId="7">#REF!</definedName>
    <definedName name="dtcsales02">#REF!</definedName>
    <definedName name="dtcsales1q00" localSheetId="5">#REF!</definedName>
    <definedName name="dtcsales1q00" localSheetId="6">#REF!</definedName>
    <definedName name="dtcsales1q00" localSheetId="7">#REF!</definedName>
    <definedName name="dtcsales1q00">#REF!</definedName>
    <definedName name="dtcsales1q01" localSheetId="5">#REF!</definedName>
    <definedName name="dtcsales1q01" localSheetId="6">#REF!</definedName>
    <definedName name="dtcsales1q01" localSheetId="7">#REF!</definedName>
    <definedName name="dtcsales1q01">#REF!</definedName>
    <definedName name="dtcsales1q02" localSheetId="5">#REF!</definedName>
    <definedName name="dtcsales1q02" localSheetId="6">#REF!</definedName>
    <definedName name="dtcsales1q02" localSheetId="7">#REF!</definedName>
    <definedName name="dtcsales1q02">#REF!</definedName>
    <definedName name="dtcsales1q99" localSheetId="5">#REF!</definedName>
    <definedName name="dtcsales1q99" localSheetId="6">#REF!</definedName>
    <definedName name="dtcsales1q99" localSheetId="7">#REF!</definedName>
    <definedName name="dtcsales1q99">#REF!</definedName>
    <definedName name="dtcsales2q00" localSheetId="5">#REF!</definedName>
    <definedName name="dtcsales2q00" localSheetId="6">#REF!</definedName>
    <definedName name="dtcsales2q00" localSheetId="7">#REF!</definedName>
    <definedName name="dtcsales2q00">#REF!</definedName>
    <definedName name="dtcsales2q01" localSheetId="5">#REF!</definedName>
    <definedName name="dtcsales2q01" localSheetId="6">#REF!</definedName>
    <definedName name="dtcsales2q01" localSheetId="7">#REF!</definedName>
    <definedName name="dtcsales2q01">#REF!</definedName>
    <definedName name="dtcsales2q02" localSheetId="5">#REF!</definedName>
    <definedName name="dtcsales2q02" localSheetId="6">#REF!</definedName>
    <definedName name="dtcsales2q02" localSheetId="7">#REF!</definedName>
    <definedName name="dtcsales2q02">#REF!</definedName>
    <definedName name="dtcsales2q99" localSheetId="5">#REF!</definedName>
    <definedName name="dtcsales2q99" localSheetId="6">#REF!</definedName>
    <definedName name="dtcsales2q99" localSheetId="7">#REF!</definedName>
    <definedName name="dtcsales2q99">#REF!</definedName>
    <definedName name="dtcsales3q00" localSheetId="5">#REF!</definedName>
    <definedName name="dtcsales3q00" localSheetId="6">#REF!</definedName>
    <definedName name="dtcsales3q00" localSheetId="7">#REF!</definedName>
    <definedName name="dtcsales3q00">#REF!</definedName>
    <definedName name="dtcsales3q01" localSheetId="5">#REF!</definedName>
    <definedName name="dtcsales3q01" localSheetId="6">#REF!</definedName>
    <definedName name="dtcsales3q01" localSheetId="7">#REF!</definedName>
    <definedName name="dtcsales3q01">#REF!</definedName>
    <definedName name="dtcsales3q02" localSheetId="5">#REF!</definedName>
    <definedName name="dtcsales3q02" localSheetId="6">#REF!</definedName>
    <definedName name="dtcsales3q02" localSheetId="7">#REF!</definedName>
    <definedName name="dtcsales3q02">#REF!</definedName>
    <definedName name="dtcsales3q99" localSheetId="5">#REF!</definedName>
    <definedName name="dtcsales3q99" localSheetId="6">#REF!</definedName>
    <definedName name="dtcsales3q99" localSheetId="7">#REF!</definedName>
    <definedName name="dtcsales3q99">#REF!</definedName>
    <definedName name="dtcsales4q00" localSheetId="5">#REF!</definedName>
    <definedName name="dtcsales4q00" localSheetId="6">#REF!</definedName>
    <definedName name="dtcsales4q00" localSheetId="7">#REF!</definedName>
    <definedName name="dtcsales4q00">#REF!</definedName>
    <definedName name="dtcsales4q01" localSheetId="5">#REF!</definedName>
    <definedName name="dtcsales4q01" localSheetId="6">#REF!</definedName>
    <definedName name="dtcsales4q01" localSheetId="7">#REF!</definedName>
    <definedName name="dtcsales4q01">#REF!</definedName>
    <definedName name="dtcsales4q02" localSheetId="5">#REF!</definedName>
    <definedName name="dtcsales4q02" localSheetId="6">#REF!</definedName>
    <definedName name="dtcsales4q02" localSheetId="7">#REF!</definedName>
    <definedName name="dtcsales4q02">#REF!</definedName>
    <definedName name="dtcsales4q99" localSheetId="5">#REF!</definedName>
    <definedName name="dtcsales4q99" localSheetId="6">#REF!</definedName>
    <definedName name="dtcsales4q99" localSheetId="7">#REF!</definedName>
    <definedName name="dtcsales4q99">#REF!</definedName>
    <definedName name="dtcsales99" localSheetId="5">#REF!</definedName>
    <definedName name="dtcsales99" localSheetId="6">#REF!</definedName>
    <definedName name="dtcsales99" localSheetId="7">#REF!</definedName>
    <definedName name="dtcsales99">#REF!</definedName>
    <definedName name="EBIT" localSheetId="5">#REF!</definedName>
    <definedName name="EBIT" localSheetId="6">#REF!</definedName>
    <definedName name="EBIT" localSheetId="7">#REF!</definedName>
    <definedName name="EBIT">#REF!</definedName>
    <definedName name="EBIT_fore" localSheetId="5">#REF!</definedName>
    <definedName name="EBIT_fore" localSheetId="6">#REF!</definedName>
    <definedName name="EBIT_fore" localSheetId="7">#REF!</definedName>
    <definedName name="EBIT_fore">#REF!</definedName>
    <definedName name="EBIT_growth" localSheetId="5">#REF!</definedName>
    <definedName name="EBIT_growth" localSheetId="6">#REF!</definedName>
    <definedName name="EBIT_growth" localSheetId="7">#REF!</definedName>
    <definedName name="EBIT_growth">#REF!</definedName>
    <definedName name="EBIT_margin" localSheetId="5">#REF!</definedName>
    <definedName name="EBIT_margin" localSheetId="6">#REF!</definedName>
    <definedName name="EBIT_margin" localSheetId="7">#REF!</definedName>
    <definedName name="EBIT_margin">#REF!</definedName>
    <definedName name="EBIT_margin_fore" localSheetId="5">#REF!</definedName>
    <definedName name="EBIT_margin_fore" localSheetId="6">#REF!</definedName>
    <definedName name="EBIT_margin_fore" localSheetId="7">#REF!</definedName>
    <definedName name="EBIT_margin_fore">#REF!</definedName>
    <definedName name="ebit00" localSheetId="5">[8]IS!#REF!</definedName>
    <definedName name="ebit00" localSheetId="6">[8]IS!#REF!</definedName>
    <definedName name="ebit00" localSheetId="7">[8]IS!#REF!</definedName>
    <definedName name="ebit00">[8]IS!#REF!</definedName>
    <definedName name="ebit94" localSheetId="5">[8]COH!#REF!</definedName>
    <definedName name="ebit94" localSheetId="6">[8]COH!#REF!</definedName>
    <definedName name="ebit94" localSheetId="7">[8]COH!#REF!</definedName>
    <definedName name="ebit94">[8]COH!#REF!</definedName>
    <definedName name="ebit95" localSheetId="5">[8]COH!#REF!</definedName>
    <definedName name="ebit95" localSheetId="6">[8]COH!#REF!</definedName>
    <definedName name="ebit95" localSheetId="7">[8]COH!#REF!</definedName>
    <definedName name="ebit95">[8]COH!#REF!</definedName>
    <definedName name="ebit96" localSheetId="5">[8]COH!#REF!</definedName>
    <definedName name="ebit96" localSheetId="6">[8]COH!#REF!</definedName>
    <definedName name="ebit96" localSheetId="7">[8]COH!#REF!</definedName>
    <definedName name="ebit96">[8]COH!#REF!</definedName>
    <definedName name="ebit97" localSheetId="5">[8]COH!#REF!</definedName>
    <definedName name="ebit97" localSheetId="6">[8]COH!#REF!</definedName>
    <definedName name="ebit97" localSheetId="7">[8]COH!#REF!</definedName>
    <definedName name="ebit97">[8]COH!#REF!</definedName>
    <definedName name="ebit98" localSheetId="5">[8]COH!#REF!</definedName>
    <definedName name="ebit98" localSheetId="6">[8]COH!#REF!</definedName>
    <definedName name="ebit98" localSheetId="7">[8]COH!#REF!</definedName>
    <definedName name="ebit98">[8]COH!#REF!</definedName>
    <definedName name="ebit99" localSheetId="5">[9]AEOS!#REF!</definedName>
    <definedName name="ebit99" localSheetId="6">[9]AEOS!#REF!</definedName>
    <definedName name="ebit99" localSheetId="7">[9]AEOS!#REF!</definedName>
    <definedName name="ebit99">[9]AEOS!#REF!</definedName>
    <definedName name="EBITA" localSheetId="5">#REF!</definedName>
    <definedName name="EBITA" localSheetId="6">#REF!</definedName>
    <definedName name="EBITA" localSheetId="7">#REF!</definedName>
    <definedName name="EBITA">#REF!</definedName>
    <definedName name="EBITA_fore" localSheetId="5">#REF!</definedName>
    <definedName name="EBITA_fore" localSheetId="6">#REF!</definedName>
    <definedName name="EBITA_fore" localSheetId="7">#REF!</definedName>
    <definedName name="EBITA_fore">#REF!</definedName>
    <definedName name="EBITDA_DCF" localSheetId="5">#REF!</definedName>
    <definedName name="EBITDA_DCF" localSheetId="6">#REF!</definedName>
    <definedName name="EBITDA_DCF" localSheetId="7">#REF!</definedName>
    <definedName name="EBITDA_DCF">#REF!</definedName>
    <definedName name="EBITDA_fore" localSheetId="5">#REF!</definedName>
    <definedName name="EBITDA_fore" localSheetId="6">#REF!</definedName>
    <definedName name="EBITDA_fore" localSheetId="7">#REF!</definedName>
    <definedName name="EBITDA_fore">#REF!</definedName>
    <definedName name="EBITDA_growth" localSheetId="5">#REF!</definedName>
    <definedName name="EBITDA_growth" localSheetId="6">#REF!</definedName>
    <definedName name="EBITDA_growth" localSheetId="7">#REF!</definedName>
    <definedName name="EBITDA_growth">#REF!</definedName>
    <definedName name="EBITDA_growth_avg" localSheetId="5">#REF!</definedName>
    <definedName name="EBITDA_growth_avg" localSheetId="6">#REF!</definedName>
    <definedName name="EBITDA_growth_avg" localSheetId="7">#REF!</definedName>
    <definedName name="EBITDA_growth_avg">#REF!</definedName>
    <definedName name="EBITDA_margin" localSheetId="5">#REF!</definedName>
    <definedName name="EBITDA_margin" localSheetId="6">#REF!</definedName>
    <definedName name="EBITDA_margin" localSheetId="7">#REF!</definedName>
    <definedName name="EBITDA_margin">#REF!</definedName>
    <definedName name="EBITDA_margin_fore" localSheetId="5">#REF!</definedName>
    <definedName name="EBITDA_margin_fore" localSheetId="6">#REF!</definedName>
    <definedName name="EBITDA_margin_fore" localSheetId="7">#REF!</definedName>
    <definedName name="EBITDA_margin_fore">#REF!</definedName>
    <definedName name="EBITDA_per_share" localSheetId="5">#REF!</definedName>
    <definedName name="EBITDA_per_share" localSheetId="6">#REF!</definedName>
    <definedName name="EBITDA_per_share" localSheetId="7">#REF!</definedName>
    <definedName name="EBITDA_per_share">#REF!</definedName>
    <definedName name="EBITDA_Share" localSheetId="5">#REF!</definedName>
    <definedName name="EBITDA_Share" localSheetId="6">#REF!</definedName>
    <definedName name="EBITDA_Share" localSheetId="7">#REF!</definedName>
    <definedName name="EBITDA_Share">#REF!</definedName>
    <definedName name="EBITNonRecur" localSheetId="5">#REF!</definedName>
    <definedName name="EBITNonRecur" localSheetId="6">#REF!</definedName>
    <definedName name="EBITNonRecur" localSheetId="7">#REF!</definedName>
    <definedName name="EBITNonRecur">#REF!</definedName>
    <definedName name="Economic_book_value" localSheetId="5">#REF!</definedName>
    <definedName name="Economic_book_value" localSheetId="6">#REF!</definedName>
    <definedName name="Economic_book_value" localSheetId="7">#REF!</definedName>
    <definedName name="Economic_book_value">#REF!</definedName>
    <definedName name="Economic_profit" localSheetId="5">#REF!</definedName>
    <definedName name="Economic_profit" localSheetId="6">#REF!</definedName>
    <definedName name="Economic_profit" localSheetId="7">#REF!</definedName>
    <definedName name="Economic_profit">#REF!</definedName>
    <definedName name="Economic_profit_dcf" localSheetId="5">#REF!</definedName>
    <definedName name="Economic_profit_dcf" localSheetId="6">#REF!</definedName>
    <definedName name="Economic_profit_dcf" localSheetId="7">#REF!</definedName>
    <definedName name="Economic_profit_dcf">#REF!</definedName>
    <definedName name="end_st00" localSheetId="5">[9]STORES!#REF!</definedName>
    <definedName name="end_st00" localSheetId="6">[9]STORES!#REF!</definedName>
    <definedName name="end_st00" localSheetId="7">[9]STORES!#REF!</definedName>
    <definedName name="end_st00">[9]STORES!#REF!</definedName>
    <definedName name="end_st94">[11]STORES!$R$60</definedName>
    <definedName name="end_st95">[11]STORES!$X$60</definedName>
    <definedName name="end_st96">[11]STORES!$AD$60</definedName>
    <definedName name="end_st97">[11]STORES!$AJ$60</definedName>
    <definedName name="end_st98">[11]STORES!$AP$60</definedName>
    <definedName name="end_st99">[11]STORES!$AV$60</definedName>
    <definedName name="End_Toggle">[26]Data!$B$3</definedName>
    <definedName name="End_Toggle2">[26]Data!$B$3</definedName>
    <definedName name="endft00" localSheetId="5">[9]STORES!#REF!</definedName>
    <definedName name="endft00" localSheetId="6">[9]STORES!#REF!</definedName>
    <definedName name="endft00" localSheetId="7">[9]STORES!#REF!</definedName>
    <definedName name="endft00">[9]STORES!#REF!</definedName>
    <definedName name="endft1q00" localSheetId="5">#REF!</definedName>
    <definedName name="endft1q00" localSheetId="6">#REF!</definedName>
    <definedName name="endft1q00" localSheetId="7">#REF!</definedName>
    <definedName name="endft1q00">#REF!</definedName>
    <definedName name="endft1q94" localSheetId="5">[9]STORES!#REF!</definedName>
    <definedName name="endft1q94" localSheetId="6">[9]STORES!#REF!</definedName>
    <definedName name="endft1q94" localSheetId="7">[9]STORES!#REF!</definedName>
    <definedName name="endft1q94">[9]STORES!#REF!</definedName>
    <definedName name="endft1q95" localSheetId="5">[9]STORES!#REF!</definedName>
    <definedName name="endft1q95" localSheetId="6">[9]STORES!#REF!</definedName>
    <definedName name="endft1q95" localSheetId="7">[9]STORES!#REF!</definedName>
    <definedName name="endft1q95">[9]STORES!#REF!</definedName>
    <definedName name="endft1q96" localSheetId="5">[9]STORES!#REF!</definedName>
    <definedName name="endft1q96" localSheetId="6">[9]STORES!#REF!</definedName>
    <definedName name="endft1q96" localSheetId="7">[9]STORES!#REF!</definedName>
    <definedName name="endft1q96">[9]STORES!#REF!</definedName>
    <definedName name="endft1q97" localSheetId="5">[9]STORES!#REF!</definedName>
    <definedName name="endft1q97" localSheetId="6">[9]STORES!#REF!</definedName>
    <definedName name="endft1q97" localSheetId="7">[9]STORES!#REF!</definedName>
    <definedName name="endft1q97">[9]STORES!#REF!</definedName>
    <definedName name="endft1q99" localSheetId="5">#REF!</definedName>
    <definedName name="endft1q99" localSheetId="6">#REF!</definedName>
    <definedName name="endft1q99" localSheetId="7">#REF!</definedName>
    <definedName name="endft1q99">#REF!</definedName>
    <definedName name="endft2q94" localSheetId="5">[9]STORES!#REF!</definedName>
    <definedName name="endft2q94" localSheetId="6">[9]STORES!#REF!</definedName>
    <definedName name="endft2q94" localSheetId="7">[9]STORES!#REF!</definedName>
    <definedName name="endft2q94">[9]STORES!#REF!</definedName>
    <definedName name="endft2q95" localSheetId="5">[9]STORES!#REF!</definedName>
    <definedName name="endft2q95" localSheetId="6">[9]STORES!#REF!</definedName>
    <definedName name="endft2q95" localSheetId="7">[9]STORES!#REF!</definedName>
    <definedName name="endft2q95">[9]STORES!#REF!</definedName>
    <definedName name="endft2q96" localSheetId="5">[9]STORES!#REF!</definedName>
    <definedName name="endft2q96" localSheetId="6">[9]STORES!#REF!</definedName>
    <definedName name="endft2q96" localSheetId="7">[9]STORES!#REF!</definedName>
    <definedName name="endft2q96">[9]STORES!#REF!</definedName>
    <definedName name="endft2q97" localSheetId="5">[9]STORES!#REF!</definedName>
    <definedName name="endft2q97" localSheetId="6">[9]STORES!#REF!</definedName>
    <definedName name="endft2q97" localSheetId="7">[9]STORES!#REF!</definedName>
    <definedName name="endft2q97">[9]STORES!#REF!</definedName>
    <definedName name="endft2q99" localSheetId="5">#REF!</definedName>
    <definedName name="endft2q99" localSheetId="6">#REF!</definedName>
    <definedName name="endft2q99" localSheetId="7">#REF!</definedName>
    <definedName name="endft2q99">#REF!</definedName>
    <definedName name="endft3q94" localSheetId="5">[9]STORES!#REF!</definedName>
    <definedName name="endft3q94" localSheetId="6">[9]STORES!#REF!</definedName>
    <definedName name="endft3q94" localSheetId="7">[9]STORES!#REF!</definedName>
    <definedName name="endft3q94">[9]STORES!#REF!</definedName>
    <definedName name="endft3q95" localSheetId="5">[9]STORES!#REF!</definedName>
    <definedName name="endft3q95" localSheetId="6">[9]STORES!#REF!</definedName>
    <definedName name="endft3q95" localSheetId="7">[9]STORES!#REF!</definedName>
    <definedName name="endft3q95">[9]STORES!#REF!</definedName>
    <definedName name="endft3q96" localSheetId="5">[9]STORES!#REF!</definedName>
    <definedName name="endft3q96" localSheetId="6">[9]STORES!#REF!</definedName>
    <definedName name="endft3q96" localSheetId="7">[9]STORES!#REF!</definedName>
    <definedName name="endft3q96">[9]STORES!#REF!</definedName>
    <definedName name="endft3q97" localSheetId="5">[9]STORES!#REF!</definedName>
    <definedName name="endft3q97" localSheetId="6">[9]STORES!#REF!</definedName>
    <definedName name="endft3q97" localSheetId="7">[9]STORES!#REF!</definedName>
    <definedName name="endft3q97">[9]STORES!#REF!</definedName>
    <definedName name="endft3q98" localSheetId="5">#REF!</definedName>
    <definedName name="endft3q98" localSheetId="6">#REF!</definedName>
    <definedName name="endft3q98" localSheetId="7">#REF!</definedName>
    <definedName name="endft3q98">#REF!</definedName>
    <definedName name="endft4q94" localSheetId="5">[9]STORES!#REF!</definedName>
    <definedName name="endft4q94" localSheetId="6">[9]STORES!#REF!</definedName>
    <definedName name="endft4q94" localSheetId="7">[9]STORES!#REF!</definedName>
    <definedName name="endft4q94">[9]STORES!#REF!</definedName>
    <definedName name="endft4q95" localSheetId="5">[9]STORES!#REF!</definedName>
    <definedName name="endft4q95" localSheetId="6">[9]STORES!#REF!</definedName>
    <definedName name="endft4q95" localSheetId="7">[9]STORES!#REF!</definedName>
    <definedName name="endft4q95">[9]STORES!#REF!</definedName>
    <definedName name="endft4q96" localSheetId="5">[9]STORES!#REF!</definedName>
    <definedName name="endft4q96" localSheetId="6">[9]STORES!#REF!</definedName>
    <definedName name="endft4q96" localSheetId="7">[9]STORES!#REF!</definedName>
    <definedName name="endft4q96">[9]STORES!#REF!</definedName>
    <definedName name="endft4q97" localSheetId="5">[9]STORES!#REF!</definedName>
    <definedName name="endft4q97" localSheetId="6">[9]STORES!#REF!</definedName>
    <definedName name="endft4q97" localSheetId="7">[9]STORES!#REF!</definedName>
    <definedName name="endft4q97">[9]STORES!#REF!</definedName>
    <definedName name="endft4q98" localSheetId="5">#REF!</definedName>
    <definedName name="endft4q98" localSheetId="6">#REF!</definedName>
    <definedName name="endft4q98" localSheetId="7">#REF!</definedName>
    <definedName name="endft4q98">#REF!</definedName>
    <definedName name="endft4q99" localSheetId="5">#REF!</definedName>
    <definedName name="endft4q99" localSheetId="6">#REF!</definedName>
    <definedName name="endft4q99" localSheetId="7">#REF!</definedName>
    <definedName name="endft4q99">#REF!</definedName>
    <definedName name="endft94" localSheetId="5">[9]STORES!#REF!</definedName>
    <definedName name="endft94" localSheetId="6">[9]STORES!#REF!</definedName>
    <definedName name="endft94" localSheetId="7">[9]STORES!#REF!</definedName>
    <definedName name="endft94">[9]STORES!#REF!</definedName>
    <definedName name="endft95" localSheetId="5">[9]STORES!#REF!</definedName>
    <definedName name="endft95" localSheetId="6">[9]STORES!#REF!</definedName>
    <definedName name="endft95" localSheetId="7">[9]STORES!#REF!</definedName>
    <definedName name="endft95">[9]STORES!#REF!</definedName>
    <definedName name="endft96" localSheetId="5">[9]STORES!#REF!</definedName>
    <definedName name="endft96" localSheetId="6">[9]STORES!#REF!</definedName>
    <definedName name="endft96" localSheetId="7">[9]STORES!#REF!</definedName>
    <definedName name="endft96">[9]STORES!#REF!</definedName>
    <definedName name="endft97" localSheetId="5">[9]STORES!#REF!</definedName>
    <definedName name="endft97" localSheetId="6">[9]STORES!#REF!</definedName>
    <definedName name="endft97" localSheetId="7">[9]STORES!#REF!</definedName>
    <definedName name="endft97">[9]STORES!#REF!</definedName>
    <definedName name="endft98">[9]STORES!$G$57</definedName>
    <definedName name="endft99">[9]STORES!$M$57</definedName>
    <definedName name="Enterprise_value" localSheetId="5">#REF!</definedName>
    <definedName name="Enterprise_value" localSheetId="6">#REF!</definedName>
    <definedName name="Enterprise_value" localSheetId="7">#REF!</definedName>
    <definedName name="Enterprise_value">#REF!</definedName>
    <definedName name="Enterprise_Value_EBITDA" localSheetId="5">#REF!</definedName>
    <definedName name="Enterprise_Value_EBITDA" localSheetId="6">#REF!</definedName>
    <definedName name="Enterprise_Value_EBITDA" localSheetId="7">#REF!</definedName>
    <definedName name="Enterprise_Value_EBITDA">#REF!</definedName>
    <definedName name="EPS_1996" localSheetId="5">#REF!</definedName>
    <definedName name="EPS_1996" localSheetId="6">#REF!</definedName>
    <definedName name="EPS_1996" localSheetId="7">#REF!</definedName>
    <definedName name="EPS_1996">#REF!</definedName>
    <definedName name="EPS_1997" localSheetId="5">#REF!</definedName>
    <definedName name="EPS_1997" localSheetId="6">#REF!</definedName>
    <definedName name="EPS_1997" localSheetId="7">#REF!</definedName>
    <definedName name="EPS_1997">#REF!</definedName>
    <definedName name="EPS_EY1" localSheetId="5">#REF!</definedName>
    <definedName name="EPS_EY1" localSheetId="6">#REF!</definedName>
    <definedName name="EPS_EY1" localSheetId="7">#REF!</definedName>
    <definedName name="EPS_EY1">#REF!</definedName>
    <definedName name="EPS_EY2" localSheetId="5">#REF!</definedName>
    <definedName name="EPS_EY2" localSheetId="6">#REF!</definedName>
    <definedName name="EPS_EY2" localSheetId="7">#REF!</definedName>
    <definedName name="EPS_EY2">#REF!</definedName>
    <definedName name="EPS_growth" localSheetId="5">#REF!</definedName>
    <definedName name="EPS_growth" localSheetId="6">#REF!</definedName>
    <definedName name="EPS_growth" localSheetId="7">#REF!</definedName>
    <definedName name="EPS_growth">#REF!</definedName>
    <definedName name="EPS_growth_avg" localSheetId="5">#REF!</definedName>
    <definedName name="EPS_growth_avg" localSheetId="6">#REF!</definedName>
    <definedName name="EPS_growth_avg" localSheetId="7">#REF!</definedName>
    <definedName name="EPS_growth_avg">#REF!</definedName>
    <definedName name="eps00" localSheetId="5">[8]IS!#REF!</definedName>
    <definedName name="eps00" localSheetId="6">[8]IS!#REF!</definedName>
    <definedName name="eps00" localSheetId="7">[8]IS!#REF!</definedName>
    <definedName name="eps00">[8]IS!#REF!</definedName>
    <definedName name="eps1q95" localSheetId="5">[11]ANNQ!#REF!</definedName>
    <definedName name="eps1q95" localSheetId="6">[11]ANNQ!#REF!</definedName>
    <definedName name="eps1q95" localSheetId="7">[11]ANNQ!#REF!</definedName>
    <definedName name="eps1q95">[11]ANNQ!#REF!</definedName>
    <definedName name="eps1q96" localSheetId="5">[8]COH!#REF!</definedName>
    <definedName name="eps1q96" localSheetId="6">[8]COH!#REF!</definedName>
    <definedName name="eps1q96" localSheetId="7">[8]COH!#REF!</definedName>
    <definedName name="eps1q96">[8]COH!#REF!</definedName>
    <definedName name="eps1q97" localSheetId="5">[8]COH!#REF!</definedName>
    <definedName name="eps1q97" localSheetId="6">[8]COH!#REF!</definedName>
    <definedName name="eps1q97" localSheetId="7">[8]COH!#REF!</definedName>
    <definedName name="eps1q97">[8]COH!#REF!</definedName>
    <definedName name="eps1q98" localSheetId="5">[8]COH!#REF!</definedName>
    <definedName name="eps1q98" localSheetId="6">[8]COH!#REF!</definedName>
    <definedName name="eps1q98" localSheetId="7">[8]COH!#REF!</definedName>
    <definedName name="eps1q98">[8]COH!#REF!</definedName>
    <definedName name="eps1q99" localSheetId="5">[8]IS_Q!#REF!</definedName>
    <definedName name="eps1q99" localSheetId="6">[8]IS_Q!#REF!</definedName>
    <definedName name="eps1q99" localSheetId="7">[8]IS_Q!#REF!</definedName>
    <definedName name="eps1q99">[8]IS_Q!#REF!</definedName>
    <definedName name="eps2q95" localSheetId="5">[11]ANNQ!#REF!</definedName>
    <definedName name="eps2q95" localSheetId="6">[11]ANNQ!#REF!</definedName>
    <definedName name="eps2q95" localSheetId="7">[11]ANNQ!#REF!</definedName>
    <definedName name="eps2q95">[11]ANNQ!#REF!</definedName>
    <definedName name="eps2q96" localSheetId="5">[8]IS_Q!#REF!</definedName>
    <definedName name="eps2q96" localSheetId="6">[8]IS_Q!#REF!</definedName>
    <definedName name="eps2q96" localSheetId="7">[8]IS_Q!#REF!</definedName>
    <definedName name="eps2q96">[8]IS_Q!#REF!</definedName>
    <definedName name="eps2q97" localSheetId="5">[8]IS_Q!#REF!</definedName>
    <definedName name="eps2q97" localSheetId="6">[8]IS_Q!#REF!</definedName>
    <definedName name="eps2q97" localSheetId="7">[8]IS_Q!#REF!</definedName>
    <definedName name="eps2q97">[8]IS_Q!#REF!</definedName>
    <definedName name="eps2q98" localSheetId="5">[8]COH!#REF!</definedName>
    <definedName name="eps2q98" localSheetId="6">[8]COH!#REF!</definedName>
    <definedName name="eps2q98" localSheetId="7">[8]COH!#REF!</definedName>
    <definedName name="eps2q98">[8]COH!#REF!</definedName>
    <definedName name="eps2q99" localSheetId="5">[8]IS_Q!#REF!</definedName>
    <definedName name="eps2q99" localSheetId="6">[8]IS_Q!#REF!</definedName>
    <definedName name="eps2q99" localSheetId="7">[8]IS_Q!#REF!</definedName>
    <definedName name="eps2q99">[8]IS_Q!#REF!</definedName>
    <definedName name="eps3q95" localSheetId="5">[11]ANNQ!#REF!</definedName>
    <definedName name="eps3q95" localSheetId="6">[11]ANNQ!#REF!</definedName>
    <definedName name="eps3q95" localSheetId="7">[11]ANNQ!#REF!</definedName>
    <definedName name="eps3q95">[11]ANNQ!#REF!</definedName>
    <definedName name="eps3q96" localSheetId="5">[8]IS_Q!#REF!</definedName>
    <definedName name="eps3q96" localSheetId="6">[8]IS_Q!#REF!</definedName>
    <definedName name="eps3q96" localSheetId="7">[8]IS_Q!#REF!</definedName>
    <definedName name="eps3q96">[8]IS_Q!#REF!</definedName>
    <definedName name="eps3q97" localSheetId="5">[8]IS_Q!#REF!</definedName>
    <definedName name="eps3q97" localSheetId="6">[8]IS_Q!#REF!</definedName>
    <definedName name="eps3q97" localSheetId="7">[8]IS_Q!#REF!</definedName>
    <definedName name="eps3q97">[8]IS_Q!#REF!</definedName>
    <definedName name="eps3q98" localSheetId="5">[8]COH!#REF!</definedName>
    <definedName name="eps3q98" localSheetId="6">[8]COH!#REF!</definedName>
    <definedName name="eps3q98" localSheetId="7">[8]COH!#REF!</definedName>
    <definedName name="eps3q98">[8]COH!#REF!</definedName>
    <definedName name="eps3q99" localSheetId="5">[8]IS_Q!#REF!</definedName>
    <definedName name="eps3q99" localSheetId="6">[8]IS_Q!#REF!</definedName>
    <definedName name="eps3q99" localSheetId="7">[8]IS_Q!#REF!</definedName>
    <definedName name="eps3q99">[8]IS_Q!#REF!</definedName>
    <definedName name="eps4q95" localSheetId="5">[11]ANNQ!#REF!</definedName>
    <definedName name="eps4q95" localSheetId="6">[11]ANNQ!#REF!</definedName>
    <definedName name="eps4q95" localSheetId="7">[11]ANNQ!#REF!</definedName>
    <definedName name="eps4q95">[11]ANNQ!#REF!</definedName>
    <definedName name="eps4q96" localSheetId="5">[11]ANNQ!#REF!</definedName>
    <definedName name="eps4q96" localSheetId="6">[11]ANNQ!#REF!</definedName>
    <definedName name="eps4q96" localSheetId="7">[11]ANNQ!#REF!</definedName>
    <definedName name="eps4q96">[11]ANNQ!#REF!</definedName>
    <definedName name="eps4q97" localSheetId="5">[8]COH!#REF!</definedName>
    <definedName name="eps4q97" localSheetId="6">[8]COH!#REF!</definedName>
    <definedName name="eps4q97" localSheetId="7">[8]COH!#REF!</definedName>
    <definedName name="eps4q97">[8]COH!#REF!</definedName>
    <definedName name="eps4q98" localSheetId="5">[8]COH!#REF!</definedName>
    <definedName name="eps4q98" localSheetId="6">[8]COH!#REF!</definedName>
    <definedName name="eps4q98" localSheetId="7">[8]COH!#REF!</definedName>
    <definedName name="eps4q98">[8]COH!#REF!</definedName>
    <definedName name="eps4q99" localSheetId="5">[8]IS_Q!#REF!</definedName>
    <definedName name="eps4q99" localSheetId="6">[8]IS_Q!#REF!</definedName>
    <definedName name="eps4q99" localSheetId="7">[8]IS_Q!#REF!</definedName>
    <definedName name="eps4q99">[8]IS_Q!#REF!</definedName>
    <definedName name="eps95pro" localSheetId="5">[11]ANNPROJ!#REF!</definedName>
    <definedName name="eps95pro" localSheetId="6">[11]ANNPROJ!#REF!</definedName>
    <definedName name="eps95pro" localSheetId="7">[11]ANNPROJ!#REF!</definedName>
    <definedName name="eps95pro">[11]ANNPROJ!#REF!</definedName>
    <definedName name="epsprimary98" localSheetId="5">[8]COH!#REF!</definedName>
    <definedName name="epsprimary98" localSheetId="6">[8]COH!#REF!</definedName>
    <definedName name="epsprimary98" localSheetId="7">[8]COH!#REF!</definedName>
    <definedName name="epsprimary98">[8]COH!#REF!</definedName>
    <definedName name="epsq98" localSheetId="5">[8]COH!#REF!</definedName>
    <definedName name="epsq98" localSheetId="6">[8]COH!#REF!</definedName>
    <definedName name="epsq98" localSheetId="7">[8]COH!#REF!</definedName>
    <definedName name="epsq98">[8]COH!#REF!</definedName>
    <definedName name="eqty1q97">[10]BS_Q!$L$43</definedName>
    <definedName name="eqty2q97">[10]BS_Q!$M$43</definedName>
    <definedName name="eqty3q96">[10]BS_Q!$I$43</definedName>
    <definedName name="eqty3q97">[10]BS_Q!$N$43</definedName>
    <definedName name="eqty4q96">[10]BS_Q!$J$43</definedName>
    <definedName name="eqty4q97" localSheetId="5">[8]BS_Q!#REF!</definedName>
    <definedName name="eqty4q97" localSheetId="6">[8]BS_Q!#REF!</definedName>
    <definedName name="eqty4q97" localSheetId="7">[8]BS_Q!#REF!</definedName>
    <definedName name="eqty4q97">[8]BS_Q!#REF!</definedName>
    <definedName name="Equity_Equivalents" localSheetId="5">#REF!</definedName>
    <definedName name="Equity_Equivalents" localSheetId="6">#REF!</definedName>
    <definedName name="Equity_Equivalents" localSheetId="7">#REF!</definedName>
    <definedName name="Equity_Equivalents">#REF!</definedName>
    <definedName name="Equity_risk_premium" localSheetId="5">#REF!</definedName>
    <definedName name="Equity_risk_premium" localSheetId="6">#REF!</definedName>
    <definedName name="Equity_risk_premium" localSheetId="7">#REF!</definedName>
    <definedName name="Equity_risk_premium">#REF!</definedName>
    <definedName name="equity00" localSheetId="5">#REF!</definedName>
    <definedName name="equity00" localSheetId="6">#REF!</definedName>
    <definedName name="equity00" localSheetId="7">#REF!</definedName>
    <definedName name="equity00">#REF!</definedName>
    <definedName name="equity1q00" localSheetId="5">[8]BS_Q!#REF!</definedName>
    <definedName name="equity1q00" localSheetId="6">[8]BS_Q!#REF!</definedName>
    <definedName name="equity1q00" localSheetId="7">[8]BS_Q!#REF!</definedName>
    <definedName name="equity1q00">[8]BS_Q!#REF!</definedName>
    <definedName name="equity1q97" localSheetId="5">[8]BS_Q!#REF!</definedName>
    <definedName name="equity1q97" localSheetId="6">[8]BS_Q!#REF!</definedName>
    <definedName name="equity1q97" localSheetId="7">[8]BS_Q!#REF!</definedName>
    <definedName name="equity1q97">[8]BS_Q!#REF!</definedName>
    <definedName name="equity1q98" localSheetId="5">[8]BS_Q!#REF!</definedName>
    <definedName name="equity1q98" localSheetId="6">[8]BS_Q!#REF!</definedName>
    <definedName name="equity1q98" localSheetId="7">[8]BS_Q!#REF!</definedName>
    <definedName name="equity1q98">[8]BS_Q!#REF!</definedName>
    <definedName name="equity1q99" localSheetId="5">[8]BS_Q!#REF!</definedName>
    <definedName name="equity1q99" localSheetId="6">[8]BS_Q!#REF!</definedName>
    <definedName name="equity1q99" localSheetId="7">[8]BS_Q!#REF!</definedName>
    <definedName name="equity1q99">[8]BS_Q!#REF!</definedName>
    <definedName name="equity2q00">[10]BS_Q!$AB$43</definedName>
    <definedName name="equity2q01">[25]BS_Q!$H$44</definedName>
    <definedName name="equity2q97" localSheetId="5">[8]BS_Q!#REF!</definedName>
    <definedName name="equity2q97" localSheetId="6">[8]BS_Q!#REF!</definedName>
    <definedName name="equity2q97" localSheetId="7">[8]BS_Q!#REF!</definedName>
    <definedName name="equity2q97">[8]BS_Q!#REF!</definedName>
    <definedName name="equity2q98" localSheetId="5">[8]BS_Q!#REF!</definedName>
    <definedName name="equity2q98" localSheetId="6">[8]BS_Q!#REF!</definedName>
    <definedName name="equity2q98" localSheetId="7">[8]BS_Q!#REF!</definedName>
    <definedName name="equity2q98">[8]BS_Q!#REF!</definedName>
    <definedName name="equity2q99" localSheetId="5">[8]BS_Q!#REF!</definedName>
    <definedName name="equity2q99" localSheetId="6">[8]BS_Q!#REF!</definedName>
    <definedName name="equity2q99" localSheetId="7">[8]BS_Q!#REF!</definedName>
    <definedName name="equity2q99">[8]BS_Q!#REF!</definedName>
    <definedName name="equity3q00">[10]BS_Q!$AC$43</definedName>
    <definedName name="equity3q97" localSheetId="5">[8]BS_Q!#REF!</definedName>
    <definedName name="equity3q97" localSheetId="6">[8]BS_Q!#REF!</definedName>
    <definedName name="equity3q97" localSheetId="7">[8]BS_Q!#REF!</definedName>
    <definedName name="equity3q97">[8]BS_Q!#REF!</definedName>
    <definedName name="equity3q98" localSheetId="5">[8]BS_Q!#REF!</definedName>
    <definedName name="equity3q98" localSheetId="6">[8]BS_Q!#REF!</definedName>
    <definedName name="equity3q98" localSheetId="7">[8]BS_Q!#REF!</definedName>
    <definedName name="equity3q98">[8]BS_Q!#REF!</definedName>
    <definedName name="equity3q99" localSheetId="5">[8]BS_Q!#REF!</definedName>
    <definedName name="equity3q99" localSheetId="6">[8]BS_Q!#REF!</definedName>
    <definedName name="equity3q99" localSheetId="7">[8]BS_Q!#REF!</definedName>
    <definedName name="equity3q99">[8]BS_Q!#REF!</definedName>
    <definedName name="equity4q00">[10]BS_Q!$AD$43</definedName>
    <definedName name="equity4q97" localSheetId="5">[8]BS_Q!#REF!</definedName>
    <definedName name="equity4q97" localSheetId="6">[8]BS_Q!#REF!</definedName>
    <definedName name="equity4q97" localSheetId="7">[8]BS_Q!#REF!</definedName>
    <definedName name="equity4q97">[8]BS_Q!#REF!</definedName>
    <definedName name="equity4q98" localSheetId="5">[8]BS_Q!#REF!</definedName>
    <definedName name="equity4q98" localSheetId="6">[8]BS_Q!#REF!</definedName>
    <definedName name="equity4q98" localSheetId="7">[8]BS_Q!#REF!</definedName>
    <definedName name="equity4q98">[8]BS_Q!#REF!</definedName>
    <definedName name="equity4q99" localSheetId="5">[8]BS_Q!#REF!</definedName>
    <definedName name="equity4q99" localSheetId="6">[8]BS_Q!#REF!</definedName>
    <definedName name="equity4q99" localSheetId="7">[8]BS_Q!#REF!</definedName>
    <definedName name="equity4q99">[8]BS_Q!#REF!</definedName>
    <definedName name="equity99" localSheetId="5">#REF!</definedName>
    <definedName name="equity99" localSheetId="6">#REF!</definedName>
    <definedName name="equity99" localSheetId="7">#REF!</definedName>
    <definedName name="equity99">#REF!</definedName>
    <definedName name="EUR_Per_USD_Assumption">[24]Miscellaneous!$B$34</definedName>
    <definedName name="EV_Average_Invested_Capital" localSheetId="5">#REF!</definedName>
    <definedName name="EV_Average_Invested_Capital" localSheetId="6">#REF!</definedName>
    <definedName name="EV_Average_Invested_Capital" localSheetId="7">#REF!</definedName>
    <definedName name="EV_Average_Invested_Capital">#REF!</definedName>
    <definedName name="EVA_Target_Share_Price">[24]Miscellaneous!$C$55</definedName>
    <definedName name="Excess_cash" localSheetId="5">#REF!</definedName>
    <definedName name="Excess_cash" localSheetId="6">#REF!</definedName>
    <definedName name="Excess_cash" localSheetId="7">#REF!</definedName>
    <definedName name="Excess_cash">#REF!</definedName>
    <definedName name="Exchange_Rates" localSheetId="5">#REF!</definedName>
    <definedName name="Exchange_Rates" localSheetId="6">#REF!</definedName>
    <definedName name="Exchange_Rates" localSheetId="7">#REF!</definedName>
    <definedName name="Exchange_Rates">#REF!</definedName>
    <definedName name="Expl_forecast_1st_yr" localSheetId="5">#REF!</definedName>
    <definedName name="Expl_forecast_1st_yr" localSheetId="6">#REF!</definedName>
    <definedName name="Expl_forecast_1st_yr" localSheetId="7">#REF!</definedName>
    <definedName name="Expl_forecast_1st_yr">#REF!</definedName>
    <definedName name="Expl_forecast_2nd_yr" localSheetId="5">#REF!</definedName>
    <definedName name="Expl_forecast_2nd_yr" localSheetId="6">#REF!</definedName>
    <definedName name="Expl_forecast_2nd_yr" localSheetId="7">#REF!</definedName>
    <definedName name="Expl_forecast_2nd_yr">#REF!</definedName>
    <definedName name="Expl_forecast_3rd_yr" localSheetId="5">#REF!</definedName>
    <definedName name="Expl_forecast_3rd_yr" localSheetId="6">#REF!</definedName>
    <definedName name="Expl_forecast_3rd_yr" localSheetId="7">#REF!</definedName>
    <definedName name="Expl_forecast_3rd_yr">#REF!</definedName>
    <definedName name="FDC_0_0" hidden="1">"#"</definedName>
    <definedName name="FDC_1_0" hidden="1">"#"</definedName>
    <definedName name="FDC_10_0" hidden="1">"#"</definedName>
    <definedName name="FDC_10_1" hidden="1">"#"</definedName>
    <definedName name="FDC_10_2" hidden="1">"#"</definedName>
    <definedName name="FDC_10_3" hidden="1">"#"</definedName>
    <definedName name="FDC_11_0" hidden="1">"#"</definedName>
    <definedName name="FDC_11_1" hidden="1">"#"</definedName>
    <definedName name="FDC_11_2" hidden="1">"#"</definedName>
    <definedName name="FDC_11_3" hidden="1">"#"</definedName>
    <definedName name="FDC_12_0" hidden="1">"#"</definedName>
    <definedName name="FDC_12_1" hidden="1">"#"</definedName>
    <definedName name="FDC_12_2" hidden="1">"#"</definedName>
    <definedName name="FDC_12_3" hidden="1">"#"</definedName>
    <definedName name="FDC_13_0" hidden="1">"#"</definedName>
    <definedName name="FDC_13_1" hidden="1">"#"</definedName>
    <definedName name="FDC_13_2" hidden="1">"#"</definedName>
    <definedName name="FDC_13_3" hidden="1">"#"</definedName>
    <definedName name="FDC_14_0" hidden="1">"#"</definedName>
    <definedName name="FDC_14_1" hidden="1">"#"</definedName>
    <definedName name="FDC_14_2" hidden="1">"#"</definedName>
    <definedName name="FDC_14_3" hidden="1">"#"</definedName>
    <definedName name="FDC_15_0" hidden="1">"#"</definedName>
    <definedName name="FDC_16_0" hidden="1">"#"</definedName>
    <definedName name="FDC_17_0" hidden="1">"#"</definedName>
    <definedName name="FDC_18_0" hidden="1">"#"</definedName>
    <definedName name="FDC_19_0" hidden="1">"#"</definedName>
    <definedName name="FDC_19_1" hidden="1">"#"</definedName>
    <definedName name="FDC_19_2" hidden="1">"#"</definedName>
    <definedName name="FDC_19_3" hidden="1">"#"</definedName>
    <definedName name="FDC_2_0" hidden="1">"#"</definedName>
    <definedName name="FDC_20_0" hidden="1">"#"</definedName>
    <definedName name="FDC_21_0" hidden="1">"#"</definedName>
    <definedName name="FDC_21_1" hidden="1">"#"</definedName>
    <definedName name="FDC_21_2" hidden="1">"#"</definedName>
    <definedName name="FDC_21_3" hidden="1">"#"</definedName>
    <definedName name="FDC_22_0" hidden="1">"#"</definedName>
    <definedName name="FDC_23_0" hidden="1">"#"</definedName>
    <definedName name="FDC_24_0" hidden="1">"#"</definedName>
    <definedName name="FDC_25_0" hidden="1">"#"</definedName>
    <definedName name="FDC_25_1" hidden="1">"#"</definedName>
    <definedName name="FDC_25_2" hidden="1">"#"</definedName>
    <definedName name="FDC_25_3" hidden="1">"#"</definedName>
    <definedName name="FDC_26_0" hidden="1">"#"</definedName>
    <definedName name="FDC_26_1" hidden="1">"#"</definedName>
    <definedName name="FDC_26_2" hidden="1">"#"</definedName>
    <definedName name="FDC_26_3" hidden="1">"#"</definedName>
    <definedName name="FDC_27_0" hidden="1">"#"</definedName>
    <definedName name="FDC_28_0" hidden="1">"#"</definedName>
    <definedName name="FDC_28_1" hidden="1">"#"</definedName>
    <definedName name="FDC_28_2" hidden="1">"#"</definedName>
    <definedName name="FDC_28_3" hidden="1">"#"</definedName>
    <definedName name="FDC_29_0" hidden="1">"#"</definedName>
    <definedName name="FDC_29_1" hidden="1">"#"</definedName>
    <definedName name="FDC_29_2" hidden="1">"#"</definedName>
    <definedName name="FDC_29_3" hidden="1">"#"</definedName>
    <definedName name="FDC_3_0" hidden="1">"#"</definedName>
    <definedName name="FDC_30_0" hidden="1">"#"</definedName>
    <definedName name="FDC_31_0" hidden="1">"#"</definedName>
    <definedName name="FDC_32_0" hidden="1">"#"</definedName>
    <definedName name="FDC_33_0" hidden="1">"#"</definedName>
    <definedName name="FDC_34_0" hidden="1">"#"</definedName>
    <definedName name="FDC_35_0" hidden="1">"#"</definedName>
    <definedName name="FDC_36_0" hidden="1">"#"</definedName>
    <definedName name="FDC_37_0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1_1" hidden="1">"#"</definedName>
    <definedName name="FDC_41_2" hidden="1">"#"</definedName>
    <definedName name="FDC_41_3" hidden="1">"#"</definedName>
    <definedName name="FDC_42_0" hidden="1">"#"</definedName>
    <definedName name="FDC_42_1" hidden="1">"#"</definedName>
    <definedName name="FDC_42_2" hidden="1">"#"</definedName>
    <definedName name="FDC_42_3" hidden="1">"#"</definedName>
    <definedName name="FDC_43_0" hidden="1">"#"</definedName>
    <definedName name="FDC_43_1" hidden="1">"#"</definedName>
    <definedName name="FDC_43_2" hidden="1">"#"</definedName>
    <definedName name="FDC_43_3" hidden="1">"#"</definedName>
    <definedName name="FDC_44_0" hidden="1">"#"</definedName>
    <definedName name="FDC_45_0" hidden="1">"#"</definedName>
    <definedName name="FDC_45_1" hidden="1">"#"</definedName>
    <definedName name="FDC_45_2" hidden="1">"#"</definedName>
    <definedName name="FDC_45_3" hidden="1">"#"</definedName>
    <definedName name="FDC_46_0" hidden="1">"#"</definedName>
    <definedName name="FDC_46_1" hidden="1">"#"</definedName>
    <definedName name="FDC_46_2" hidden="1">"#"</definedName>
    <definedName name="FDC_46_3" hidden="1">"#"</definedName>
    <definedName name="FDC_47_0" hidden="1">"#"</definedName>
    <definedName name="FDC_47_1" hidden="1">"#"</definedName>
    <definedName name="FDC_47_2" hidden="1">"#"</definedName>
    <definedName name="FDC_47_3" hidden="1">"#"</definedName>
    <definedName name="FDC_48_0" hidden="1">"#"</definedName>
    <definedName name="FDC_48_1" hidden="1">"#"</definedName>
    <definedName name="FDC_48_2" hidden="1">"#"</definedName>
    <definedName name="FDC_48_3" hidden="1">"#"</definedName>
    <definedName name="FDC_49_0" hidden="1">"#"</definedName>
    <definedName name="FDC_49_1" hidden="1">"#"</definedName>
    <definedName name="FDC_49_2" hidden="1">"#"</definedName>
    <definedName name="FDC_49_3" hidden="1">"#"</definedName>
    <definedName name="FDC_5_0" hidden="1">"#"</definedName>
    <definedName name="FDC_5_1" hidden="1">"#"</definedName>
    <definedName name="FDC_5_2" hidden="1">"#"</definedName>
    <definedName name="FDC_5_3" hidden="1">"#"</definedName>
    <definedName name="FDC_50_0" hidden="1">"#"</definedName>
    <definedName name="FDC_50_1" hidden="1">"#"</definedName>
    <definedName name="FDC_50_2" hidden="1">"#"</definedName>
    <definedName name="FDC_50_3" hidden="1">"#"</definedName>
    <definedName name="FDC_51_0" hidden="1">"#"</definedName>
    <definedName name="FDC_51_1" hidden="1">"#"</definedName>
    <definedName name="FDC_51_2" hidden="1">"#"</definedName>
    <definedName name="FDC_51_3" hidden="1">"#"</definedName>
    <definedName name="FDC_52_0" hidden="1">"#"</definedName>
    <definedName name="FDC_52_1" hidden="1">"#"</definedName>
    <definedName name="FDC_52_2" hidden="1">"#"</definedName>
    <definedName name="FDC_52_3" hidden="1">"#"</definedName>
    <definedName name="FDC_53_0" hidden="1">"#"</definedName>
    <definedName name="FDC_53_1" hidden="1">"#"</definedName>
    <definedName name="FDC_53_2" hidden="1">"#"</definedName>
    <definedName name="FDC_53_3" hidden="1">"#"</definedName>
    <definedName name="FDC_54_0" hidden="1">"#"</definedName>
    <definedName name="FDC_54_1" hidden="1">"#"</definedName>
    <definedName name="FDC_54_2" hidden="1">"#"</definedName>
    <definedName name="FDC_54_3" hidden="1">"#"</definedName>
    <definedName name="FDC_55_0" hidden="1">"#"</definedName>
    <definedName name="FDC_55_1" hidden="1">"#"</definedName>
    <definedName name="FDC_55_2" hidden="1">"#"</definedName>
    <definedName name="FDC_55_3" hidden="1">"#"</definedName>
    <definedName name="FDC_56_0" hidden="1">"#"</definedName>
    <definedName name="FDC_57_0" hidden="1">"#"</definedName>
    <definedName name="FDC_58_0" hidden="1">"#"</definedName>
    <definedName name="FDC_58_1" hidden="1">"#"</definedName>
    <definedName name="FDC_58_10" hidden="1">"#"</definedName>
    <definedName name="FDC_58_100" hidden="1">"#"</definedName>
    <definedName name="FDC_58_101" hidden="1">"#"</definedName>
    <definedName name="FDC_58_102" hidden="1">"#"</definedName>
    <definedName name="FDC_58_103" hidden="1">"#"</definedName>
    <definedName name="FDC_58_104" hidden="1">"#"</definedName>
    <definedName name="FDC_58_105" hidden="1">"#"</definedName>
    <definedName name="FDC_58_106" hidden="1">"#"</definedName>
    <definedName name="FDC_58_107" hidden="1">"#"</definedName>
    <definedName name="FDC_58_108" hidden="1">"#"</definedName>
    <definedName name="FDC_58_109" hidden="1">"#"</definedName>
    <definedName name="FDC_58_11" hidden="1">"#"</definedName>
    <definedName name="FDC_58_110" hidden="1">"#"</definedName>
    <definedName name="FDC_58_111" hidden="1">"#"</definedName>
    <definedName name="FDC_58_112" hidden="1">"#"</definedName>
    <definedName name="FDC_58_113" hidden="1">"#"</definedName>
    <definedName name="FDC_58_114" hidden="1">"#"</definedName>
    <definedName name="FDC_58_115" hidden="1">"#"</definedName>
    <definedName name="FDC_58_116" hidden="1">"#"</definedName>
    <definedName name="FDC_58_117" hidden="1">"#"</definedName>
    <definedName name="FDC_58_118" hidden="1">"#"</definedName>
    <definedName name="FDC_58_119" hidden="1">"#"</definedName>
    <definedName name="FDC_58_12" hidden="1">"#"</definedName>
    <definedName name="FDC_58_120" hidden="1">"#"</definedName>
    <definedName name="FDC_58_121" hidden="1">"#"</definedName>
    <definedName name="FDC_58_122" hidden="1">"#"</definedName>
    <definedName name="FDC_58_123" hidden="1">"#"</definedName>
    <definedName name="FDC_58_124" hidden="1">"#"</definedName>
    <definedName name="FDC_58_125" hidden="1">"#"</definedName>
    <definedName name="FDC_58_126" hidden="1">"#"</definedName>
    <definedName name="FDC_58_127" hidden="1">"#"</definedName>
    <definedName name="FDC_58_128" hidden="1">"#"</definedName>
    <definedName name="FDC_58_129" hidden="1">"#"</definedName>
    <definedName name="FDC_58_13" hidden="1">"#"</definedName>
    <definedName name="FDC_58_130" hidden="1">"#"</definedName>
    <definedName name="FDC_58_131" hidden="1">"#"</definedName>
    <definedName name="FDC_58_132" hidden="1">"#"</definedName>
    <definedName name="FDC_58_133" hidden="1">"#"</definedName>
    <definedName name="FDC_58_134" hidden="1">"#"</definedName>
    <definedName name="FDC_58_135" hidden="1">"#"</definedName>
    <definedName name="FDC_58_136" hidden="1">"#"</definedName>
    <definedName name="FDC_58_137" hidden="1">"#"</definedName>
    <definedName name="FDC_58_138" hidden="1">"#"</definedName>
    <definedName name="FDC_58_139" hidden="1">"#"</definedName>
    <definedName name="FDC_58_14" hidden="1">"#"</definedName>
    <definedName name="FDC_58_140" hidden="1">"#"</definedName>
    <definedName name="FDC_58_141" hidden="1">"#"</definedName>
    <definedName name="FDC_58_142" hidden="1">"#"</definedName>
    <definedName name="FDC_58_143" hidden="1">"#"</definedName>
    <definedName name="FDC_58_144" hidden="1">"#"</definedName>
    <definedName name="FDC_58_145" hidden="1">"#"</definedName>
    <definedName name="FDC_58_146" hidden="1">"#"</definedName>
    <definedName name="FDC_58_147" hidden="1">"#"</definedName>
    <definedName name="FDC_58_148" hidden="1">"#"</definedName>
    <definedName name="FDC_58_149" hidden="1">"#"</definedName>
    <definedName name="FDC_58_15" hidden="1">"#"</definedName>
    <definedName name="FDC_58_150" hidden="1">"#"</definedName>
    <definedName name="FDC_58_151" hidden="1">"#"</definedName>
    <definedName name="FDC_58_152" hidden="1">"#"</definedName>
    <definedName name="FDC_58_153" hidden="1">"#"</definedName>
    <definedName name="FDC_58_154" hidden="1">"#"</definedName>
    <definedName name="FDC_58_155" hidden="1">"#"</definedName>
    <definedName name="FDC_58_156" hidden="1">"#"</definedName>
    <definedName name="FDC_58_157" hidden="1">"#"</definedName>
    <definedName name="FDC_58_158" hidden="1">"#"</definedName>
    <definedName name="FDC_58_159" hidden="1">"#"</definedName>
    <definedName name="FDC_58_16" hidden="1">"#"</definedName>
    <definedName name="FDC_58_160" hidden="1">"#"</definedName>
    <definedName name="FDC_58_161" hidden="1">"#"</definedName>
    <definedName name="FDC_58_162" hidden="1">"#"</definedName>
    <definedName name="FDC_58_163" hidden="1">"#"</definedName>
    <definedName name="FDC_58_164" hidden="1">"#"</definedName>
    <definedName name="FDC_58_165" hidden="1">"#"</definedName>
    <definedName name="FDC_58_166" hidden="1">"#"</definedName>
    <definedName name="FDC_58_167" hidden="1">"#"</definedName>
    <definedName name="FDC_58_168" hidden="1">"#"</definedName>
    <definedName name="FDC_58_169" hidden="1">"#"</definedName>
    <definedName name="FDC_58_17" hidden="1">"#"</definedName>
    <definedName name="FDC_58_170" hidden="1">"#"</definedName>
    <definedName name="FDC_58_171" hidden="1">"#"</definedName>
    <definedName name="FDC_58_172" hidden="1">"#"</definedName>
    <definedName name="FDC_58_173" hidden="1">"#"</definedName>
    <definedName name="FDC_58_174" hidden="1">"#"</definedName>
    <definedName name="FDC_58_175" hidden="1">"#"</definedName>
    <definedName name="FDC_58_176" hidden="1">"#"</definedName>
    <definedName name="FDC_58_177" hidden="1">"#"</definedName>
    <definedName name="FDC_58_178" hidden="1">"#"</definedName>
    <definedName name="FDC_58_179" hidden="1">"#"</definedName>
    <definedName name="FDC_58_18" hidden="1">"#"</definedName>
    <definedName name="FDC_58_180" hidden="1">"#"</definedName>
    <definedName name="FDC_58_181" hidden="1">"#"</definedName>
    <definedName name="FDC_58_182" hidden="1">"#"</definedName>
    <definedName name="FDC_58_183" hidden="1">"#"</definedName>
    <definedName name="FDC_58_184" hidden="1">"#"</definedName>
    <definedName name="FDC_58_185" hidden="1">"#"</definedName>
    <definedName name="FDC_58_186" hidden="1">"#"</definedName>
    <definedName name="FDC_58_187" hidden="1">"#"</definedName>
    <definedName name="FDC_58_188" hidden="1">"#"</definedName>
    <definedName name="FDC_58_189" hidden="1">"#"</definedName>
    <definedName name="FDC_58_19" hidden="1">"#"</definedName>
    <definedName name="FDC_58_190" hidden="1">"#"</definedName>
    <definedName name="FDC_58_191" hidden="1">"#"</definedName>
    <definedName name="FDC_58_192" hidden="1">"#"</definedName>
    <definedName name="FDC_58_193" hidden="1">"#"</definedName>
    <definedName name="FDC_58_194" hidden="1">"#"</definedName>
    <definedName name="FDC_58_195" hidden="1">"#"</definedName>
    <definedName name="FDC_58_196" hidden="1">"#"</definedName>
    <definedName name="FDC_58_197" hidden="1">"#"</definedName>
    <definedName name="FDC_58_198" hidden="1">"#"</definedName>
    <definedName name="FDC_58_199" hidden="1">"#"</definedName>
    <definedName name="FDC_58_2" hidden="1">"#"</definedName>
    <definedName name="FDC_58_20" hidden="1">"#"</definedName>
    <definedName name="FDC_58_200" hidden="1">"#"</definedName>
    <definedName name="FDC_58_201" hidden="1">"#"</definedName>
    <definedName name="FDC_58_202" hidden="1">"#"</definedName>
    <definedName name="FDC_58_203" hidden="1">"#"</definedName>
    <definedName name="FDC_58_204" hidden="1">"#"</definedName>
    <definedName name="FDC_58_205" hidden="1">"#"</definedName>
    <definedName name="FDC_58_206" hidden="1">"#"</definedName>
    <definedName name="FDC_58_207" hidden="1">"#"</definedName>
    <definedName name="FDC_58_208" hidden="1">"#"</definedName>
    <definedName name="FDC_58_209" hidden="1">"#"</definedName>
    <definedName name="FDC_58_21" hidden="1">"#"</definedName>
    <definedName name="FDC_58_210" hidden="1">"#"</definedName>
    <definedName name="FDC_58_211" hidden="1">"#"</definedName>
    <definedName name="FDC_58_212" hidden="1">"#"</definedName>
    <definedName name="FDC_58_213" hidden="1">"#"</definedName>
    <definedName name="FDC_58_214" hidden="1">"#"</definedName>
    <definedName name="FDC_58_215" hidden="1">"#"</definedName>
    <definedName name="FDC_58_216" hidden="1">"#"</definedName>
    <definedName name="FDC_58_217" hidden="1">"#"</definedName>
    <definedName name="FDC_58_218" hidden="1">"#"</definedName>
    <definedName name="FDC_58_219" hidden="1">"#"</definedName>
    <definedName name="FDC_58_22" hidden="1">"#"</definedName>
    <definedName name="FDC_58_220" hidden="1">"#"</definedName>
    <definedName name="FDC_58_221" hidden="1">"#"</definedName>
    <definedName name="FDC_58_222" hidden="1">"#"</definedName>
    <definedName name="FDC_58_223" hidden="1">"#"</definedName>
    <definedName name="FDC_58_224" hidden="1">"#"</definedName>
    <definedName name="FDC_58_225" hidden="1">"#"</definedName>
    <definedName name="FDC_58_226" hidden="1">"#"</definedName>
    <definedName name="FDC_58_227" hidden="1">"#"</definedName>
    <definedName name="FDC_58_228" hidden="1">"#"</definedName>
    <definedName name="FDC_58_229" hidden="1">"#"</definedName>
    <definedName name="FDC_58_23" hidden="1">"#"</definedName>
    <definedName name="FDC_58_230" hidden="1">"#"</definedName>
    <definedName name="FDC_58_231" hidden="1">"#"</definedName>
    <definedName name="FDC_58_232" hidden="1">"#"</definedName>
    <definedName name="FDC_58_233" hidden="1">"#"</definedName>
    <definedName name="FDC_58_234" hidden="1">"#"</definedName>
    <definedName name="FDC_58_235" hidden="1">"#"</definedName>
    <definedName name="FDC_58_236" hidden="1">"#"</definedName>
    <definedName name="FDC_58_237" hidden="1">"#"</definedName>
    <definedName name="FDC_58_238" hidden="1">"#"</definedName>
    <definedName name="FDC_58_239" hidden="1">"#"</definedName>
    <definedName name="FDC_58_24" hidden="1">"#"</definedName>
    <definedName name="FDC_58_240" hidden="1">"#"</definedName>
    <definedName name="FDC_58_241" hidden="1">"#"</definedName>
    <definedName name="FDC_58_242" hidden="1">"#"</definedName>
    <definedName name="FDC_58_243" hidden="1">"#"</definedName>
    <definedName name="FDC_58_244" hidden="1">"#"</definedName>
    <definedName name="FDC_58_245" hidden="1">"#"</definedName>
    <definedName name="FDC_58_246" hidden="1">"#"</definedName>
    <definedName name="FDC_58_247" hidden="1">"#"</definedName>
    <definedName name="FDC_58_248" hidden="1">"#"</definedName>
    <definedName name="FDC_58_249" hidden="1">"#"</definedName>
    <definedName name="FDC_58_25" hidden="1">"#"</definedName>
    <definedName name="FDC_58_250" hidden="1">"#"</definedName>
    <definedName name="FDC_58_251" hidden="1">"#"</definedName>
    <definedName name="FDC_58_252" hidden="1">"#"</definedName>
    <definedName name="FDC_58_253" hidden="1">"#"</definedName>
    <definedName name="FDC_58_254" hidden="1">"#"</definedName>
    <definedName name="FDC_58_255" hidden="1">"#"</definedName>
    <definedName name="FDC_58_256" hidden="1">"#"</definedName>
    <definedName name="FDC_58_257" hidden="1">"#"</definedName>
    <definedName name="FDC_58_258" hidden="1">"#"</definedName>
    <definedName name="FDC_58_259" hidden="1">"#"</definedName>
    <definedName name="FDC_58_26" hidden="1">"#"</definedName>
    <definedName name="FDC_58_260" hidden="1">"#"</definedName>
    <definedName name="FDC_58_261" hidden="1">"#"</definedName>
    <definedName name="FDC_58_27" hidden="1">"#"</definedName>
    <definedName name="FDC_58_28" hidden="1">"#"</definedName>
    <definedName name="FDC_58_29" hidden="1">"#"</definedName>
    <definedName name="FDC_58_3" hidden="1">"#"</definedName>
    <definedName name="FDC_58_30" hidden="1">"#"</definedName>
    <definedName name="FDC_58_31" hidden="1">"#"</definedName>
    <definedName name="FDC_58_32" hidden="1">"#"</definedName>
    <definedName name="FDC_58_33" hidden="1">"#"</definedName>
    <definedName name="FDC_58_34" hidden="1">"#"</definedName>
    <definedName name="FDC_58_35" hidden="1">"#"</definedName>
    <definedName name="FDC_58_36" hidden="1">"#"</definedName>
    <definedName name="FDC_58_37" hidden="1">"#"</definedName>
    <definedName name="FDC_58_38" hidden="1">"#"</definedName>
    <definedName name="FDC_58_39" hidden="1">"#"</definedName>
    <definedName name="FDC_58_4" hidden="1">"#"</definedName>
    <definedName name="FDC_58_40" hidden="1">"#"</definedName>
    <definedName name="FDC_58_41" hidden="1">"#"</definedName>
    <definedName name="FDC_58_42" hidden="1">"#"</definedName>
    <definedName name="FDC_58_43" hidden="1">"#"</definedName>
    <definedName name="FDC_58_44" hidden="1">"#"</definedName>
    <definedName name="FDC_58_45" hidden="1">"#"</definedName>
    <definedName name="FDC_58_46" hidden="1">"#"</definedName>
    <definedName name="FDC_58_47" hidden="1">"#"</definedName>
    <definedName name="FDC_58_48" hidden="1">"#"</definedName>
    <definedName name="FDC_58_49" hidden="1">"#"</definedName>
    <definedName name="FDC_58_5" hidden="1">"#"</definedName>
    <definedName name="FDC_58_50" hidden="1">"#"</definedName>
    <definedName name="FDC_58_51" hidden="1">"#"</definedName>
    <definedName name="FDC_58_52" hidden="1">"#"</definedName>
    <definedName name="FDC_58_53" hidden="1">"#"</definedName>
    <definedName name="FDC_58_54" hidden="1">"#"</definedName>
    <definedName name="FDC_58_55" hidden="1">"#"</definedName>
    <definedName name="FDC_58_56" hidden="1">"#"</definedName>
    <definedName name="FDC_58_57" hidden="1">"#"</definedName>
    <definedName name="FDC_58_58" hidden="1">"#"</definedName>
    <definedName name="FDC_58_59" hidden="1">"#"</definedName>
    <definedName name="FDC_58_6" hidden="1">"#"</definedName>
    <definedName name="FDC_58_60" hidden="1">"#"</definedName>
    <definedName name="FDC_58_61" hidden="1">"#"</definedName>
    <definedName name="FDC_58_62" hidden="1">"#"</definedName>
    <definedName name="FDC_58_63" hidden="1">"#"</definedName>
    <definedName name="FDC_58_64" hidden="1">"#"</definedName>
    <definedName name="FDC_58_65" hidden="1">"#"</definedName>
    <definedName name="FDC_58_66" hidden="1">"#"</definedName>
    <definedName name="FDC_58_67" hidden="1">"#"</definedName>
    <definedName name="FDC_58_68" hidden="1">"#"</definedName>
    <definedName name="FDC_58_69" hidden="1">"#"</definedName>
    <definedName name="FDC_58_7" hidden="1">"#"</definedName>
    <definedName name="FDC_58_70" hidden="1">"#"</definedName>
    <definedName name="FDC_58_71" hidden="1">"#"</definedName>
    <definedName name="FDC_58_72" hidden="1">"#"</definedName>
    <definedName name="FDC_58_73" hidden="1">"#"</definedName>
    <definedName name="FDC_58_74" hidden="1">"#"</definedName>
    <definedName name="FDC_58_75" hidden="1">"#"</definedName>
    <definedName name="FDC_58_76" hidden="1">"#"</definedName>
    <definedName name="FDC_58_77" hidden="1">"#"</definedName>
    <definedName name="FDC_58_78" hidden="1">"#"</definedName>
    <definedName name="FDC_58_79" hidden="1">"#"</definedName>
    <definedName name="FDC_58_8" hidden="1">"#"</definedName>
    <definedName name="FDC_58_80" hidden="1">"#"</definedName>
    <definedName name="FDC_58_81" hidden="1">"#"</definedName>
    <definedName name="FDC_58_82" hidden="1">"#"</definedName>
    <definedName name="FDC_58_83" hidden="1">"#"</definedName>
    <definedName name="FDC_58_84" hidden="1">"#"</definedName>
    <definedName name="FDC_58_85" hidden="1">"#"</definedName>
    <definedName name="FDC_58_86" hidden="1">"#"</definedName>
    <definedName name="FDC_58_87" hidden="1">"#"</definedName>
    <definedName name="FDC_58_88" hidden="1">"#"</definedName>
    <definedName name="FDC_58_89" hidden="1">"#"</definedName>
    <definedName name="FDC_58_9" hidden="1">"#"</definedName>
    <definedName name="FDC_58_90" hidden="1">"#"</definedName>
    <definedName name="FDC_58_91" hidden="1">"#"</definedName>
    <definedName name="FDC_58_92" hidden="1">"#"</definedName>
    <definedName name="FDC_58_93" hidden="1">"#"</definedName>
    <definedName name="FDC_58_94" hidden="1">"#"</definedName>
    <definedName name="FDC_58_95" hidden="1">"#"</definedName>
    <definedName name="FDC_58_96" hidden="1">"#"</definedName>
    <definedName name="FDC_58_97" hidden="1">"#"</definedName>
    <definedName name="FDC_58_98" hidden="1">"#"</definedName>
    <definedName name="FDC_58_99" hidden="1">"#"</definedName>
    <definedName name="FDC_59_0" hidden="1">"#"</definedName>
    <definedName name="FDC_59_1" hidden="1">"#"</definedName>
    <definedName name="FDC_59_10" hidden="1">"#"</definedName>
    <definedName name="FDC_59_100" hidden="1">"#"</definedName>
    <definedName name="FDC_59_101" hidden="1">"#"</definedName>
    <definedName name="FDC_59_102" hidden="1">"#"</definedName>
    <definedName name="FDC_59_103" hidden="1">"#"</definedName>
    <definedName name="FDC_59_104" hidden="1">"#"</definedName>
    <definedName name="FDC_59_105" hidden="1">"#"</definedName>
    <definedName name="FDC_59_106" hidden="1">"#"</definedName>
    <definedName name="FDC_59_107" hidden="1">"#"</definedName>
    <definedName name="FDC_59_108" hidden="1">"#"</definedName>
    <definedName name="FDC_59_109" hidden="1">"#"</definedName>
    <definedName name="FDC_59_11" hidden="1">"#"</definedName>
    <definedName name="FDC_59_110" hidden="1">"#"</definedName>
    <definedName name="FDC_59_111" hidden="1">"#"</definedName>
    <definedName name="FDC_59_112" hidden="1">"#"</definedName>
    <definedName name="FDC_59_113" hidden="1">"#"</definedName>
    <definedName name="FDC_59_114" hidden="1">"#"</definedName>
    <definedName name="FDC_59_115" hidden="1">"#"</definedName>
    <definedName name="FDC_59_116" hidden="1">"#"</definedName>
    <definedName name="FDC_59_117" hidden="1">"#"</definedName>
    <definedName name="FDC_59_118" hidden="1">"#"</definedName>
    <definedName name="FDC_59_119" hidden="1">"#"</definedName>
    <definedName name="FDC_59_12" hidden="1">"#"</definedName>
    <definedName name="FDC_59_120" hidden="1">"#"</definedName>
    <definedName name="FDC_59_121" hidden="1">"#"</definedName>
    <definedName name="FDC_59_122" hidden="1">"#"</definedName>
    <definedName name="FDC_59_123" hidden="1">"#"</definedName>
    <definedName name="FDC_59_124" hidden="1">"#"</definedName>
    <definedName name="FDC_59_125" hidden="1">"#"</definedName>
    <definedName name="FDC_59_126" hidden="1">"#"</definedName>
    <definedName name="FDC_59_127" hidden="1">"#"</definedName>
    <definedName name="FDC_59_128" hidden="1">"#"</definedName>
    <definedName name="FDC_59_129" hidden="1">"#"</definedName>
    <definedName name="FDC_59_13" hidden="1">"#"</definedName>
    <definedName name="FDC_59_130" hidden="1">"#"</definedName>
    <definedName name="FDC_59_131" hidden="1">"#"</definedName>
    <definedName name="FDC_59_132" hidden="1">"#"</definedName>
    <definedName name="FDC_59_133" hidden="1">"#"</definedName>
    <definedName name="FDC_59_134" hidden="1">"#"</definedName>
    <definedName name="FDC_59_135" hidden="1">"#"</definedName>
    <definedName name="FDC_59_136" hidden="1">"#"</definedName>
    <definedName name="FDC_59_137" hidden="1">"#"</definedName>
    <definedName name="FDC_59_138" hidden="1">"#"</definedName>
    <definedName name="FDC_59_139" hidden="1">"#"</definedName>
    <definedName name="FDC_59_14" hidden="1">"#"</definedName>
    <definedName name="FDC_59_140" hidden="1">"#"</definedName>
    <definedName name="FDC_59_141" hidden="1">"#"</definedName>
    <definedName name="FDC_59_142" hidden="1">"#"</definedName>
    <definedName name="FDC_59_143" hidden="1">"#"</definedName>
    <definedName name="FDC_59_144" hidden="1">"#"</definedName>
    <definedName name="FDC_59_145" hidden="1">"#"</definedName>
    <definedName name="FDC_59_146" hidden="1">"#"</definedName>
    <definedName name="FDC_59_147" hidden="1">"#"</definedName>
    <definedName name="FDC_59_148" hidden="1">"#"</definedName>
    <definedName name="FDC_59_149" hidden="1">"#"</definedName>
    <definedName name="FDC_59_15" hidden="1">"#"</definedName>
    <definedName name="FDC_59_150" hidden="1">"#"</definedName>
    <definedName name="FDC_59_151" hidden="1">"#"</definedName>
    <definedName name="FDC_59_152" hidden="1">"#"</definedName>
    <definedName name="FDC_59_153" hidden="1">"#"</definedName>
    <definedName name="FDC_59_154" hidden="1">"#"</definedName>
    <definedName name="FDC_59_155" hidden="1">"#"</definedName>
    <definedName name="FDC_59_156" hidden="1">"#"</definedName>
    <definedName name="FDC_59_157" hidden="1">"#"</definedName>
    <definedName name="FDC_59_158" hidden="1">"#"</definedName>
    <definedName name="FDC_59_159" hidden="1">"#"</definedName>
    <definedName name="FDC_59_16" hidden="1">"#"</definedName>
    <definedName name="FDC_59_160" hidden="1">"#"</definedName>
    <definedName name="FDC_59_161" hidden="1">"#"</definedName>
    <definedName name="FDC_59_162" hidden="1">"#"</definedName>
    <definedName name="FDC_59_163" hidden="1">"#"</definedName>
    <definedName name="FDC_59_164" hidden="1">"#"</definedName>
    <definedName name="FDC_59_165" hidden="1">"#"</definedName>
    <definedName name="FDC_59_166" hidden="1">"#"</definedName>
    <definedName name="FDC_59_167" hidden="1">"#"</definedName>
    <definedName name="FDC_59_168" hidden="1">"#"</definedName>
    <definedName name="FDC_59_169" hidden="1">"#"</definedName>
    <definedName name="FDC_59_17" hidden="1">"#"</definedName>
    <definedName name="FDC_59_170" hidden="1">"#"</definedName>
    <definedName name="FDC_59_171" hidden="1">"#"</definedName>
    <definedName name="FDC_59_172" hidden="1">"#"</definedName>
    <definedName name="FDC_59_173" hidden="1">"#"</definedName>
    <definedName name="FDC_59_174" hidden="1">"#"</definedName>
    <definedName name="FDC_59_175" hidden="1">"#"</definedName>
    <definedName name="FDC_59_176" hidden="1">"#"</definedName>
    <definedName name="FDC_59_177" hidden="1">"#"</definedName>
    <definedName name="FDC_59_178" hidden="1">"#"</definedName>
    <definedName name="FDC_59_179" hidden="1">"#"</definedName>
    <definedName name="FDC_59_18" hidden="1">"#"</definedName>
    <definedName name="FDC_59_180" hidden="1">"#"</definedName>
    <definedName name="FDC_59_181" hidden="1">"#"</definedName>
    <definedName name="FDC_59_182" hidden="1">"#"</definedName>
    <definedName name="FDC_59_183" hidden="1">"#"</definedName>
    <definedName name="FDC_59_184" hidden="1">"#"</definedName>
    <definedName name="FDC_59_185" hidden="1">"#"</definedName>
    <definedName name="FDC_59_186" hidden="1">"#"</definedName>
    <definedName name="FDC_59_187" hidden="1">"#"</definedName>
    <definedName name="FDC_59_188" hidden="1">"#"</definedName>
    <definedName name="FDC_59_189" hidden="1">"#"</definedName>
    <definedName name="FDC_59_19" hidden="1">"#"</definedName>
    <definedName name="FDC_59_190" hidden="1">"#"</definedName>
    <definedName name="FDC_59_191" hidden="1">"#"</definedName>
    <definedName name="FDC_59_192" hidden="1">"#"</definedName>
    <definedName name="FDC_59_193" hidden="1">"#"</definedName>
    <definedName name="FDC_59_194" hidden="1">"#"</definedName>
    <definedName name="FDC_59_195" hidden="1">"#"</definedName>
    <definedName name="FDC_59_196" hidden="1">"#"</definedName>
    <definedName name="FDC_59_197" hidden="1">"#"</definedName>
    <definedName name="FDC_59_198" hidden="1">"#"</definedName>
    <definedName name="FDC_59_199" hidden="1">"#"</definedName>
    <definedName name="FDC_59_2" hidden="1">"#"</definedName>
    <definedName name="FDC_59_20" hidden="1">"#"</definedName>
    <definedName name="FDC_59_200" hidden="1">"#"</definedName>
    <definedName name="FDC_59_201" hidden="1">"#"</definedName>
    <definedName name="FDC_59_202" hidden="1">"#"</definedName>
    <definedName name="FDC_59_203" hidden="1">"#"</definedName>
    <definedName name="FDC_59_204" hidden="1">"#"</definedName>
    <definedName name="FDC_59_205" hidden="1">"#"</definedName>
    <definedName name="FDC_59_206" hidden="1">"#"</definedName>
    <definedName name="FDC_59_207" hidden="1">"#"</definedName>
    <definedName name="FDC_59_208" hidden="1">"#"</definedName>
    <definedName name="FDC_59_209" hidden="1">"#"</definedName>
    <definedName name="FDC_59_21" hidden="1">"#"</definedName>
    <definedName name="FDC_59_210" hidden="1">"#"</definedName>
    <definedName name="FDC_59_211" hidden="1">"#"</definedName>
    <definedName name="FDC_59_212" hidden="1">"#"</definedName>
    <definedName name="FDC_59_213" hidden="1">"#"</definedName>
    <definedName name="FDC_59_214" hidden="1">"#"</definedName>
    <definedName name="FDC_59_215" hidden="1">"#"</definedName>
    <definedName name="FDC_59_216" hidden="1">"#"</definedName>
    <definedName name="FDC_59_217" hidden="1">"#"</definedName>
    <definedName name="FDC_59_218" hidden="1">"#"</definedName>
    <definedName name="FDC_59_219" hidden="1">"#"</definedName>
    <definedName name="FDC_59_22" hidden="1">"#"</definedName>
    <definedName name="FDC_59_220" hidden="1">"#"</definedName>
    <definedName name="FDC_59_221" hidden="1">"#"</definedName>
    <definedName name="FDC_59_222" hidden="1">"#"</definedName>
    <definedName name="FDC_59_223" hidden="1">"#"</definedName>
    <definedName name="FDC_59_224" hidden="1">"#"</definedName>
    <definedName name="FDC_59_225" hidden="1">"#"</definedName>
    <definedName name="FDC_59_226" hidden="1">"#"</definedName>
    <definedName name="FDC_59_227" hidden="1">"#"</definedName>
    <definedName name="FDC_59_228" hidden="1">"#"</definedName>
    <definedName name="FDC_59_229" hidden="1">"#"</definedName>
    <definedName name="FDC_59_23" hidden="1">"#"</definedName>
    <definedName name="FDC_59_230" hidden="1">"#"</definedName>
    <definedName name="FDC_59_231" hidden="1">"#"</definedName>
    <definedName name="FDC_59_232" hidden="1">"#"</definedName>
    <definedName name="FDC_59_233" hidden="1">"#"</definedName>
    <definedName name="FDC_59_234" hidden="1">"#"</definedName>
    <definedName name="FDC_59_235" hidden="1">"#"</definedName>
    <definedName name="FDC_59_236" hidden="1">"#"</definedName>
    <definedName name="FDC_59_237" hidden="1">"#"</definedName>
    <definedName name="FDC_59_238" hidden="1">"#"</definedName>
    <definedName name="FDC_59_239" hidden="1">"#"</definedName>
    <definedName name="FDC_59_24" hidden="1">"#"</definedName>
    <definedName name="FDC_59_240" hidden="1">"#"</definedName>
    <definedName name="FDC_59_241" hidden="1">"#"</definedName>
    <definedName name="FDC_59_242" hidden="1">"#"</definedName>
    <definedName name="FDC_59_243" hidden="1">"#"</definedName>
    <definedName name="FDC_59_244" hidden="1">"#"</definedName>
    <definedName name="FDC_59_245" hidden="1">"#"</definedName>
    <definedName name="FDC_59_246" hidden="1">"#"</definedName>
    <definedName name="FDC_59_247" hidden="1">"#"</definedName>
    <definedName name="FDC_59_248" hidden="1">"#"</definedName>
    <definedName name="FDC_59_249" hidden="1">"#"</definedName>
    <definedName name="FDC_59_25" hidden="1">"#"</definedName>
    <definedName name="FDC_59_250" hidden="1">"#"</definedName>
    <definedName name="FDC_59_251" hidden="1">"#"</definedName>
    <definedName name="FDC_59_252" hidden="1">"#"</definedName>
    <definedName name="FDC_59_253" hidden="1">"#"</definedName>
    <definedName name="FDC_59_254" hidden="1">"#"</definedName>
    <definedName name="FDC_59_255" hidden="1">"#"</definedName>
    <definedName name="FDC_59_256" hidden="1">"#"</definedName>
    <definedName name="FDC_59_257" hidden="1">"#"</definedName>
    <definedName name="FDC_59_258" hidden="1">"#"</definedName>
    <definedName name="FDC_59_259" hidden="1">"#"</definedName>
    <definedName name="FDC_59_26" hidden="1">"#"</definedName>
    <definedName name="FDC_59_260" hidden="1">"#"</definedName>
    <definedName name="FDC_59_261" hidden="1">"#"</definedName>
    <definedName name="FDC_59_27" hidden="1">"#"</definedName>
    <definedName name="FDC_59_28" hidden="1">"#"</definedName>
    <definedName name="FDC_59_29" hidden="1">"#"</definedName>
    <definedName name="FDC_59_3" hidden="1">"#"</definedName>
    <definedName name="FDC_59_30" hidden="1">"#"</definedName>
    <definedName name="FDC_59_31" hidden="1">"#"</definedName>
    <definedName name="FDC_59_32" hidden="1">"#"</definedName>
    <definedName name="FDC_59_33" hidden="1">"#"</definedName>
    <definedName name="FDC_59_34" hidden="1">"#"</definedName>
    <definedName name="FDC_59_35" hidden="1">"#"</definedName>
    <definedName name="FDC_59_36" hidden="1">"#"</definedName>
    <definedName name="FDC_59_37" hidden="1">"#"</definedName>
    <definedName name="FDC_59_38" hidden="1">"#"</definedName>
    <definedName name="FDC_59_39" hidden="1">"#"</definedName>
    <definedName name="FDC_59_4" hidden="1">"#"</definedName>
    <definedName name="FDC_59_40" hidden="1">"#"</definedName>
    <definedName name="FDC_59_41" hidden="1">"#"</definedName>
    <definedName name="FDC_59_42" hidden="1">"#"</definedName>
    <definedName name="FDC_59_43" hidden="1">"#"</definedName>
    <definedName name="FDC_59_44" hidden="1">"#"</definedName>
    <definedName name="FDC_59_45" hidden="1">"#"</definedName>
    <definedName name="FDC_59_46" hidden="1">"#"</definedName>
    <definedName name="FDC_59_47" hidden="1">"#"</definedName>
    <definedName name="FDC_59_48" hidden="1">"#"</definedName>
    <definedName name="FDC_59_49" hidden="1">"#"</definedName>
    <definedName name="FDC_59_5" hidden="1">"#"</definedName>
    <definedName name="FDC_59_50" hidden="1">"#"</definedName>
    <definedName name="FDC_59_51" hidden="1">"#"</definedName>
    <definedName name="FDC_59_52" hidden="1">"#"</definedName>
    <definedName name="FDC_59_53" hidden="1">"#"</definedName>
    <definedName name="FDC_59_54" hidden="1">"#"</definedName>
    <definedName name="FDC_59_55" hidden="1">"#"</definedName>
    <definedName name="FDC_59_56" hidden="1">"#"</definedName>
    <definedName name="FDC_59_57" hidden="1">"#"</definedName>
    <definedName name="FDC_59_58" hidden="1">"#"</definedName>
    <definedName name="FDC_59_59" hidden="1">"#"</definedName>
    <definedName name="FDC_59_6" hidden="1">"#"</definedName>
    <definedName name="FDC_59_60" hidden="1">"#"</definedName>
    <definedName name="FDC_59_61" hidden="1">"#"</definedName>
    <definedName name="FDC_59_62" hidden="1">"#"</definedName>
    <definedName name="FDC_59_63" hidden="1">"#"</definedName>
    <definedName name="FDC_59_64" hidden="1">"#"</definedName>
    <definedName name="FDC_59_65" hidden="1">"#"</definedName>
    <definedName name="FDC_59_66" hidden="1">"#"</definedName>
    <definedName name="FDC_59_67" hidden="1">"#"</definedName>
    <definedName name="FDC_59_68" hidden="1">"#"</definedName>
    <definedName name="FDC_59_69" hidden="1">"#"</definedName>
    <definedName name="FDC_59_7" hidden="1">"#"</definedName>
    <definedName name="FDC_59_70" hidden="1">"#"</definedName>
    <definedName name="FDC_59_71" hidden="1">"#"</definedName>
    <definedName name="FDC_59_72" hidden="1">"#"</definedName>
    <definedName name="FDC_59_73" hidden="1">"#"</definedName>
    <definedName name="FDC_59_74" hidden="1">"#"</definedName>
    <definedName name="FDC_59_75" hidden="1">"#"</definedName>
    <definedName name="FDC_59_76" hidden="1">"#"</definedName>
    <definedName name="FDC_59_77" hidden="1">"#"</definedName>
    <definedName name="FDC_59_78" hidden="1">"#"</definedName>
    <definedName name="FDC_59_79" hidden="1">"#"</definedName>
    <definedName name="FDC_59_8" hidden="1">"#"</definedName>
    <definedName name="FDC_59_80" hidden="1">"#"</definedName>
    <definedName name="FDC_59_81" hidden="1">"#"</definedName>
    <definedName name="FDC_59_82" hidden="1">"#"</definedName>
    <definedName name="FDC_59_83" hidden="1">"#"</definedName>
    <definedName name="FDC_59_84" hidden="1">"#"</definedName>
    <definedName name="FDC_59_85" hidden="1">"#"</definedName>
    <definedName name="FDC_59_86" hidden="1">"#"</definedName>
    <definedName name="FDC_59_87" hidden="1">"#"</definedName>
    <definedName name="FDC_59_88" hidden="1">"#"</definedName>
    <definedName name="FDC_59_89" hidden="1">"#"</definedName>
    <definedName name="FDC_59_9" hidden="1">"#"</definedName>
    <definedName name="FDC_59_90" hidden="1">"#"</definedName>
    <definedName name="FDC_59_91" hidden="1">"#"</definedName>
    <definedName name="FDC_59_92" hidden="1">"#"</definedName>
    <definedName name="FDC_59_93" hidden="1">"#"</definedName>
    <definedName name="FDC_59_94" hidden="1">"#"</definedName>
    <definedName name="FDC_59_95" hidden="1">"#"</definedName>
    <definedName name="FDC_59_96" hidden="1">"#"</definedName>
    <definedName name="FDC_59_97" hidden="1">"#"</definedName>
    <definedName name="FDC_59_98" hidden="1">"#"</definedName>
    <definedName name="FDC_59_99" hidden="1">"#"</definedName>
    <definedName name="FDC_6_0" hidden="1">"#"</definedName>
    <definedName name="FDC_6_1" hidden="1">"#"</definedName>
    <definedName name="FDC_6_2" hidden="1">"#"</definedName>
    <definedName name="FDC_6_3" hidden="1">"#"</definedName>
    <definedName name="FDC_60_0" hidden="1">"#"</definedName>
    <definedName name="FDC_60_1" hidden="1">"#"</definedName>
    <definedName name="FDC_60_10" hidden="1">"#"</definedName>
    <definedName name="FDC_60_100" hidden="1">"#"</definedName>
    <definedName name="FDC_60_101" hidden="1">"#"</definedName>
    <definedName name="FDC_60_102" hidden="1">"#"</definedName>
    <definedName name="FDC_60_103" hidden="1">"#"</definedName>
    <definedName name="FDC_60_104" hidden="1">"#"</definedName>
    <definedName name="FDC_60_105" hidden="1">"#"</definedName>
    <definedName name="FDC_60_106" hidden="1">"#"</definedName>
    <definedName name="FDC_60_107" hidden="1">"#"</definedName>
    <definedName name="FDC_60_108" hidden="1">"#"</definedName>
    <definedName name="FDC_60_109" hidden="1">"#"</definedName>
    <definedName name="FDC_60_11" hidden="1">"#"</definedName>
    <definedName name="FDC_60_110" hidden="1">"#"</definedName>
    <definedName name="FDC_60_111" hidden="1">"#"</definedName>
    <definedName name="FDC_60_112" hidden="1">"#"</definedName>
    <definedName name="FDC_60_113" hidden="1">"#"</definedName>
    <definedName name="FDC_60_114" hidden="1">"#"</definedName>
    <definedName name="FDC_60_115" hidden="1">"#"</definedName>
    <definedName name="FDC_60_116" hidden="1">"#"</definedName>
    <definedName name="FDC_60_117" hidden="1">"#"</definedName>
    <definedName name="FDC_60_118" hidden="1">"#"</definedName>
    <definedName name="FDC_60_119" hidden="1">"#"</definedName>
    <definedName name="FDC_60_12" hidden="1">"#"</definedName>
    <definedName name="FDC_60_120" hidden="1">"#"</definedName>
    <definedName name="FDC_60_121" hidden="1">"#"</definedName>
    <definedName name="FDC_60_122" hidden="1">"#"</definedName>
    <definedName name="FDC_60_123" hidden="1">"#"</definedName>
    <definedName name="FDC_60_124" hidden="1">"#"</definedName>
    <definedName name="FDC_60_125" hidden="1">"#"</definedName>
    <definedName name="FDC_60_126" hidden="1">"#"</definedName>
    <definedName name="FDC_60_127" hidden="1">"#"</definedName>
    <definedName name="FDC_60_128" hidden="1">"#"</definedName>
    <definedName name="FDC_60_129" hidden="1">"#"</definedName>
    <definedName name="FDC_60_13" hidden="1">"#"</definedName>
    <definedName name="FDC_60_130" hidden="1">"#"</definedName>
    <definedName name="FDC_60_131" hidden="1">"#"</definedName>
    <definedName name="FDC_60_132" hidden="1">"#"</definedName>
    <definedName name="FDC_60_133" hidden="1">"#"</definedName>
    <definedName name="FDC_60_134" hidden="1">"#"</definedName>
    <definedName name="FDC_60_135" hidden="1">"#"</definedName>
    <definedName name="FDC_60_136" hidden="1">"#"</definedName>
    <definedName name="FDC_60_137" hidden="1">"#"</definedName>
    <definedName name="FDC_60_138" hidden="1">"#"</definedName>
    <definedName name="FDC_60_139" hidden="1">"#"</definedName>
    <definedName name="FDC_60_14" hidden="1">"#"</definedName>
    <definedName name="FDC_60_140" hidden="1">"#"</definedName>
    <definedName name="FDC_60_141" hidden="1">"#"</definedName>
    <definedName name="FDC_60_142" hidden="1">"#"</definedName>
    <definedName name="FDC_60_143" hidden="1">"#"</definedName>
    <definedName name="FDC_60_144" hidden="1">"#"</definedName>
    <definedName name="FDC_60_145" hidden="1">"#"</definedName>
    <definedName name="FDC_60_146" hidden="1">"#"</definedName>
    <definedName name="FDC_60_147" hidden="1">"#"</definedName>
    <definedName name="FDC_60_148" hidden="1">"#"</definedName>
    <definedName name="FDC_60_149" hidden="1">"#"</definedName>
    <definedName name="FDC_60_15" hidden="1">"#"</definedName>
    <definedName name="FDC_60_150" hidden="1">"#"</definedName>
    <definedName name="FDC_60_151" hidden="1">"#"</definedName>
    <definedName name="FDC_60_152" hidden="1">"#"</definedName>
    <definedName name="FDC_60_153" hidden="1">"#"</definedName>
    <definedName name="FDC_60_154" hidden="1">"#"</definedName>
    <definedName name="FDC_60_155" hidden="1">"#"</definedName>
    <definedName name="FDC_60_156" hidden="1">"#"</definedName>
    <definedName name="FDC_60_157" hidden="1">"#"</definedName>
    <definedName name="FDC_60_158" hidden="1">"#"</definedName>
    <definedName name="FDC_60_159" hidden="1">"#"</definedName>
    <definedName name="FDC_60_16" hidden="1">"#"</definedName>
    <definedName name="FDC_60_160" hidden="1">"#"</definedName>
    <definedName name="FDC_60_161" hidden="1">"#"</definedName>
    <definedName name="FDC_60_162" hidden="1">"#"</definedName>
    <definedName name="FDC_60_163" hidden="1">"#"</definedName>
    <definedName name="FDC_60_164" hidden="1">"#"</definedName>
    <definedName name="FDC_60_165" hidden="1">"#"</definedName>
    <definedName name="FDC_60_166" hidden="1">"#"</definedName>
    <definedName name="FDC_60_167" hidden="1">"#"</definedName>
    <definedName name="FDC_60_168" hidden="1">"#"</definedName>
    <definedName name="FDC_60_169" hidden="1">"#"</definedName>
    <definedName name="FDC_60_17" hidden="1">"#"</definedName>
    <definedName name="FDC_60_170" hidden="1">"#"</definedName>
    <definedName name="FDC_60_171" hidden="1">"#"</definedName>
    <definedName name="FDC_60_172" hidden="1">"#"</definedName>
    <definedName name="FDC_60_173" hidden="1">"#"</definedName>
    <definedName name="FDC_60_174" hidden="1">"#"</definedName>
    <definedName name="FDC_60_175" hidden="1">"#"</definedName>
    <definedName name="FDC_60_176" hidden="1">"#"</definedName>
    <definedName name="FDC_60_177" hidden="1">"#"</definedName>
    <definedName name="FDC_60_178" hidden="1">"#"</definedName>
    <definedName name="FDC_60_179" hidden="1">"#"</definedName>
    <definedName name="FDC_60_18" hidden="1">"#"</definedName>
    <definedName name="FDC_60_180" hidden="1">"#"</definedName>
    <definedName name="FDC_60_181" hidden="1">"#"</definedName>
    <definedName name="FDC_60_182" hidden="1">"#"</definedName>
    <definedName name="FDC_60_183" hidden="1">"#"</definedName>
    <definedName name="FDC_60_184" hidden="1">"#"</definedName>
    <definedName name="FDC_60_185" hidden="1">"#"</definedName>
    <definedName name="FDC_60_186" hidden="1">"#"</definedName>
    <definedName name="FDC_60_187" hidden="1">"#"</definedName>
    <definedName name="FDC_60_188" hidden="1">"#"</definedName>
    <definedName name="FDC_60_189" hidden="1">"#"</definedName>
    <definedName name="FDC_60_19" hidden="1">"#"</definedName>
    <definedName name="FDC_60_190" hidden="1">"#"</definedName>
    <definedName name="FDC_60_191" hidden="1">"#"</definedName>
    <definedName name="FDC_60_192" hidden="1">"#"</definedName>
    <definedName name="FDC_60_193" hidden="1">"#"</definedName>
    <definedName name="FDC_60_194" hidden="1">"#"</definedName>
    <definedName name="FDC_60_195" hidden="1">"#"</definedName>
    <definedName name="FDC_60_196" hidden="1">"#"</definedName>
    <definedName name="FDC_60_197" hidden="1">"#"</definedName>
    <definedName name="FDC_60_198" hidden="1">"#"</definedName>
    <definedName name="FDC_60_199" hidden="1">"#"</definedName>
    <definedName name="FDC_60_2" hidden="1">"#"</definedName>
    <definedName name="FDC_60_20" hidden="1">"#"</definedName>
    <definedName name="FDC_60_200" hidden="1">"#"</definedName>
    <definedName name="FDC_60_201" hidden="1">"#"</definedName>
    <definedName name="FDC_60_202" hidden="1">"#"</definedName>
    <definedName name="FDC_60_203" hidden="1">"#"</definedName>
    <definedName name="FDC_60_204" hidden="1">"#"</definedName>
    <definedName name="FDC_60_205" hidden="1">"#"</definedName>
    <definedName name="FDC_60_206" hidden="1">"#"</definedName>
    <definedName name="FDC_60_207" hidden="1">"#"</definedName>
    <definedName name="FDC_60_208" hidden="1">"#"</definedName>
    <definedName name="FDC_60_209" hidden="1">"#"</definedName>
    <definedName name="FDC_60_21" hidden="1">"#"</definedName>
    <definedName name="FDC_60_210" hidden="1">"#"</definedName>
    <definedName name="FDC_60_211" hidden="1">"#"</definedName>
    <definedName name="FDC_60_212" hidden="1">"#"</definedName>
    <definedName name="FDC_60_213" hidden="1">"#"</definedName>
    <definedName name="FDC_60_214" hidden="1">"#"</definedName>
    <definedName name="FDC_60_215" hidden="1">"#"</definedName>
    <definedName name="FDC_60_216" hidden="1">"#"</definedName>
    <definedName name="FDC_60_217" hidden="1">"#"</definedName>
    <definedName name="FDC_60_218" hidden="1">"#"</definedName>
    <definedName name="FDC_60_219" hidden="1">"#"</definedName>
    <definedName name="FDC_60_22" hidden="1">"#"</definedName>
    <definedName name="FDC_60_220" hidden="1">"#"</definedName>
    <definedName name="FDC_60_221" hidden="1">"#"</definedName>
    <definedName name="FDC_60_222" hidden="1">"#"</definedName>
    <definedName name="FDC_60_223" hidden="1">"#"</definedName>
    <definedName name="FDC_60_224" hidden="1">"#"</definedName>
    <definedName name="FDC_60_225" hidden="1">"#"</definedName>
    <definedName name="FDC_60_226" hidden="1">"#"</definedName>
    <definedName name="FDC_60_227" hidden="1">"#"</definedName>
    <definedName name="FDC_60_228" hidden="1">"#"</definedName>
    <definedName name="FDC_60_229" hidden="1">"#"</definedName>
    <definedName name="FDC_60_23" hidden="1">"#"</definedName>
    <definedName name="FDC_60_230" hidden="1">"#"</definedName>
    <definedName name="FDC_60_231" hidden="1">"#"</definedName>
    <definedName name="FDC_60_232" hidden="1">"#"</definedName>
    <definedName name="FDC_60_233" hidden="1">"#"</definedName>
    <definedName name="FDC_60_234" hidden="1">"#"</definedName>
    <definedName name="FDC_60_235" hidden="1">"#"</definedName>
    <definedName name="FDC_60_236" hidden="1">"#"</definedName>
    <definedName name="FDC_60_237" hidden="1">"#"</definedName>
    <definedName name="FDC_60_238" hidden="1">"#"</definedName>
    <definedName name="FDC_60_239" hidden="1">"#"</definedName>
    <definedName name="FDC_60_24" hidden="1">"#"</definedName>
    <definedName name="FDC_60_240" hidden="1">"#"</definedName>
    <definedName name="FDC_60_241" hidden="1">"#"</definedName>
    <definedName name="FDC_60_242" hidden="1">"#"</definedName>
    <definedName name="FDC_60_243" hidden="1">"#"</definedName>
    <definedName name="FDC_60_244" hidden="1">"#"</definedName>
    <definedName name="FDC_60_245" hidden="1">"#"</definedName>
    <definedName name="FDC_60_246" hidden="1">"#"</definedName>
    <definedName name="FDC_60_247" hidden="1">"#"</definedName>
    <definedName name="FDC_60_248" hidden="1">"#"</definedName>
    <definedName name="FDC_60_249" hidden="1">"#"</definedName>
    <definedName name="FDC_60_25" hidden="1">"#"</definedName>
    <definedName name="FDC_60_250" hidden="1">"#"</definedName>
    <definedName name="FDC_60_251" hidden="1">"#"</definedName>
    <definedName name="FDC_60_252" hidden="1">"#"</definedName>
    <definedName name="FDC_60_253" hidden="1">"#"</definedName>
    <definedName name="FDC_60_254" hidden="1">"#"</definedName>
    <definedName name="FDC_60_255" hidden="1">"#"</definedName>
    <definedName name="FDC_60_256" hidden="1">"#"</definedName>
    <definedName name="FDC_60_257" hidden="1">"#"</definedName>
    <definedName name="FDC_60_258" hidden="1">"#"</definedName>
    <definedName name="FDC_60_259" hidden="1">"#"</definedName>
    <definedName name="FDC_60_26" hidden="1">"#"</definedName>
    <definedName name="FDC_60_260" hidden="1">"#"</definedName>
    <definedName name="FDC_60_261" hidden="1">"#"</definedName>
    <definedName name="FDC_60_27" hidden="1">"#"</definedName>
    <definedName name="FDC_60_28" hidden="1">"#"</definedName>
    <definedName name="FDC_60_29" hidden="1">"#"</definedName>
    <definedName name="FDC_60_3" hidden="1">"#"</definedName>
    <definedName name="FDC_60_30" hidden="1">"#"</definedName>
    <definedName name="FDC_60_31" hidden="1">"#"</definedName>
    <definedName name="FDC_60_32" hidden="1">"#"</definedName>
    <definedName name="FDC_60_33" hidden="1">"#"</definedName>
    <definedName name="FDC_60_34" hidden="1">"#"</definedName>
    <definedName name="FDC_60_35" hidden="1">"#"</definedName>
    <definedName name="FDC_60_36" hidden="1">"#"</definedName>
    <definedName name="FDC_60_37" hidden="1">"#"</definedName>
    <definedName name="FDC_60_38" hidden="1">"#"</definedName>
    <definedName name="FDC_60_39" hidden="1">"#"</definedName>
    <definedName name="FDC_60_4" hidden="1">"#"</definedName>
    <definedName name="FDC_60_40" hidden="1">"#"</definedName>
    <definedName name="FDC_60_41" hidden="1">"#"</definedName>
    <definedName name="FDC_60_42" hidden="1">"#"</definedName>
    <definedName name="FDC_60_43" hidden="1">"#"</definedName>
    <definedName name="FDC_60_44" hidden="1">"#"</definedName>
    <definedName name="FDC_60_45" hidden="1">"#"</definedName>
    <definedName name="FDC_60_46" hidden="1">"#"</definedName>
    <definedName name="FDC_60_47" hidden="1">"#"</definedName>
    <definedName name="FDC_60_48" hidden="1">"#"</definedName>
    <definedName name="FDC_60_49" hidden="1">"#"</definedName>
    <definedName name="FDC_60_5" hidden="1">"#"</definedName>
    <definedName name="FDC_60_50" hidden="1">"#"</definedName>
    <definedName name="FDC_60_51" hidden="1">"#"</definedName>
    <definedName name="FDC_60_52" hidden="1">"#"</definedName>
    <definedName name="FDC_60_53" hidden="1">"#"</definedName>
    <definedName name="FDC_60_54" hidden="1">"#"</definedName>
    <definedName name="FDC_60_55" hidden="1">"#"</definedName>
    <definedName name="FDC_60_56" hidden="1">"#"</definedName>
    <definedName name="FDC_60_57" hidden="1">"#"</definedName>
    <definedName name="FDC_60_58" hidden="1">"#"</definedName>
    <definedName name="FDC_60_59" hidden="1">"#"</definedName>
    <definedName name="FDC_60_6" hidden="1">"#"</definedName>
    <definedName name="FDC_60_60" hidden="1">"#"</definedName>
    <definedName name="FDC_60_61" hidden="1">"#"</definedName>
    <definedName name="FDC_60_62" hidden="1">"#"</definedName>
    <definedName name="FDC_60_63" hidden="1">"#"</definedName>
    <definedName name="FDC_60_64" hidden="1">"#"</definedName>
    <definedName name="FDC_60_65" hidden="1">"#"</definedName>
    <definedName name="FDC_60_66" hidden="1">"#"</definedName>
    <definedName name="FDC_60_67" hidden="1">"#"</definedName>
    <definedName name="FDC_60_68" hidden="1">"#"</definedName>
    <definedName name="FDC_60_69" hidden="1">"#"</definedName>
    <definedName name="FDC_60_7" hidden="1">"#"</definedName>
    <definedName name="FDC_60_70" hidden="1">"#"</definedName>
    <definedName name="FDC_60_71" hidden="1">"#"</definedName>
    <definedName name="FDC_60_72" hidden="1">"#"</definedName>
    <definedName name="FDC_60_73" hidden="1">"#"</definedName>
    <definedName name="FDC_60_74" hidden="1">"#"</definedName>
    <definedName name="FDC_60_75" hidden="1">"#"</definedName>
    <definedName name="FDC_60_76" hidden="1">"#"</definedName>
    <definedName name="FDC_60_77" hidden="1">"#"</definedName>
    <definedName name="FDC_60_78" hidden="1">"#"</definedName>
    <definedName name="FDC_60_79" hidden="1">"#"</definedName>
    <definedName name="FDC_60_8" hidden="1">"#"</definedName>
    <definedName name="FDC_60_80" hidden="1">"#"</definedName>
    <definedName name="FDC_60_81" hidden="1">"#"</definedName>
    <definedName name="FDC_60_82" hidden="1">"#"</definedName>
    <definedName name="FDC_60_83" hidden="1">"#"</definedName>
    <definedName name="FDC_60_84" hidden="1">"#"</definedName>
    <definedName name="FDC_60_85" hidden="1">"#"</definedName>
    <definedName name="FDC_60_86" hidden="1">"#"</definedName>
    <definedName name="FDC_60_87" hidden="1">"#"</definedName>
    <definedName name="FDC_60_88" hidden="1">"#"</definedName>
    <definedName name="FDC_60_89" hidden="1">"#"</definedName>
    <definedName name="FDC_60_9" hidden="1">"#"</definedName>
    <definedName name="FDC_60_90" hidden="1">"#"</definedName>
    <definedName name="FDC_60_91" hidden="1">"#"</definedName>
    <definedName name="FDC_60_92" hidden="1">"#"</definedName>
    <definedName name="FDC_60_93" hidden="1">"#"</definedName>
    <definedName name="FDC_60_94" hidden="1">"#"</definedName>
    <definedName name="FDC_60_95" hidden="1">"#"</definedName>
    <definedName name="FDC_60_96" hidden="1">"#"</definedName>
    <definedName name="FDC_60_97" hidden="1">"#"</definedName>
    <definedName name="FDC_60_98" hidden="1">"#"</definedName>
    <definedName name="FDC_60_99" hidden="1">"#"</definedName>
    <definedName name="FDC_61_0" hidden="1">"#"</definedName>
    <definedName name="FDC_62_0" hidden="1">"#"</definedName>
    <definedName name="FDC_62_1" hidden="1">"#"</definedName>
    <definedName name="FDC_62_10" hidden="1">"#"</definedName>
    <definedName name="FDC_62_100" hidden="1">"#"</definedName>
    <definedName name="FDC_62_101" hidden="1">"#"</definedName>
    <definedName name="FDC_62_102" hidden="1">"#"</definedName>
    <definedName name="FDC_62_103" hidden="1">"#"</definedName>
    <definedName name="FDC_62_104" hidden="1">"#"</definedName>
    <definedName name="FDC_62_105" hidden="1">"#"</definedName>
    <definedName name="FDC_62_106" hidden="1">"#"</definedName>
    <definedName name="FDC_62_107" hidden="1">"#"</definedName>
    <definedName name="FDC_62_108" hidden="1">"#"</definedName>
    <definedName name="FDC_62_109" hidden="1">"#"</definedName>
    <definedName name="FDC_62_11" hidden="1">"#"</definedName>
    <definedName name="FDC_62_110" hidden="1">"#"</definedName>
    <definedName name="FDC_62_111" hidden="1">"#"</definedName>
    <definedName name="FDC_62_112" hidden="1">"#"</definedName>
    <definedName name="FDC_62_113" hidden="1">"#"</definedName>
    <definedName name="FDC_62_114" hidden="1">"#"</definedName>
    <definedName name="FDC_62_115" hidden="1">"#"</definedName>
    <definedName name="FDC_62_116" hidden="1">"#"</definedName>
    <definedName name="FDC_62_117" hidden="1">"#"</definedName>
    <definedName name="FDC_62_118" hidden="1">"#"</definedName>
    <definedName name="FDC_62_119" hidden="1">"#"</definedName>
    <definedName name="FDC_62_12" hidden="1">"#"</definedName>
    <definedName name="FDC_62_120" hidden="1">"#"</definedName>
    <definedName name="FDC_62_121" hidden="1">"#"</definedName>
    <definedName name="FDC_62_122" hidden="1">"#"</definedName>
    <definedName name="FDC_62_123" hidden="1">"#"</definedName>
    <definedName name="FDC_62_124" hidden="1">"#"</definedName>
    <definedName name="FDC_62_125" hidden="1">"#"</definedName>
    <definedName name="FDC_62_126" hidden="1">"#"</definedName>
    <definedName name="FDC_62_127" hidden="1">"#"</definedName>
    <definedName name="FDC_62_128" hidden="1">"#"</definedName>
    <definedName name="FDC_62_129" hidden="1">"#"</definedName>
    <definedName name="FDC_62_13" hidden="1">"#"</definedName>
    <definedName name="FDC_62_130" hidden="1">"#"</definedName>
    <definedName name="FDC_62_131" hidden="1">"#"</definedName>
    <definedName name="FDC_62_132" hidden="1">"#"</definedName>
    <definedName name="FDC_62_133" hidden="1">"#"</definedName>
    <definedName name="FDC_62_134" hidden="1">"#"</definedName>
    <definedName name="FDC_62_135" hidden="1">"#"</definedName>
    <definedName name="FDC_62_136" hidden="1">"#"</definedName>
    <definedName name="FDC_62_137" hidden="1">"#"</definedName>
    <definedName name="FDC_62_138" hidden="1">"#"</definedName>
    <definedName name="FDC_62_139" hidden="1">"#"</definedName>
    <definedName name="FDC_62_14" hidden="1">"#"</definedName>
    <definedName name="FDC_62_140" hidden="1">"#"</definedName>
    <definedName name="FDC_62_141" hidden="1">"#"</definedName>
    <definedName name="FDC_62_142" hidden="1">"#"</definedName>
    <definedName name="FDC_62_143" hidden="1">"#"</definedName>
    <definedName name="FDC_62_144" hidden="1">"#"</definedName>
    <definedName name="FDC_62_145" hidden="1">"#"</definedName>
    <definedName name="FDC_62_146" hidden="1">"#"</definedName>
    <definedName name="FDC_62_147" hidden="1">"#"</definedName>
    <definedName name="FDC_62_148" hidden="1">"#"</definedName>
    <definedName name="FDC_62_149" hidden="1">"#"</definedName>
    <definedName name="FDC_62_15" hidden="1">"#"</definedName>
    <definedName name="FDC_62_150" hidden="1">"#"</definedName>
    <definedName name="FDC_62_151" hidden="1">"#"</definedName>
    <definedName name="FDC_62_152" hidden="1">"#"</definedName>
    <definedName name="FDC_62_153" hidden="1">"#"</definedName>
    <definedName name="FDC_62_154" hidden="1">"#"</definedName>
    <definedName name="FDC_62_155" hidden="1">"#"</definedName>
    <definedName name="FDC_62_156" hidden="1">"#"</definedName>
    <definedName name="FDC_62_157" hidden="1">"#"</definedName>
    <definedName name="FDC_62_158" hidden="1">"#"</definedName>
    <definedName name="FDC_62_159" hidden="1">"#"</definedName>
    <definedName name="FDC_62_16" hidden="1">"#"</definedName>
    <definedName name="FDC_62_160" hidden="1">"#"</definedName>
    <definedName name="FDC_62_161" hidden="1">"#"</definedName>
    <definedName name="FDC_62_162" hidden="1">"#"</definedName>
    <definedName name="FDC_62_163" hidden="1">"#"</definedName>
    <definedName name="FDC_62_164" hidden="1">"#"</definedName>
    <definedName name="FDC_62_165" hidden="1">"#"</definedName>
    <definedName name="FDC_62_166" hidden="1">"#"</definedName>
    <definedName name="FDC_62_167" hidden="1">"#"</definedName>
    <definedName name="FDC_62_168" hidden="1">"#"</definedName>
    <definedName name="FDC_62_169" hidden="1">"#"</definedName>
    <definedName name="FDC_62_17" hidden="1">"#"</definedName>
    <definedName name="FDC_62_170" hidden="1">"#"</definedName>
    <definedName name="FDC_62_171" hidden="1">"#"</definedName>
    <definedName name="FDC_62_172" hidden="1">"#"</definedName>
    <definedName name="FDC_62_173" hidden="1">"#"</definedName>
    <definedName name="FDC_62_174" hidden="1">"#"</definedName>
    <definedName name="FDC_62_175" hidden="1">"#"</definedName>
    <definedName name="FDC_62_176" hidden="1">"#"</definedName>
    <definedName name="FDC_62_177" hidden="1">"#"</definedName>
    <definedName name="FDC_62_178" hidden="1">"#"</definedName>
    <definedName name="FDC_62_179" hidden="1">"#"</definedName>
    <definedName name="FDC_62_18" hidden="1">"#"</definedName>
    <definedName name="FDC_62_180" hidden="1">"#"</definedName>
    <definedName name="FDC_62_181" hidden="1">"#"</definedName>
    <definedName name="FDC_62_182" hidden="1">"#"</definedName>
    <definedName name="FDC_62_183" hidden="1">"#"</definedName>
    <definedName name="FDC_62_184" hidden="1">"#"</definedName>
    <definedName name="FDC_62_185" hidden="1">"#"</definedName>
    <definedName name="FDC_62_186" hidden="1">"#"</definedName>
    <definedName name="FDC_62_187" hidden="1">"#"</definedName>
    <definedName name="FDC_62_188" hidden="1">"#"</definedName>
    <definedName name="FDC_62_189" hidden="1">"#"</definedName>
    <definedName name="FDC_62_19" hidden="1">"#"</definedName>
    <definedName name="FDC_62_190" hidden="1">"#"</definedName>
    <definedName name="FDC_62_191" hidden="1">"#"</definedName>
    <definedName name="FDC_62_192" hidden="1">"#"</definedName>
    <definedName name="FDC_62_193" hidden="1">"#"</definedName>
    <definedName name="FDC_62_194" hidden="1">"#"</definedName>
    <definedName name="FDC_62_195" hidden="1">"#"</definedName>
    <definedName name="FDC_62_196" hidden="1">"#"</definedName>
    <definedName name="FDC_62_197" hidden="1">"#"</definedName>
    <definedName name="FDC_62_198" hidden="1">"#"</definedName>
    <definedName name="FDC_62_199" hidden="1">"#"</definedName>
    <definedName name="FDC_62_2" hidden="1">"#"</definedName>
    <definedName name="FDC_62_20" hidden="1">"#"</definedName>
    <definedName name="FDC_62_200" hidden="1">"#"</definedName>
    <definedName name="FDC_62_201" hidden="1">"#"</definedName>
    <definedName name="FDC_62_202" hidden="1">"#"</definedName>
    <definedName name="FDC_62_203" hidden="1">"#"</definedName>
    <definedName name="FDC_62_204" hidden="1">"#"</definedName>
    <definedName name="FDC_62_205" hidden="1">"#"</definedName>
    <definedName name="FDC_62_206" hidden="1">"#"</definedName>
    <definedName name="FDC_62_207" hidden="1">"#"</definedName>
    <definedName name="FDC_62_208" hidden="1">"#"</definedName>
    <definedName name="FDC_62_209" hidden="1">"#"</definedName>
    <definedName name="FDC_62_21" hidden="1">"#"</definedName>
    <definedName name="FDC_62_210" hidden="1">"#"</definedName>
    <definedName name="FDC_62_211" hidden="1">"#"</definedName>
    <definedName name="FDC_62_212" hidden="1">"#"</definedName>
    <definedName name="FDC_62_213" hidden="1">"#"</definedName>
    <definedName name="FDC_62_214" hidden="1">"#"</definedName>
    <definedName name="FDC_62_215" hidden="1">"#"</definedName>
    <definedName name="FDC_62_216" hidden="1">"#"</definedName>
    <definedName name="FDC_62_217" hidden="1">"#"</definedName>
    <definedName name="FDC_62_218" hidden="1">"#"</definedName>
    <definedName name="FDC_62_219" hidden="1">"#"</definedName>
    <definedName name="FDC_62_22" hidden="1">"#"</definedName>
    <definedName name="FDC_62_220" hidden="1">"#"</definedName>
    <definedName name="FDC_62_221" hidden="1">"#"</definedName>
    <definedName name="FDC_62_222" hidden="1">"#"</definedName>
    <definedName name="FDC_62_223" hidden="1">"#"</definedName>
    <definedName name="FDC_62_224" hidden="1">"#"</definedName>
    <definedName name="FDC_62_225" hidden="1">"#"</definedName>
    <definedName name="FDC_62_226" hidden="1">"#"</definedName>
    <definedName name="FDC_62_227" hidden="1">"#"</definedName>
    <definedName name="FDC_62_228" hidden="1">"#"</definedName>
    <definedName name="FDC_62_229" hidden="1">"#"</definedName>
    <definedName name="FDC_62_23" hidden="1">"#"</definedName>
    <definedName name="FDC_62_230" hidden="1">"#"</definedName>
    <definedName name="FDC_62_231" hidden="1">"#"</definedName>
    <definedName name="FDC_62_232" hidden="1">"#"</definedName>
    <definedName name="FDC_62_233" hidden="1">"#"</definedName>
    <definedName name="FDC_62_234" hidden="1">"#"</definedName>
    <definedName name="FDC_62_235" hidden="1">"#"</definedName>
    <definedName name="FDC_62_236" hidden="1">"#"</definedName>
    <definedName name="FDC_62_237" hidden="1">"#"</definedName>
    <definedName name="FDC_62_238" hidden="1">"#"</definedName>
    <definedName name="FDC_62_239" hidden="1">"#"</definedName>
    <definedName name="FDC_62_24" hidden="1">"#"</definedName>
    <definedName name="FDC_62_240" hidden="1">"#"</definedName>
    <definedName name="FDC_62_241" hidden="1">"#"</definedName>
    <definedName name="FDC_62_242" hidden="1">"#"</definedName>
    <definedName name="FDC_62_243" hidden="1">"#"</definedName>
    <definedName name="FDC_62_244" hidden="1">"#"</definedName>
    <definedName name="FDC_62_245" hidden="1">"#"</definedName>
    <definedName name="FDC_62_246" hidden="1">"#"</definedName>
    <definedName name="FDC_62_247" hidden="1">"#"</definedName>
    <definedName name="FDC_62_248" hidden="1">"#"</definedName>
    <definedName name="FDC_62_249" hidden="1">"#"</definedName>
    <definedName name="FDC_62_25" hidden="1">"#"</definedName>
    <definedName name="FDC_62_250" hidden="1">"#"</definedName>
    <definedName name="FDC_62_251" hidden="1">"#"</definedName>
    <definedName name="FDC_62_252" hidden="1">"#"</definedName>
    <definedName name="FDC_62_253" hidden="1">"#"</definedName>
    <definedName name="FDC_62_254" hidden="1">"#"</definedName>
    <definedName name="FDC_62_255" hidden="1">"#"</definedName>
    <definedName name="FDC_62_256" hidden="1">"#"</definedName>
    <definedName name="FDC_62_257" hidden="1">"#"</definedName>
    <definedName name="FDC_62_258" hidden="1">"#"</definedName>
    <definedName name="FDC_62_259" hidden="1">"#"</definedName>
    <definedName name="FDC_62_26" hidden="1">"#"</definedName>
    <definedName name="FDC_62_260" hidden="1">"#"</definedName>
    <definedName name="FDC_62_261" hidden="1">"#"</definedName>
    <definedName name="FDC_62_27" hidden="1">"#"</definedName>
    <definedName name="FDC_62_28" hidden="1">"#"</definedName>
    <definedName name="FDC_62_29" hidden="1">"#"</definedName>
    <definedName name="FDC_62_3" hidden="1">"#"</definedName>
    <definedName name="FDC_62_30" hidden="1">"#"</definedName>
    <definedName name="FDC_62_31" hidden="1">"#"</definedName>
    <definedName name="FDC_62_32" hidden="1">"#"</definedName>
    <definedName name="FDC_62_33" hidden="1">"#"</definedName>
    <definedName name="FDC_62_34" hidden="1">"#"</definedName>
    <definedName name="FDC_62_35" hidden="1">"#"</definedName>
    <definedName name="FDC_62_36" hidden="1">"#"</definedName>
    <definedName name="FDC_62_37" hidden="1">"#"</definedName>
    <definedName name="FDC_62_38" hidden="1">"#"</definedName>
    <definedName name="FDC_62_39" hidden="1">"#"</definedName>
    <definedName name="FDC_62_4" hidden="1">"#"</definedName>
    <definedName name="FDC_62_40" hidden="1">"#"</definedName>
    <definedName name="FDC_62_41" hidden="1">"#"</definedName>
    <definedName name="FDC_62_42" hidden="1">"#"</definedName>
    <definedName name="FDC_62_43" hidden="1">"#"</definedName>
    <definedName name="FDC_62_44" hidden="1">"#"</definedName>
    <definedName name="FDC_62_45" hidden="1">"#"</definedName>
    <definedName name="FDC_62_46" hidden="1">"#"</definedName>
    <definedName name="FDC_62_47" hidden="1">"#"</definedName>
    <definedName name="FDC_62_48" hidden="1">"#"</definedName>
    <definedName name="FDC_62_49" hidden="1">"#"</definedName>
    <definedName name="FDC_62_5" hidden="1">"#"</definedName>
    <definedName name="FDC_62_50" hidden="1">"#"</definedName>
    <definedName name="FDC_62_51" hidden="1">"#"</definedName>
    <definedName name="FDC_62_52" hidden="1">"#"</definedName>
    <definedName name="FDC_62_53" hidden="1">"#"</definedName>
    <definedName name="FDC_62_54" hidden="1">"#"</definedName>
    <definedName name="FDC_62_55" hidden="1">"#"</definedName>
    <definedName name="FDC_62_56" hidden="1">"#"</definedName>
    <definedName name="FDC_62_57" hidden="1">"#"</definedName>
    <definedName name="FDC_62_58" hidden="1">"#"</definedName>
    <definedName name="FDC_62_59" hidden="1">"#"</definedName>
    <definedName name="FDC_62_6" hidden="1">"#"</definedName>
    <definedName name="FDC_62_60" hidden="1">"#"</definedName>
    <definedName name="FDC_62_61" hidden="1">"#"</definedName>
    <definedName name="FDC_62_62" hidden="1">"#"</definedName>
    <definedName name="FDC_62_63" hidden="1">"#"</definedName>
    <definedName name="FDC_62_64" hidden="1">"#"</definedName>
    <definedName name="FDC_62_65" hidden="1">"#"</definedName>
    <definedName name="FDC_62_66" hidden="1">"#"</definedName>
    <definedName name="FDC_62_67" hidden="1">"#"</definedName>
    <definedName name="FDC_62_68" hidden="1">"#"</definedName>
    <definedName name="FDC_62_69" hidden="1">"#"</definedName>
    <definedName name="FDC_62_7" hidden="1">"#"</definedName>
    <definedName name="FDC_62_70" hidden="1">"#"</definedName>
    <definedName name="FDC_62_71" hidden="1">"#"</definedName>
    <definedName name="FDC_62_72" hidden="1">"#"</definedName>
    <definedName name="FDC_62_73" hidden="1">"#"</definedName>
    <definedName name="FDC_62_74" hidden="1">"#"</definedName>
    <definedName name="FDC_62_75" hidden="1">"#"</definedName>
    <definedName name="FDC_62_76" hidden="1">"#"</definedName>
    <definedName name="FDC_62_77" hidden="1">"#"</definedName>
    <definedName name="FDC_62_78" hidden="1">"#"</definedName>
    <definedName name="FDC_62_79" hidden="1">"#"</definedName>
    <definedName name="FDC_62_8" hidden="1">"#"</definedName>
    <definedName name="FDC_62_80" hidden="1">"#"</definedName>
    <definedName name="FDC_62_81" hidden="1">"#"</definedName>
    <definedName name="FDC_62_82" hidden="1">"#"</definedName>
    <definedName name="FDC_62_83" hidden="1">"#"</definedName>
    <definedName name="FDC_62_84" hidden="1">"#"</definedName>
    <definedName name="FDC_62_85" hidden="1">"#"</definedName>
    <definedName name="FDC_62_86" hidden="1">"#"</definedName>
    <definedName name="FDC_62_87" hidden="1">"#"</definedName>
    <definedName name="FDC_62_88" hidden="1">"#"</definedName>
    <definedName name="FDC_62_89" hidden="1">"#"</definedName>
    <definedName name="FDC_62_9" hidden="1">"#"</definedName>
    <definedName name="FDC_62_90" hidden="1">"#"</definedName>
    <definedName name="FDC_62_91" hidden="1">"#"</definedName>
    <definedName name="FDC_62_92" hidden="1">"#"</definedName>
    <definedName name="FDC_62_93" hidden="1">"#"</definedName>
    <definedName name="FDC_62_94" hidden="1">"#"</definedName>
    <definedName name="FDC_62_95" hidden="1">"#"</definedName>
    <definedName name="FDC_62_96" hidden="1">"#"</definedName>
    <definedName name="FDC_62_97" hidden="1">"#"</definedName>
    <definedName name="FDC_62_98" hidden="1">"#"</definedName>
    <definedName name="FDC_62_99" hidden="1">"#"</definedName>
    <definedName name="FDC_63_0" hidden="1">"#"</definedName>
    <definedName name="FDC_63_1" hidden="1">"#"</definedName>
    <definedName name="FDC_63_10" hidden="1">"#"</definedName>
    <definedName name="FDC_63_100" hidden="1">"#"</definedName>
    <definedName name="FDC_63_101" hidden="1">"#"</definedName>
    <definedName name="FDC_63_102" hidden="1">"#"</definedName>
    <definedName name="FDC_63_103" hidden="1">"#"</definedName>
    <definedName name="FDC_63_104" hidden="1">"#"</definedName>
    <definedName name="FDC_63_105" hidden="1">"#"</definedName>
    <definedName name="FDC_63_106" hidden="1">"#"</definedName>
    <definedName name="FDC_63_107" hidden="1">"#"</definedName>
    <definedName name="FDC_63_108" hidden="1">"#"</definedName>
    <definedName name="FDC_63_109" hidden="1">"#"</definedName>
    <definedName name="FDC_63_11" hidden="1">"#"</definedName>
    <definedName name="FDC_63_110" hidden="1">"#"</definedName>
    <definedName name="FDC_63_111" hidden="1">"#"</definedName>
    <definedName name="FDC_63_112" hidden="1">"#"</definedName>
    <definedName name="FDC_63_113" hidden="1">"#"</definedName>
    <definedName name="FDC_63_114" hidden="1">"#"</definedName>
    <definedName name="FDC_63_115" hidden="1">"#"</definedName>
    <definedName name="FDC_63_116" hidden="1">"#"</definedName>
    <definedName name="FDC_63_117" hidden="1">"#"</definedName>
    <definedName name="FDC_63_118" hidden="1">"#"</definedName>
    <definedName name="FDC_63_119" hidden="1">"#"</definedName>
    <definedName name="FDC_63_12" hidden="1">"#"</definedName>
    <definedName name="FDC_63_120" hidden="1">"#"</definedName>
    <definedName name="FDC_63_121" hidden="1">"#"</definedName>
    <definedName name="FDC_63_122" hidden="1">"#"</definedName>
    <definedName name="FDC_63_123" hidden="1">"#"</definedName>
    <definedName name="FDC_63_124" hidden="1">"#"</definedName>
    <definedName name="FDC_63_125" hidden="1">"#"</definedName>
    <definedName name="FDC_63_126" hidden="1">"#"</definedName>
    <definedName name="FDC_63_127" hidden="1">"#"</definedName>
    <definedName name="FDC_63_128" hidden="1">"#"</definedName>
    <definedName name="FDC_63_129" hidden="1">"#"</definedName>
    <definedName name="FDC_63_13" hidden="1">"#"</definedName>
    <definedName name="FDC_63_130" hidden="1">"#"</definedName>
    <definedName name="FDC_63_131" hidden="1">"#"</definedName>
    <definedName name="FDC_63_132" hidden="1">"#"</definedName>
    <definedName name="FDC_63_133" hidden="1">"#"</definedName>
    <definedName name="FDC_63_134" hidden="1">"#"</definedName>
    <definedName name="FDC_63_135" hidden="1">"#"</definedName>
    <definedName name="FDC_63_136" hidden="1">"#"</definedName>
    <definedName name="FDC_63_137" hidden="1">"#"</definedName>
    <definedName name="FDC_63_138" hidden="1">"#"</definedName>
    <definedName name="FDC_63_139" hidden="1">"#"</definedName>
    <definedName name="FDC_63_14" hidden="1">"#"</definedName>
    <definedName name="FDC_63_140" hidden="1">"#"</definedName>
    <definedName name="FDC_63_141" hidden="1">"#"</definedName>
    <definedName name="FDC_63_142" hidden="1">"#"</definedName>
    <definedName name="FDC_63_143" hidden="1">"#"</definedName>
    <definedName name="FDC_63_144" hidden="1">"#"</definedName>
    <definedName name="FDC_63_145" hidden="1">"#"</definedName>
    <definedName name="FDC_63_146" hidden="1">"#"</definedName>
    <definedName name="FDC_63_147" hidden="1">"#"</definedName>
    <definedName name="FDC_63_148" hidden="1">"#"</definedName>
    <definedName name="FDC_63_149" hidden="1">"#"</definedName>
    <definedName name="FDC_63_15" hidden="1">"#"</definedName>
    <definedName name="FDC_63_150" hidden="1">"#"</definedName>
    <definedName name="FDC_63_151" hidden="1">"#"</definedName>
    <definedName name="FDC_63_152" hidden="1">"#"</definedName>
    <definedName name="FDC_63_153" hidden="1">"#"</definedName>
    <definedName name="FDC_63_154" hidden="1">"#"</definedName>
    <definedName name="FDC_63_155" hidden="1">"#"</definedName>
    <definedName name="FDC_63_156" hidden="1">"#"</definedName>
    <definedName name="FDC_63_157" hidden="1">"#"</definedName>
    <definedName name="FDC_63_158" hidden="1">"#"</definedName>
    <definedName name="FDC_63_159" hidden="1">"#"</definedName>
    <definedName name="FDC_63_16" hidden="1">"#"</definedName>
    <definedName name="FDC_63_160" hidden="1">"#"</definedName>
    <definedName name="FDC_63_161" hidden="1">"#"</definedName>
    <definedName name="FDC_63_162" hidden="1">"#"</definedName>
    <definedName name="FDC_63_163" hidden="1">"#"</definedName>
    <definedName name="FDC_63_164" hidden="1">"#"</definedName>
    <definedName name="FDC_63_165" hidden="1">"#"</definedName>
    <definedName name="FDC_63_166" hidden="1">"#"</definedName>
    <definedName name="FDC_63_167" hidden="1">"#"</definedName>
    <definedName name="FDC_63_168" hidden="1">"#"</definedName>
    <definedName name="FDC_63_169" hidden="1">"#"</definedName>
    <definedName name="FDC_63_17" hidden="1">"#"</definedName>
    <definedName name="FDC_63_170" hidden="1">"#"</definedName>
    <definedName name="FDC_63_171" hidden="1">"#"</definedName>
    <definedName name="FDC_63_172" hidden="1">"#"</definedName>
    <definedName name="FDC_63_173" hidden="1">"#"</definedName>
    <definedName name="FDC_63_174" hidden="1">"#"</definedName>
    <definedName name="FDC_63_175" hidden="1">"#"</definedName>
    <definedName name="FDC_63_176" hidden="1">"#"</definedName>
    <definedName name="FDC_63_177" hidden="1">"#"</definedName>
    <definedName name="FDC_63_178" hidden="1">"#"</definedName>
    <definedName name="FDC_63_179" hidden="1">"#"</definedName>
    <definedName name="FDC_63_18" hidden="1">"#"</definedName>
    <definedName name="FDC_63_180" hidden="1">"#"</definedName>
    <definedName name="FDC_63_181" hidden="1">"#"</definedName>
    <definedName name="FDC_63_182" hidden="1">"#"</definedName>
    <definedName name="FDC_63_183" hidden="1">"#"</definedName>
    <definedName name="FDC_63_184" hidden="1">"#"</definedName>
    <definedName name="FDC_63_185" hidden="1">"#"</definedName>
    <definedName name="FDC_63_186" hidden="1">"#"</definedName>
    <definedName name="FDC_63_187" hidden="1">"#"</definedName>
    <definedName name="FDC_63_188" hidden="1">"#"</definedName>
    <definedName name="FDC_63_189" hidden="1">"#"</definedName>
    <definedName name="FDC_63_19" hidden="1">"#"</definedName>
    <definedName name="FDC_63_190" hidden="1">"#"</definedName>
    <definedName name="FDC_63_191" hidden="1">"#"</definedName>
    <definedName name="FDC_63_192" hidden="1">"#"</definedName>
    <definedName name="FDC_63_193" hidden="1">"#"</definedName>
    <definedName name="FDC_63_194" hidden="1">"#"</definedName>
    <definedName name="FDC_63_195" hidden="1">"#"</definedName>
    <definedName name="FDC_63_196" hidden="1">"#"</definedName>
    <definedName name="FDC_63_197" hidden="1">"#"</definedName>
    <definedName name="FDC_63_198" hidden="1">"#"</definedName>
    <definedName name="FDC_63_199" hidden="1">"#"</definedName>
    <definedName name="FDC_63_2" hidden="1">"#"</definedName>
    <definedName name="FDC_63_20" hidden="1">"#"</definedName>
    <definedName name="FDC_63_200" hidden="1">"#"</definedName>
    <definedName name="FDC_63_201" hidden="1">"#"</definedName>
    <definedName name="FDC_63_202" hidden="1">"#"</definedName>
    <definedName name="FDC_63_203" hidden="1">"#"</definedName>
    <definedName name="FDC_63_204" hidden="1">"#"</definedName>
    <definedName name="FDC_63_205" hidden="1">"#"</definedName>
    <definedName name="FDC_63_206" hidden="1">"#"</definedName>
    <definedName name="FDC_63_207" hidden="1">"#"</definedName>
    <definedName name="FDC_63_208" hidden="1">"#"</definedName>
    <definedName name="FDC_63_209" hidden="1">"#"</definedName>
    <definedName name="FDC_63_21" hidden="1">"#"</definedName>
    <definedName name="FDC_63_210" hidden="1">"#"</definedName>
    <definedName name="FDC_63_211" hidden="1">"#"</definedName>
    <definedName name="FDC_63_212" hidden="1">"#"</definedName>
    <definedName name="FDC_63_213" hidden="1">"#"</definedName>
    <definedName name="FDC_63_214" hidden="1">"#"</definedName>
    <definedName name="FDC_63_215" hidden="1">"#"</definedName>
    <definedName name="FDC_63_216" hidden="1">"#"</definedName>
    <definedName name="FDC_63_217" hidden="1">"#"</definedName>
    <definedName name="FDC_63_218" hidden="1">"#"</definedName>
    <definedName name="FDC_63_219" hidden="1">"#"</definedName>
    <definedName name="FDC_63_22" hidden="1">"#"</definedName>
    <definedName name="FDC_63_220" hidden="1">"#"</definedName>
    <definedName name="FDC_63_221" hidden="1">"#"</definedName>
    <definedName name="FDC_63_222" hidden="1">"#"</definedName>
    <definedName name="FDC_63_223" hidden="1">"#"</definedName>
    <definedName name="FDC_63_224" hidden="1">"#"</definedName>
    <definedName name="FDC_63_225" hidden="1">"#"</definedName>
    <definedName name="FDC_63_226" hidden="1">"#"</definedName>
    <definedName name="FDC_63_227" hidden="1">"#"</definedName>
    <definedName name="FDC_63_228" hidden="1">"#"</definedName>
    <definedName name="FDC_63_229" hidden="1">"#"</definedName>
    <definedName name="FDC_63_23" hidden="1">"#"</definedName>
    <definedName name="FDC_63_230" hidden="1">"#"</definedName>
    <definedName name="FDC_63_231" hidden="1">"#"</definedName>
    <definedName name="FDC_63_232" hidden="1">"#"</definedName>
    <definedName name="FDC_63_233" hidden="1">"#"</definedName>
    <definedName name="FDC_63_234" hidden="1">"#"</definedName>
    <definedName name="FDC_63_235" hidden="1">"#"</definedName>
    <definedName name="FDC_63_236" hidden="1">"#"</definedName>
    <definedName name="FDC_63_237" hidden="1">"#"</definedName>
    <definedName name="FDC_63_238" hidden="1">"#"</definedName>
    <definedName name="FDC_63_239" hidden="1">"#"</definedName>
    <definedName name="FDC_63_24" hidden="1">"#"</definedName>
    <definedName name="FDC_63_240" hidden="1">"#"</definedName>
    <definedName name="FDC_63_241" hidden="1">"#"</definedName>
    <definedName name="FDC_63_242" hidden="1">"#"</definedName>
    <definedName name="FDC_63_243" hidden="1">"#"</definedName>
    <definedName name="FDC_63_244" hidden="1">"#"</definedName>
    <definedName name="FDC_63_245" hidden="1">"#"</definedName>
    <definedName name="FDC_63_246" hidden="1">"#"</definedName>
    <definedName name="FDC_63_247" hidden="1">"#"</definedName>
    <definedName name="FDC_63_248" hidden="1">"#"</definedName>
    <definedName name="FDC_63_249" hidden="1">"#"</definedName>
    <definedName name="FDC_63_25" hidden="1">"#"</definedName>
    <definedName name="FDC_63_250" hidden="1">"#"</definedName>
    <definedName name="FDC_63_251" hidden="1">"#"</definedName>
    <definedName name="FDC_63_252" hidden="1">"#"</definedName>
    <definedName name="FDC_63_253" hidden="1">"#"</definedName>
    <definedName name="FDC_63_254" hidden="1">"#"</definedName>
    <definedName name="FDC_63_255" hidden="1">"#"</definedName>
    <definedName name="FDC_63_256" hidden="1">"#"</definedName>
    <definedName name="FDC_63_257" hidden="1">"#"</definedName>
    <definedName name="FDC_63_258" hidden="1">"#"</definedName>
    <definedName name="FDC_63_259" hidden="1">"#"</definedName>
    <definedName name="FDC_63_26" hidden="1">"#"</definedName>
    <definedName name="FDC_63_260" hidden="1">"#"</definedName>
    <definedName name="FDC_63_261" hidden="1">"#"</definedName>
    <definedName name="FDC_63_27" hidden="1">"#"</definedName>
    <definedName name="FDC_63_28" hidden="1">"#"</definedName>
    <definedName name="FDC_63_29" hidden="1">"#"</definedName>
    <definedName name="FDC_63_3" hidden="1">"#"</definedName>
    <definedName name="FDC_63_30" hidden="1">"#"</definedName>
    <definedName name="FDC_63_31" hidden="1">"#"</definedName>
    <definedName name="FDC_63_32" hidden="1">"#"</definedName>
    <definedName name="FDC_63_33" hidden="1">"#"</definedName>
    <definedName name="FDC_63_34" hidden="1">"#"</definedName>
    <definedName name="FDC_63_35" hidden="1">"#"</definedName>
    <definedName name="FDC_63_36" hidden="1">"#"</definedName>
    <definedName name="FDC_63_37" hidden="1">"#"</definedName>
    <definedName name="FDC_63_38" hidden="1">"#"</definedName>
    <definedName name="FDC_63_39" hidden="1">"#"</definedName>
    <definedName name="FDC_63_4" hidden="1">"#"</definedName>
    <definedName name="FDC_63_40" hidden="1">"#"</definedName>
    <definedName name="FDC_63_41" hidden="1">"#"</definedName>
    <definedName name="FDC_63_42" hidden="1">"#"</definedName>
    <definedName name="FDC_63_43" hidden="1">"#"</definedName>
    <definedName name="FDC_63_44" hidden="1">"#"</definedName>
    <definedName name="FDC_63_45" hidden="1">"#"</definedName>
    <definedName name="FDC_63_46" hidden="1">"#"</definedName>
    <definedName name="FDC_63_47" hidden="1">"#"</definedName>
    <definedName name="FDC_63_48" hidden="1">"#"</definedName>
    <definedName name="FDC_63_49" hidden="1">"#"</definedName>
    <definedName name="FDC_63_5" hidden="1">"#"</definedName>
    <definedName name="FDC_63_50" hidden="1">"#"</definedName>
    <definedName name="FDC_63_51" hidden="1">"#"</definedName>
    <definedName name="FDC_63_52" hidden="1">"#"</definedName>
    <definedName name="FDC_63_53" hidden="1">"#"</definedName>
    <definedName name="FDC_63_54" hidden="1">"#"</definedName>
    <definedName name="FDC_63_55" hidden="1">"#"</definedName>
    <definedName name="FDC_63_56" hidden="1">"#"</definedName>
    <definedName name="FDC_63_57" hidden="1">"#"</definedName>
    <definedName name="FDC_63_58" hidden="1">"#"</definedName>
    <definedName name="FDC_63_59" hidden="1">"#"</definedName>
    <definedName name="FDC_63_6" hidden="1">"#"</definedName>
    <definedName name="FDC_63_60" hidden="1">"#"</definedName>
    <definedName name="FDC_63_61" hidden="1">"#"</definedName>
    <definedName name="FDC_63_62" hidden="1">"#"</definedName>
    <definedName name="FDC_63_63" hidden="1">"#"</definedName>
    <definedName name="FDC_63_64" hidden="1">"#"</definedName>
    <definedName name="FDC_63_65" hidden="1">"#"</definedName>
    <definedName name="FDC_63_66" hidden="1">"#"</definedName>
    <definedName name="FDC_63_67" hidden="1">"#"</definedName>
    <definedName name="FDC_63_68" hidden="1">"#"</definedName>
    <definedName name="FDC_63_69" hidden="1">"#"</definedName>
    <definedName name="FDC_63_7" hidden="1">"#"</definedName>
    <definedName name="FDC_63_70" hidden="1">"#"</definedName>
    <definedName name="FDC_63_71" hidden="1">"#"</definedName>
    <definedName name="FDC_63_72" hidden="1">"#"</definedName>
    <definedName name="FDC_63_73" hidden="1">"#"</definedName>
    <definedName name="FDC_63_74" hidden="1">"#"</definedName>
    <definedName name="FDC_63_75" hidden="1">"#"</definedName>
    <definedName name="FDC_63_76" hidden="1">"#"</definedName>
    <definedName name="FDC_63_77" hidden="1">"#"</definedName>
    <definedName name="FDC_63_78" hidden="1">"#"</definedName>
    <definedName name="FDC_63_79" hidden="1">"#"</definedName>
    <definedName name="FDC_63_8" hidden="1">"#"</definedName>
    <definedName name="FDC_63_80" hidden="1">"#"</definedName>
    <definedName name="FDC_63_81" hidden="1">"#"</definedName>
    <definedName name="FDC_63_82" hidden="1">"#"</definedName>
    <definedName name="FDC_63_83" hidden="1">"#"</definedName>
    <definedName name="FDC_63_84" hidden="1">"#"</definedName>
    <definedName name="FDC_63_85" hidden="1">"#"</definedName>
    <definedName name="FDC_63_86" hidden="1">"#"</definedName>
    <definedName name="FDC_63_87" hidden="1">"#"</definedName>
    <definedName name="FDC_63_88" hidden="1">"#"</definedName>
    <definedName name="FDC_63_89" hidden="1">"#"</definedName>
    <definedName name="FDC_63_9" hidden="1">"#"</definedName>
    <definedName name="FDC_63_90" hidden="1">"#"</definedName>
    <definedName name="FDC_63_91" hidden="1">"#"</definedName>
    <definedName name="FDC_63_92" hidden="1">"#"</definedName>
    <definedName name="FDC_63_93" hidden="1">"#"</definedName>
    <definedName name="FDC_63_94" hidden="1">"#"</definedName>
    <definedName name="FDC_63_95" hidden="1">"#"</definedName>
    <definedName name="FDC_63_96" hidden="1">"#"</definedName>
    <definedName name="FDC_63_97" hidden="1">"#"</definedName>
    <definedName name="FDC_63_98" hidden="1">"#"</definedName>
    <definedName name="FDC_63_99" hidden="1">"#"</definedName>
    <definedName name="FDC_64_0" hidden="1">"#"</definedName>
    <definedName name="FDC_64_1" hidden="1">"#"</definedName>
    <definedName name="FDC_64_10" hidden="1">"#"</definedName>
    <definedName name="FDC_64_100" hidden="1">"#"</definedName>
    <definedName name="FDC_64_101" hidden="1">"#"</definedName>
    <definedName name="FDC_64_102" hidden="1">"#"</definedName>
    <definedName name="FDC_64_103" hidden="1">"#"</definedName>
    <definedName name="FDC_64_104" hidden="1">"#"</definedName>
    <definedName name="FDC_64_105" hidden="1">"#"</definedName>
    <definedName name="FDC_64_106" hidden="1">"#"</definedName>
    <definedName name="FDC_64_107" hidden="1">"#"</definedName>
    <definedName name="FDC_64_108" hidden="1">"#"</definedName>
    <definedName name="FDC_64_109" hidden="1">"#"</definedName>
    <definedName name="FDC_64_11" hidden="1">"#"</definedName>
    <definedName name="FDC_64_110" hidden="1">"#"</definedName>
    <definedName name="FDC_64_111" hidden="1">"#"</definedName>
    <definedName name="FDC_64_112" hidden="1">"#"</definedName>
    <definedName name="FDC_64_113" hidden="1">"#"</definedName>
    <definedName name="FDC_64_114" hidden="1">"#"</definedName>
    <definedName name="FDC_64_115" hidden="1">"#"</definedName>
    <definedName name="FDC_64_116" hidden="1">"#"</definedName>
    <definedName name="FDC_64_117" hidden="1">"#"</definedName>
    <definedName name="FDC_64_118" hidden="1">"#"</definedName>
    <definedName name="FDC_64_119" hidden="1">"#"</definedName>
    <definedName name="FDC_64_12" hidden="1">"#"</definedName>
    <definedName name="FDC_64_120" hidden="1">"#"</definedName>
    <definedName name="FDC_64_121" hidden="1">"#"</definedName>
    <definedName name="FDC_64_122" hidden="1">"#"</definedName>
    <definedName name="FDC_64_123" hidden="1">"#"</definedName>
    <definedName name="FDC_64_124" hidden="1">"#"</definedName>
    <definedName name="FDC_64_125" hidden="1">"#"</definedName>
    <definedName name="FDC_64_126" hidden="1">"#"</definedName>
    <definedName name="FDC_64_127" hidden="1">"#"</definedName>
    <definedName name="FDC_64_128" hidden="1">"#"</definedName>
    <definedName name="FDC_64_129" hidden="1">"#"</definedName>
    <definedName name="FDC_64_13" hidden="1">"#"</definedName>
    <definedName name="FDC_64_130" hidden="1">"#"</definedName>
    <definedName name="FDC_64_131" hidden="1">"#"</definedName>
    <definedName name="FDC_64_132" hidden="1">"#"</definedName>
    <definedName name="FDC_64_133" hidden="1">"#"</definedName>
    <definedName name="FDC_64_134" hidden="1">"#"</definedName>
    <definedName name="FDC_64_135" hidden="1">"#"</definedName>
    <definedName name="FDC_64_136" hidden="1">"#"</definedName>
    <definedName name="FDC_64_137" hidden="1">"#"</definedName>
    <definedName name="FDC_64_138" hidden="1">"#"</definedName>
    <definedName name="FDC_64_139" hidden="1">"#"</definedName>
    <definedName name="FDC_64_14" hidden="1">"#"</definedName>
    <definedName name="FDC_64_140" hidden="1">"#"</definedName>
    <definedName name="FDC_64_141" hidden="1">"#"</definedName>
    <definedName name="FDC_64_142" hidden="1">"#"</definedName>
    <definedName name="FDC_64_143" hidden="1">"#"</definedName>
    <definedName name="FDC_64_144" hidden="1">"#"</definedName>
    <definedName name="FDC_64_145" hidden="1">"#"</definedName>
    <definedName name="FDC_64_146" hidden="1">"#"</definedName>
    <definedName name="FDC_64_147" hidden="1">"#"</definedName>
    <definedName name="FDC_64_148" hidden="1">"#"</definedName>
    <definedName name="FDC_64_149" hidden="1">"#"</definedName>
    <definedName name="FDC_64_15" hidden="1">"#"</definedName>
    <definedName name="FDC_64_150" hidden="1">"#"</definedName>
    <definedName name="FDC_64_151" hidden="1">"#"</definedName>
    <definedName name="FDC_64_152" hidden="1">"#"</definedName>
    <definedName name="FDC_64_153" hidden="1">"#"</definedName>
    <definedName name="FDC_64_154" hidden="1">"#"</definedName>
    <definedName name="FDC_64_155" hidden="1">"#"</definedName>
    <definedName name="FDC_64_156" hidden="1">"#"</definedName>
    <definedName name="FDC_64_157" hidden="1">"#"</definedName>
    <definedName name="FDC_64_158" hidden="1">"#"</definedName>
    <definedName name="FDC_64_159" hidden="1">"#"</definedName>
    <definedName name="FDC_64_16" hidden="1">"#"</definedName>
    <definedName name="FDC_64_160" hidden="1">"#"</definedName>
    <definedName name="FDC_64_161" hidden="1">"#"</definedName>
    <definedName name="FDC_64_162" hidden="1">"#"</definedName>
    <definedName name="FDC_64_163" hidden="1">"#"</definedName>
    <definedName name="FDC_64_164" hidden="1">"#"</definedName>
    <definedName name="FDC_64_165" hidden="1">"#"</definedName>
    <definedName name="FDC_64_166" hidden="1">"#"</definedName>
    <definedName name="FDC_64_167" hidden="1">"#"</definedName>
    <definedName name="FDC_64_168" hidden="1">"#"</definedName>
    <definedName name="FDC_64_169" hidden="1">"#"</definedName>
    <definedName name="FDC_64_17" hidden="1">"#"</definedName>
    <definedName name="FDC_64_170" hidden="1">"#"</definedName>
    <definedName name="FDC_64_171" hidden="1">"#"</definedName>
    <definedName name="FDC_64_172" hidden="1">"#"</definedName>
    <definedName name="FDC_64_173" hidden="1">"#"</definedName>
    <definedName name="FDC_64_174" hidden="1">"#"</definedName>
    <definedName name="FDC_64_175" hidden="1">"#"</definedName>
    <definedName name="FDC_64_176" hidden="1">"#"</definedName>
    <definedName name="FDC_64_177" hidden="1">"#"</definedName>
    <definedName name="FDC_64_178" hidden="1">"#"</definedName>
    <definedName name="FDC_64_179" hidden="1">"#"</definedName>
    <definedName name="FDC_64_18" hidden="1">"#"</definedName>
    <definedName name="FDC_64_180" hidden="1">"#"</definedName>
    <definedName name="FDC_64_181" hidden="1">"#"</definedName>
    <definedName name="FDC_64_182" hidden="1">"#"</definedName>
    <definedName name="FDC_64_183" hidden="1">"#"</definedName>
    <definedName name="FDC_64_184" hidden="1">"#"</definedName>
    <definedName name="FDC_64_185" hidden="1">"#"</definedName>
    <definedName name="FDC_64_186" hidden="1">"#"</definedName>
    <definedName name="FDC_64_187" hidden="1">"#"</definedName>
    <definedName name="FDC_64_188" hidden="1">"#"</definedName>
    <definedName name="FDC_64_189" hidden="1">"#"</definedName>
    <definedName name="FDC_64_19" hidden="1">"#"</definedName>
    <definedName name="FDC_64_190" hidden="1">"#"</definedName>
    <definedName name="FDC_64_191" hidden="1">"#"</definedName>
    <definedName name="FDC_64_192" hidden="1">"#"</definedName>
    <definedName name="FDC_64_193" hidden="1">"#"</definedName>
    <definedName name="FDC_64_194" hidden="1">"#"</definedName>
    <definedName name="FDC_64_195" hidden="1">"#"</definedName>
    <definedName name="FDC_64_196" hidden="1">"#"</definedName>
    <definedName name="FDC_64_197" hidden="1">"#"</definedName>
    <definedName name="FDC_64_198" hidden="1">"#"</definedName>
    <definedName name="FDC_64_199" hidden="1">"#"</definedName>
    <definedName name="FDC_64_2" hidden="1">"#"</definedName>
    <definedName name="FDC_64_20" hidden="1">"#"</definedName>
    <definedName name="FDC_64_200" hidden="1">"#"</definedName>
    <definedName name="FDC_64_201" hidden="1">"#"</definedName>
    <definedName name="FDC_64_202" hidden="1">"#"</definedName>
    <definedName name="FDC_64_203" hidden="1">"#"</definedName>
    <definedName name="FDC_64_204" hidden="1">"#"</definedName>
    <definedName name="FDC_64_205" hidden="1">"#"</definedName>
    <definedName name="FDC_64_206" hidden="1">"#"</definedName>
    <definedName name="FDC_64_207" hidden="1">"#"</definedName>
    <definedName name="FDC_64_208" hidden="1">"#"</definedName>
    <definedName name="FDC_64_209" hidden="1">"#"</definedName>
    <definedName name="FDC_64_21" hidden="1">"#"</definedName>
    <definedName name="FDC_64_210" hidden="1">"#"</definedName>
    <definedName name="FDC_64_211" hidden="1">"#"</definedName>
    <definedName name="FDC_64_212" hidden="1">"#"</definedName>
    <definedName name="FDC_64_213" hidden="1">"#"</definedName>
    <definedName name="FDC_64_214" hidden="1">"#"</definedName>
    <definedName name="FDC_64_215" hidden="1">"#"</definedName>
    <definedName name="FDC_64_216" hidden="1">"#"</definedName>
    <definedName name="FDC_64_217" hidden="1">"#"</definedName>
    <definedName name="FDC_64_218" hidden="1">"#"</definedName>
    <definedName name="FDC_64_219" hidden="1">"#"</definedName>
    <definedName name="FDC_64_22" hidden="1">"#"</definedName>
    <definedName name="FDC_64_220" hidden="1">"#"</definedName>
    <definedName name="FDC_64_221" hidden="1">"#"</definedName>
    <definedName name="FDC_64_222" hidden="1">"#"</definedName>
    <definedName name="FDC_64_223" hidden="1">"#"</definedName>
    <definedName name="FDC_64_224" hidden="1">"#"</definedName>
    <definedName name="FDC_64_225" hidden="1">"#"</definedName>
    <definedName name="FDC_64_226" hidden="1">"#"</definedName>
    <definedName name="FDC_64_227" hidden="1">"#"</definedName>
    <definedName name="FDC_64_228" hidden="1">"#"</definedName>
    <definedName name="FDC_64_229" hidden="1">"#"</definedName>
    <definedName name="FDC_64_23" hidden="1">"#"</definedName>
    <definedName name="FDC_64_230" hidden="1">"#"</definedName>
    <definedName name="FDC_64_231" hidden="1">"#"</definedName>
    <definedName name="FDC_64_232" hidden="1">"#"</definedName>
    <definedName name="FDC_64_233" hidden="1">"#"</definedName>
    <definedName name="FDC_64_234" hidden="1">"#"</definedName>
    <definedName name="FDC_64_235" hidden="1">"#"</definedName>
    <definedName name="FDC_64_236" hidden="1">"#"</definedName>
    <definedName name="FDC_64_237" hidden="1">"#"</definedName>
    <definedName name="FDC_64_238" hidden="1">"#"</definedName>
    <definedName name="FDC_64_239" hidden="1">"#"</definedName>
    <definedName name="FDC_64_24" hidden="1">"#"</definedName>
    <definedName name="FDC_64_240" hidden="1">"#"</definedName>
    <definedName name="FDC_64_241" hidden="1">"#"</definedName>
    <definedName name="FDC_64_242" hidden="1">"#"</definedName>
    <definedName name="FDC_64_243" hidden="1">"#"</definedName>
    <definedName name="FDC_64_244" hidden="1">"#"</definedName>
    <definedName name="FDC_64_245" hidden="1">"#"</definedName>
    <definedName name="FDC_64_246" hidden="1">"#"</definedName>
    <definedName name="FDC_64_247" hidden="1">"#"</definedName>
    <definedName name="FDC_64_248" hidden="1">"#"</definedName>
    <definedName name="FDC_64_249" hidden="1">"#"</definedName>
    <definedName name="FDC_64_25" hidden="1">"#"</definedName>
    <definedName name="FDC_64_250" hidden="1">"#"</definedName>
    <definedName name="FDC_64_251" hidden="1">"#"</definedName>
    <definedName name="FDC_64_252" hidden="1">"#"</definedName>
    <definedName name="FDC_64_253" hidden="1">"#"</definedName>
    <definedName name="FDC_64_254" hidden="1">"#"</definedName>
    <definedName name="FDC_64_255" hidden="1">"#"</definedName>
    <definedName name="FDC_64_256" hidden="1">"#"</definedName>
    <definedName name="FDC_64_257" hidden="1">"#"</definedName>
    <definedName name="FDC_64_258" hidden="1">"#"</definedName>
    <definedName name="FDC_64_259" hidden="1">"#"</definedName>
    <definedName name="FDC_64_26" hidden="1">"#"</definedName>
    <definedName name="FDC_64_260" hidden="1">"#"</definedName>
    <definedName name="FDC_64_261" hidden="1">"#"</definedName>
    <definedName name="FDC_64_27" hidden="1">"#"</definedName>
    <definedName name="FDC_64_28" hidden="1">"#"</definedName>
    <definedName name="FDC_64_29" hidden="1">"#"</definedName>
    <definedName name="FDC_64_3" hidden="1">"#"</definedName>
    <definedName name="FDC_64_30" hidden="1">"#"</definedName>
    <definedName name="FDC_64_31" hidden="1">"#"</definedName>
    <definedName name="FDC_64_32" hidden="1">"#"</definedName>
    <definedName name="FDC_64_33" hidden="1">"#"</definedName>
    <definedName name="FDC_64_34" hidden="1">"#"</definedName>
    <definedName name="FDC_64_35" hidden="1">"#"</definedName>
    <definedName name="FDC_64_36" hidden="1">"#"</definedName>
    <definedName name="FDC_64_37" hidden="1">"#"</definedName>
    <definedName name="FDC_64_38" hidden="1">"#"</definedName>
    <definedName name="FDC_64_39" hidden="1">"#"</definedName>
    <definedName name="FDC_64_4" hidden="1">"#"</definedName>
    <definedName name="FDC_64_40" hidden="1">"#"</definedName>
    <definedName name="FDC_64_41" hidden="1">"#"</definedName>
    <definedName name="FDC_64_42" hidden="1">"#"</definedName>
    <definedName name="FDC_64_43" hidden="1">"#"</definedName>
    <definedName name="FDC_64_44" hidden="1">"#"</definedName>
    <definedName name="FDC_64_45" hidden="1">"#"</definedName>
    <definedName name="FDC_64_46" hidden="1">"#"</definedName>
    <definedName name="FDC_64_47" hidden="1">"#"</definedName>
    <definedName name="FDC_64_48" hidden="1">"#"</definedName>
    <definedName name="FDC_64_49" hidden="1">"#"</definedName>
    <definedName name="FDC_64_5" hidden="1">"#"</definedName>
    <definedName name="FDC_64_50" hidden="1">"#"</definedName>
    <definedName name="FDC_64_51" hidden="1">"#"</definedName>
    <definedName name="FDC_64_52" hidden="1">"#"</definedName>
    <definedName name="FDC_64_53" hidden="1">"#"</definedName>
    <definedName name="FDC_64_54" hidden="1">"#"</definedName>
    <definedName name="FDC_64_55" hidden="1">"#"</definedName>
    <definedName name="FDC_64_56" hidden="1">"#"</definedName>
    <definedName name="FDC_64_57" hidden="1">"#"</definedName>
    <definedName name="FDC_64_58" hidden="1">"#"</definedName>
    <definedName name="FDC_64_59" hidden="1">"#"</definedName>
    <definedName name="FDC_64_6" hidden="1">"#"</definedName>
    <definedName name="FDC_64_60" hidden="1">"#"</definedName>
    <definedName name="FDC_64_61" hidden="1">"#"</definedName>
    <definedName name="FDC_64_62" hidden="1">"#"</definedName>
    <definedName name="FDC_64_63" hidden="1">"#"</definedName>
    <definedName name="FDC_64_64" hidden="1">"#"</definedName>
    <definedName name="FDC_64_65" hidden="1">"#"</definedName>
    <definedName name="FDC_64_66" hidden="1">"#"</definedName>
    <definedName name="FDC_64_67" hidden="1">"#"</definedName>
    <definedName name="FDC_64_68" hidden="1">"#"</definedName>
    <definedName name="FDC_64_69" hidden="1">"#"</definedName>
    <definedName name="FDC_64_7" hidden="1">"#"</definedName>
    <definedName name="FDC_64_70" hidden="1">"#"</definedName>
    <definedName name="FDC_64_71" hidden="1">"#"</definedName>
    <definedName name="FDC_64_72" hidden="1">"#"</definedName>
    <definedName name="FDC_64_73" hidden="1">"#"</definedName>
    <definedName name="FDC_64_74" hidden="1">"#"</definedName>
    <definedName name="FDC_64_75" hidden="1">"#"</definedName>
    <definedName name="FDC_64_76" hidden="1">"#"</definedName>
    <definedName name="FDC_64_77" hidden="1">"#"</definedName>
    <definedName name="FDC_64_78" hidden="1">"#"</definedName>
    <definedName name="FDC_64_79" hidden="1">"#"</definedName>
    <definedName name="FDC_64_8" hidden="1">"#"</definedName>
    <definedName name="FDC_64_80" hidden="1">"#"</definedName>
    <definedName name="FDC_64_81" hidden="1">"#"</definedName>
    <definedName name="FDC_64_82" hidden="1">"#"</definedName>
    <definedName name="FDC_64_83" hidden="1">"#"</definedName>
    <definedName name="FDC_64_84" hidden="1">"#"</definedName>
    <definedName name="FDC_64_85" hidden="1">"#"</definedName>
    <definedName name="FDC_64_86" hidden="1">"#"</definedName>
    <definedName name="FDC_64_87" hidden="1">"#"</definedName>
    <definedName name="FDC_64_88" hidden="1">"#"</definedName>
    <definedName name="FDC_64_89" hidden="1">"#"</definedName>
    <definedName name="FDC_64_9" hidden="1">"#"</definedName>
    <definedName name="FDC_64_90" hidden="1">"#"</definedName>
    <definedName name="FDC_64_91" hidden="1">"#"</definedName>
    <definedName name="FDC_64_92" hidden="1">"#"</definedName>
    <definedName name="FDC_64_93" hidden="1">"#"</definedName>
    <definedName name="FDC_64_94" hidden="1">"#"</definedName>
    <definedName name="FDC_64_95" hidden="1">"#"</definedName>
    <definedName name="FDC_64_96" hidden="1">"#"</definedName>
    <definedName name="FDC_64_97" hidden="1">"#"</definedName>
    <definedName name="FDC_64_98" hidden="1">"#"</definedName>
    <definedName name="FDC_64_99" hidden="1">"#"</definedName>
    <definedName name="FDC_65_0" hidden="1">"#"</definedName>
    <definedName name="FDC_7_0" hidden="1">"#"</definedName>
    <definedName name="FDC_7_1" hidden="1">"#"</definedName>
    <definedName name="FDC_7_2" hidden="1">"#"</definedName>
    <definedName name="FDC_7_3" hidden="1">"#"</definedName>
    <definedName name="FDC_8_0" hidden="1">"#"</definedName>
    <definedName name="FDC_8_1" hidden="1">"#"</definedName>
    <definedName name="FDC_8_2" hidden="1">"#"</definedName>
    <definedName name="FDC_8_3" hidden="1">"#"</definedName>
    <definedName name="FDC_9_0" hidden="1">"#"</definedName>
    <definedName name="FDC_9_1" hidden="1">"#"</definedName>
    <definedName name="FDC_9_2" hidden="1">"#"</definedName>
    <definedName name="FDC_9_3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P_165_1_aUrv" hidden="1">[24]Miscellaneous!$E$4</definedName>
    <definedName name="FDP_166_1_aUrv" hidden="1">[24]Miscellaneous!$E$5</definedName>
    <definedName name="FDP_167_1_aUrv" hidden="1">[24]Miscellaneous!$E$6</definedName>
    <definedName name="FDP_168_1_aSrv" hidden="1">[24]Miscellaneous!$E$7</definedName>
    <definedName name="FDP_169_1_aUrv" hidden="1">[24]Miscellaneous!$E$8</definedName>
    <definedName name="FDP_170_1_aSrv" hidden="1">[24]Miscellaneous!$E$9</definedName>
    <definedName name="FDP_171_1_aUrv" hidden="1">[24]Miscellaneous!$E$10</definedName>
    <definedName name="FDP_172_1_aUrv" hidden="1">[24]Miscellaneous!$E$11</definedName>
    <definedName name="FDP_173_1_aUrv" hidden="1">[24]Miscellaneous!$E$12</definedName>
    <definedName name="FDP_174_1_aSrv" hidden="1">[24]Miscellaneous!$E$13</definedName>
    <definedName name="FDP_175_1_aUrv" hidden="1">[24]Miscellaneous!$E$14</definedName>
    <definedName name="FDP_176_1_aUrv" hidden="1">[24]Miscellaneous!$E$15</definedName>
    <definedName name="FDP_177_1_aSrv" hidden="1">[24]Miscellaneous!$E$16</definedName>
    <definedName name="FDP_178_1_aSrv" hidden="1">[24]Miscellaneous!$E$17</definedName>
    <definedName name="FDP_179_1_aSrv" hidden="1">[24]Miscellaneous!$E$19</definedName>
    <definedName name="FDP_180_1_aSrv" hidden="1">[24]Miscellaneous!$E$21</definedName>
    <definedName name="FDP_181_1_aUrv" hidden="1">[24]Miscellaneous!$E$22</definedName>
    <definedName name="FDP_182_1_aSrv" hidden="1">[24]Miscellaneous!$E$23</definedName>
    <definedName name="FDP_183_1_aSrv" hidden="1">[24]Miscellaneous!$E$25</definedName>
    <definedName name="FDP_184_1_aUrv" hidden="1">[24]Miscellaneous!$E$26</definedName>
    <definedName name="FDP_185_1_aSrv" hidden="1">[24]Miscellaneous!$E$27</definedName>
    <definedName name="FDP_186_1_aUrv" hidden="1">[24]Miscellaneous!$E$28</definedName>
    <definedName name="FDP_187_1_aSrv" hidden="1">[24]Miscellaneous!$E$29</definedName>
    <definedName name="FDP_188_1_aUrv" hidden="1">[24]Miscellaneous!$E$32</definedName>
    <definedName name="FDP_189_1_aUrv" hidden="1">[24]Miscellaneous!$E$33</definedName>
    <definedName name="FDP_190_1_aUrv" hidden="1">[24]Miscellaneous!$E$35</definedName>
    <definedName name="FDP_191_1_aUrv" hidden="1">[24]Miscellaneous!$E$36</definedName>
    <definedName name="FDP_192_1_aSrv" hidden="1">[24]Miscellaneous!$E$37</definedName>
    <definedName name="FDP_193_1_aUrv" hidden="1">[24]Miscellaneous!$E$38</definedName>
    <definedName name="FDP_194_1_aUrv" hidden="1">[24]Miscellaneous!$E$39</definedName>
    <definedName name="FDP_195_1_aUrv" hidden="1">[24]Miscellaneous!$E$41</definedName>
    <definedName name="FDP_196_1_aSrv" hidden="1">[24]Miscellaneous!$E$42</definedName>
    <definedName name="FDP_197_1_aUrv" hidden="1">[24]Miscellaneous!$E$43</definedName>
    <definedName name="FDP_198_1_aSrv" hidden="1">[24]Miscellaneous!$E$44</definedName>
    <definedName name="FDP_199_1_aUrv" hidden="1">[24]Miscellaneous!$E$46</definedName>
    <definedName name="FDP_200_1_aUrv" hidden="1">[24]Miscellaneous!$E$47</definedName>
    <definedName name="FDP_201_1_aUrv" hidden="1">[24]Miscellaneous!$E$48</definedName>
    <definedName name="FDP_202_1_aUrv" hidden="1">[24]Miscellaneous!$E$49</definedName>
    <definedName name="FDP_203_1_aSrv" hidden="1">[24]Miscellaneous!$E$53</definedName>
    <definedName name="FDP_204_1_aUrv" hidden="1">[24]Miscellaneous!$H$53</definedName>
    <definedName name="FDP_205_1_aUrv" hidden="1">[24]Miscellaneous!$I$53</definedName>
    <definedName name="FDP_206_1_aUrv" hidden="1">[24]Miscellaneous!$J$53</definedName>
    <definedName name="FDP_207_1_aUrv" hidden="1">[24]Miscellaneous!$K$53</definedName>
    <definedName name="FDP_208_1_aSrv" hidden="1">[24]Miscellaneous!$E$54</definedName>
    <definedName name="FDP_209_1_aUrv" hidden="1">[24]Miscellaneous!$H$54</definedName>
    <definedName name="FDP_210_1_aUrv" hidden="1">[24]Miscellaneous!$I$54</definedName>
    <definedName name="FDP_211_1_aUrv" hidden="1">[24]Miscellaneous!$J$54</definedName>
    <definedName name="FDP_212_1_aUrv" hidden="1">[24]Miscellaneous!$K$54</definedName>
    <definedName name="FDP_213_1_aSrv" hidden="1">[24]Miscellaneous!$E$55</definedName>
    <definedName name="FDP_214_1_aUrv" hidden="1">[24]Miscellaneous!$H$55</definedName>
    <definedName name="FDP_215_1_aUrv" hidden="1">[24]Miscellaneous!$I$55</definedName>
    <definedName name="FDP_216_1_aUrv" hidden="1">[24]Miscellaneous!$J$55</definedName>
    <definedName name="FDP_217_1_aUrv" hidden="1">[24]Miscellaneous!$K$55</definedName>
    <definedName name="FDP_218_1_aSrv" hidden="1">[24]Miscellaneous!$E$56</definedName>
    <definedName name="FDP_219_1_aSrv" hidden="1">[24]Miscellaneous!$H$56</definedName>
    <definedName name="FDP_220_1_aSrv" hidden="1">[24]Miscellaneous!$I$56</definedName>
    <definedName name="FDP_221_1_aSrv" hidden="1">[24]Miscellaneous!$J$56</definedName>
    <definedName name="FDP_222_1_aSrv" hidden="1">[24]Miscellaneous!$K$56</definedName>
    <definedName name="FDP_223_1_aSrv" hidden="1">[24]Miscellaneous!$E$57</definedName>
    <definedName name="FDP_224_1_aUrv" hidden="1">[24]Miscellaneous!$H$57</definedName>
    <definedName name="FDP_225_1_aUrv" hidden="1">[24]Miscellaneous!$I$57</definedName>
    <definedName name="FDP_226_1_aUrv" hidden="1">[24]Miscellaneous!$J$57</definedName>
    <definedName name="FDP_227_1_aUrv" hidden="1">[24]Miscellaneous!$K$57</definedName>
    <definedName name="FDP_228_1_aSrv" hidden="1">[24]Miscellaneous!$E$58</definedName>
    <definedName name="FDP_229_1_aSrv" hidden="1">[24]Miscellaneous!$H$58</definedName>
    <definedName name="FDP_230_1_aSrv" hidden="1">[24]Miscellaneous!$I$58</definedName>
    <definedName name="FDP_231_1_aSrv" hidden="1">[24]Miscellaneous!$J$58</definedName>
    <definedName name="FDP_232_1_aSrv" hidden="1">[24]Miscellaneous!$K$58</definedName>
    <definedName name="FDP_233_1_aSrv" hidden="1">[24]Miscellaneous!$E$59</definedName>
    <definedName name="FDP_234_1_aUrv" hidden="1">[24]Miscellaneous!$H$59</definedName>
    <definedName name="FDP_235_1_aUrv" hidden="1">[24]Miscellaneous!$I$59</definedName>
    <definedName name="FDP_236_1_aUrv" hidden="1">[24]Miscellaneous!$J$59</definedName>
    <definedName name="FDP_237_1_aUrv" hidden="1">[24]Miscellaneous!$K$59</definedName>
    <definedName name="FDP_238_1_aSrv" hidden="1">[24]Miscellaneous!$E$60</definedName>
    <definedName name="FDP_243_1_aSrv" hidden="1">[24]Miscellaneous!$E$61</definedName>
    <definedName name="FDP_244_1_aSrv" hidden="1">[24]Miscellaneous!$H$61</definedName>
    <definedName name="FDP_245_1_aSrv" hidden="1">[24]Miscellaneous!$I$61</definedName>
    <definedName name="FDP_246_1_aSrv" hidden="1">[24]Miscellaneous!$J$61</definedName>
    <definedName name="FDP_247_1_aSrv" hidden="1">[24]Miscellaneous!$K$61</definedName>
    <definedName name="FDP_248_1_aSrv" hidden="1">[24]Miscellaneous!$E$62</definedName>
    <definedName name="FDP_249_1_aSrv" hidden="1">[24]Miscellaneous!$H$62</definedName>
    <definedName name="FDP_250_1_aSrv" hidden="1">[24]Miscellaneous!$I$62</definedName>
    <definedName name="FDP_251_1_aSrv" hidden="1">[24]Miscellaneous!$J$62</definedName>
    <definedName name="FDP_252_1_aSrv" hidden="1">[24]Miscellaneous!$K$62</definedName>
    <definedName name="FDP_253_1_aSrv" hidden="1">[24]Miscellaneous!$E$63</definedName>
    <definedName name="FDP_254_1_aSrv" hidden="1">[24]Miscellaneous!$E$64</definedName>
    <definedName name="FDP_255_1_aSrv" hidden="1">[24]Miscellaneous!$E$65</definedName>
    <definedName name="FDP_256_1_aSrv" hidden="1">[24]Miscellaneous!$E$66</definedName>
    <definedName name="FDP_257_1_aSrv" hidden="1">[24]Miscellaneous!$E$67</definedName>
    <definedName name="FDP_258_1_aSrv" hidden="1">[24]Miscellaneous!$E$68</definedName>
    <definedName name="FDP_259_1_aSrv" hidden="1">[24]Miscellaneous!$E$69</definedName>
    <definedName name="FDP_260_1_aSrv" hidden="1">[24]Miscellaneous!$E$70</definedName>
    <definedName name="FDP_261_1_aSrv" hidden="1">[24]Miscellaneous!$E$71</definedName>
    <definedName name="FDP_264_1_aUrv" hidden="1">[24]Miscellaneous!$E$80</definedName>
    <definedName name="FDP_265_1_aUrv" hidden="1">[24]Miscellaneous!$H$80</definedName>
    <definedName name="FDP_266_1_aUrv" hidden="1">[24]Miscellaneous!$I$80</definedName>
    <definedName name="FDP_267_1_aUrv" hidden="1">[24]Miscellaneous!$J$80</definedName>
    <definedName name="FDP_268_1_aUrv" hidden="1">[24]Miscellaneous!$K$80</definedName>
    <definedName name="FDP_269_1_aUrv" hidden="1">[24]Miscellaneous!$E$81</definedName>
    <definedName name="FDP_270_1_aUrv" hidden="1">[24]Miscellaneous!$H$81</definedName>
    <definedName name="FDP_271_1_aUrv" hidden="1">[24]Miscellaneous!$I$81</definedName>
    <definedName name="FDP_272_1_aUrv" hidden="1">[24]Miscellaneous!$J$81</definedName>
    <definedName name="FDP_273_1_aUrv" hidden="1">[24]Miscellaneous!$K$81</definedName>
    <definedName name="FDP_274_1_aUrv" hidden="1">[24]Miscellaneous!$E$82</definedName>
    <definedName name="FDP_275_1_aUrv" hidden="1">[24]Miscellaneous!$H$82</definedName>
    <definedName name="FDP_276_1_aUrv" hidden="1">[24]Miscellaneous!$I$82</definedName>
    <definedName name="FDP_277_1_aUrv" hidden="1">[24]Miscellaneous!$J$82</definedName>
    <definedName name="FDP_278_1_aUrv" hidden="1">[24]Miscellaneous!$K$82</definedName>
    <definedName name="FDP_279_1_aSrv" hidden="1">[24]Miscellaneous!$E$83</definedName>
    <definedName name="FDP_280_1_aSrv" localSheetId="5" hidden="1">[24]Miscellaneous!#REF!</definedName>
    <definedName name="FDP_280_1_aSrv" localSheetId="6" hidden="1">[24]Miscellaneous!#REF!</definedName>
    <definedName name="FDP_280_1_aSrv" localSheetId="7" hidden="1">[24]Miscellaneous!#REF!</definedName>
    <definedName name="FDP_280_1_aSrv" hidden="1">[24]Miscellaneous!#REF!</definedName>
    <definedName name="FDP_281_1_aSrv" localSheetId="5" hidden="1">[24]Miscellaneous!#REF!</definedName>
    <definedName name="FDP_281_1_aSrv" localSheetId="6" hidden="1">[24]Miscellaneous!#REF!</definedName>
    <definedName name="FDP_281_1_aSrv" localSheetId="7" hidden="1">[24]Miscellaneous!#REF!</definedName>
    <definedName name="FDP_281_1_aSrv" hidden="1">[24]Miscellaneous!#REF!</definedName>
    <definedName name="FDP_282_1_aSrv" localSheetId="5" hidden="1">[24]Miscellaneous!#REF!</definedName>
    <definedName name="FDP_282_1_aSrv" localSheetId="6" hidden="1">[24]Miscellaneous!#REF!</definedName>
    <definedName name="FDP_282_1_aSrv" localSheetId="7" hidden="1">[24]Miscellaneous!#REF!</definedName>
    <definedName name="FDP_282_1_aSrv" hidden="1">[24]Miscellaneous!#REF!</definedName>
    <definedName name="FDP_283_1_aSrv" localSheetId="5" hidden="1">[24]Miscellaneous!#REF!</definedName>
    <definedName name="FDP_283_1_aSrv" localSheetId="6" hidden="1">[24]Miscellaneous!#REF!</definedName>
    <definedName name="FDP_283_1_aSrv" localSheetId="7" hidden="1">[24]Miscellaneous!#REF!</definedName>
    <definedName name="FDP_283_1_aSrv" hidden="1">[24]Miscellaneous!#REF!</definedName>
    <definedName name="firsthalf" localSheetId="5">#REF!</definedName>
    <definedName name="firsthalf" localSheetId="6">#REF!</definedName>
    <definedName name="firsthalf" localSheetId="7">#REF!</definedName>
    <definedName name="firsthalf">#REF!</definedName>
    <definedName name="Fixed_asset_turns" localSheetId="5">#REF!</definedName>
    <definedName name="Fixed_asset_turns" localSheetId="6">#REF!</definedName>
    <definedName name="Fixed_asset_turns" localSheetId="7">#REF!</definedName>
    <definedName name="Fixed_asset_turns">#REF!</definedName>
    <definedName name="Fixed_asset_turns_DCF" localSheetId="5">#REF!</definedName>
    <definedName name="Fixed_asset_turns_DCF" localSheetId="6">#REF!</definedName>
    <definedName name="Fixed_asset_turns_DCF" localSheetId="7">#REF!</definedName>
    <definedName name="Fixed_asset_turns_DCF">#REF!</definedName>
    <definedName name="Fixed_asset_turns_fore" localSheetId="5">#REF!</definedName>
    <definedName name="Fixed_asset_turns_fore" localSheetId="6">#REF!</definedName>
    <definedName name="Fixed_asset_turns_fore" localSheetId="7">#REF!</definedName>
    <definedName name="Fixed_asset_turns_fore">#REF!</definedName>
    <definedName name="Fixed_assets" localSheetId="5">#REF!</definedName>
    <definedName name="Fixed_assets" localSheetId="6">#REF!</definedName>
    <definedName name="Fixed_assets" localSheetId="7">#REF!</definedName>
    <definedName name="Fixed_assets">#REF!</definedName>
    <definedName name="Fixed_assets_DCF" localSheetId="5">#REF!</definedName>
    <definedName name="Fixed_assets_DCF" localSheetId="6">#REF!</definedName>
    <definedName name="Fixed_assets_DCF" localSheetId="7">#REF!</definedName>
    <definedName name="Fixed_assets_DCF">#REF!</definedName>
    <definedName name="ForEx" localSheetId="5">[2]Download!#REF!</definedName>
    <definedName name="ForEx" localSheetId="6">[2]Download!#REF!</definedName>
    <definedName name="ForEx" localSheetId="7">[2]Download!#REF!</definedName>
    <definedName name="ForEx">[2]Download!#REF!</definedName>
    <definedName name="Free_cash_flow" localSheetId="5">#REF!</definedName>
    <definedName name="Free_cash_flow" localSheetId="6">#REF!</definedName>
    <definedName name="Free_cash_flow" localSheetId="7">#REF!</definedName>
    <definedName name="Free_cash_flow">#REF!</definedName>
    <definedName name="GBP_Per_EUR_Assumption">[24]Miscellaneous!$B$36</definedName>
    <definedName name="GBP_per_EURO" localSheetId="5">#REF!</definedName>
    <definedName name="GBP_per_EURO" localSheetId="6">#REF!</definedName>
    <definedName name="GBP_per_EURO" localSheetId="7">#REF!</definedName>
    <definedName name="GBP_per_EURO">#REF!</definedName>
    <definedName name="GBP_Per_USD_Assumption">[24]Miscellaneous!$B$35</definedName>
    <definedName name="good00" localSheetId="5">#REF!</definedName>
    <definedName name="good00" localSheetId="6">#REF!</definedName>
    <definedName name="good00" localSheetId="7">#REF!</definedName>
    <definedName name="good00">#REF!</definedName>
    <definedName name="good01" localSheetId="5">#REF!</definedName>
    <definedName name="good01" localSheetId="6">#REF!</definedName>
    <definedName name="good01" localSheetId="7">#REF!</definedName>
    <definedName name="good01">#REF!</definedName>
    <definedName name="good02" localSheetId="5">#REF!</definedName>
    <definedName name="good02" localSheetId="6">#REF!</definedName>
    <definedName name="good02" localSheetId="7">#REF!</definedName>
    <definedName name="good02">#REF!</definedName>
    <definedName name="good95" localSheetId="5">#REF!</definedName>
    <definedName name="good95" localSheetId="6">#REF!</definedName>
    <definedName name="good95" localSheetId="7">#REF!</definedName>
    <definedName name="good95">#REF!</definedName>
    <definedName name="good96" localSheetId="5">#REF!</definedName>
    <definedName name="good96" localSheetId="6">#REF!</definedName>
    <definedName name="good96" localSheetId="7">#REF!</definedName>
    <definedName name="good96">#REF!</definedName>
    <definedName name="good97" localSheetId="5">#REF!</definedName>
    <definedName name="good97" localSheetId="6">#REF!</definedName>
    <definedName name="good97" localSheetId="7">#REF!</definedName>
    <definedName name="good97">#REF!</definedName>
    <definedName name="good98" localSheetId="5">#REF!</definedName>
    <definedName name="good98" localSheetId="6">#REF!</definedName>
    <definedName name="good98" localSheetId="7">#REF!</definedName>
    <definedName name="good98">#REF!</definedName>
    <definedName name="good99" localSheetId="5">#REF!</definedName>
    <definedName name="good99" localSheetId="6">#REF!</definedName>
    <definedName name="good99" localSheetId="7">#REF!</definedName>
    <definedName name="good99">#REF!</definedName>
    <definedName name="Goodwill_Amort" localSheetId="5">#REF!</definedName>
    <definedName name="Goodwill_Amort" localSheetId="6">#REF!</definedName>
    <definedName name="Goodwill_Amort" localSheetId="7">#REF!</definedName>
    <definedName name="Goodwill_Amort">#REF!</definedName>
    <definedName name="Goodwill_growth_fore" localSheetId="5">#REF!</definedName>
    <definedName name="Goodwill_growth_fore" localSheetId="6">#REF!</definedName>
    <definedName name="Goodwill_growth_fore" localSheetId="7">#REF!</definedName>
    <definedName name="Goodwill_growth_fore">#REF!</definedName>
    <definedName name="Gross_inc_growth" localSheetId="5">#REF!</definedName>
    <definedName name="Gross_inc_growth" localSheetId="6">#REF!</definedName>
    <definedName name="Gross_inc_growth" localSheetId="7">#REF!</definedName>
    <definedName name="Gross_inc_growth">#REF!</definedName>
    <definedName name="Gross_income" localSheetId="5">#REF!</definedName>
    <definedName name="Gross_income" localSheetId="6">#REF!</definedName>
    <definedName name="Gross_income" localSheetId="7">#REF!</definedName>
    <definedName name="Gross_income">#REF!</definedName>
    <definedName name="Gross_income_fore" localSheetId="5">#REF!</definedName>
    <definedName name="Gross_income_fore" localSheetId="6">#REF!</definedName>
    <definedName name="Gross_income_fore" localSheetId="7">#REF!</definedName>
    <definedName name="Gross_income_fore">#REF!</definedName>
    <definedName name="Gross_income_growth_avg" localSheetId="5">#REF!</definedName>
    <definedName name="Gross_income_growth_avg" localSheetId="6">#REF!</definedName>
    <definedName name="Gross_income_growth_avg" localSheetId="7">#REF!</definedName>
    <definedName name="Gross_income_growth_avg">#REF!</definedName>
    <definedName name="Gross_margin_fore" localSheetId="5">#REF!</definedName>
    <definedName name="Gross_margin_fore" localSheetId="6">#REF!</definedName>
    <definedName name="Gross_margin_fore" localSheetId="7">#REF!</definedName>
    <definedName name="Gross_margin_fore">#REF!</definedName>
    <definedName name="gross00" localSheetId="5">[9]AEOS!#REF!</definedName>
    <definedName name="gross00" localSheetId="6">[9]AEOS!#REF!</definedName>
    <definedName name="gross00" localSheetId="7">[9]AEOS!#REF!</definedName>
    <definedName name="gross00">[9]AEOS!#REF!</definedName>
    <definedName name="gross98" localSheetId="5">[8]IS!#REF!</definedName>
    <definedName name="gross98" localSheetId="6">[8]IS!#REF!</definedName>
    <definedName name="gross98" localSheetId="7">[8]IS!#REF!</definedName>
    <definedName name="gross98">[8]IS!#REF!</definedName>
    <definedName name="grow_sort" localSheetId="5">#REF!</definedName>
    <definedName name="grow_sort" localSheetId="6">#REF!</definedName>
    <definedName name="grow_sort" localSheetId="7">#REF!</definedName>
    <definedName name="grow_sort">#REF!</definedName>
    <definedName name="growh99" localSheetId="5">[9]STORES!#REF!</definedName>
    <definedName name="growh99" localSheetId="6">[9]STORES!#REF!</definedName>
    <definedName name="growh99" localSheetId="7">[9]STORES!#REF!</definedName>
    <definedName name="growh99">[9]STORES!#REF!</definedName>
    <definedName name="growth00" localSheetId="5">#REF!</definedName>
    <definedName name="growth00" localSheetId="6">#REF!</definedName>
    <definedName name="growth00" localSheetId="7">#REF!</definedName>
    <definedName name="growth00">#REF!</definedName>
    <definedName name="growth01">[9]STORES!$Y$58</definedName>
    <definedName name="growth02">[9]STORES!$AE$58</definedName>
    <definedName name="growth94" localSheetId="5">[9]STORES!#REF!</definedName>
    <definedName name="growth94" localSheetId="6">[9]STORES!#REF!</definedName>
    <definedName name="growth94" localSheetId="7">[9]STORES!#REF!</definedName>
    <definedName name="growth94">[9]STORES!#REF!</definedName>
    <definedName name="growth95" localSheetId="5">[9]STORES!#REF!</definedName>
    <definedName name="growth95" localSheetId="6">[9]STORES!#REF!</definedName>
    <definedName name="growth95" localSheetId="7">[9]STORES!#REF!</definedName>
    <definedName name="growth95">[9]STORES!#REF!</definedName>
    <definedName name="growth96" localSheetId="5">[9]STORES!#REF!</definedName>
    <definedName name="growth96" localSheetId="6">[9]STORES!#REF!</definedName>
    <definedName name="growth96" localSheetId="7">[9]STORES!#REF!</definedName>
    <definedName name="growth96">[9]STORES!#REF!</definedName>
    <definedName name="growth97" localSheetId="5">[9]STORES!#REF!</definedName>
    <definedName name="growth97" localSheetId="6">[9]STORES!#REF!</definedName>
    <definedName name="growth97" localSheetId="7">[9]STORES!#REF!</definedName>
    <definedName name="growth97">[9]STORES!#REF!</definedName>
    <definedName name="growth98" localSheetId="5">#REF!</definedName>
    <definedName name="growth98" localSheetId="6">#REF!</definedName>
    <definedName name="growth98" localSheetId="7">#REF!</definedName>
    <definedName name="growth98">#REF!</definedName>
    <definedName name="growth99" localSheetId="5">#REF!</definedName>
    <definedName name="growth99" localSheetId="6">#REF!</definedName>
    <definedName name="growth99" localSheetId="7">#REF!</definedName>
    <definedName name="growth99">#REF!</definedName>
    <definedName name="HAS_BEEN_UPDATED" hidden="1">'[27]Retirements vs Fuel Prices'!$A$1</definedName>
    <definedName name="Historical_Economic_Profit" localSheetId="5">#REF!</definedName>
    <definedName name="Historical_Economic_Profit" localSheetId="6">#REF!</definedName>
    <definedName name="Historical_Economic_Profit" localSheetId="7">#REF!</definedName>
    <definedName name="Historical_Economic_Profit">#REF!</definedName>
    <definedName name="Historical_Incremental_ROIC" localSheetId="5">#REF!</definedName>
    <definedName name="Historical_Incremental_ROIC" localSheetId="6">#REF!</definedName>
    <definedName name="Historical_Incremental_ROIC" localSheetId="7">#REF!</definedName>
    <definedName name="Historical_Incremental_ROIC">#REF!</definedName>
    <definedName name="HolderToggle" localSheetId="5">#REF!</definedName>
    <definedName name="HolderToggle" localSheetId="6">#REF!</definedName>
    <definedName name="HolderToggle" localSheetId="7">#REF!</definedName>
    <definedName name="HolderToggle">#REF!</definedName>
    <definedName name="Home">'[26]Debt Summary'!$A$1</definedName>
    <definedName name="IC_1" localSheetId="5">#REF!</definedName>
    <definedName name="IC_1" localSheetId="6">#REF!</definedName>
    <definedName name="IC_1" localSheetId="7">#REF!</definedName>
    <definedName name="IC_1">#REF!</definedName>
    <definedName name="IC_10" localSheetId="5">#REF!</definedName>
    <definedName name="IC_10" localSheetId="6">#REF!</definedName>
    <definedName name="IC_10" localSheetId="7">#REF!</definedName>
    <definedName name="IC_10">#REF!</definedName>
    <definedName name="IC_11" localSheetId="5">#REF!</definedName>
    <definedName name="IC_11" localSheetId="6">#REF!</definedName>
    <definedName name="IC_11" localSheetId="7">#REF!</definedName>
    <definedName name="IC_11">#REF!</definedName>
    <definedName name="IC_12" localSheetId="5">#REF!</definedName>
    <definedName name="IC_12" localSheetId="6">#REF!</definedName>
    <definedName name="IC_12" localSheetId="7">#REF!</definedName>
    <definedName name="IC_12">#REF!</definedName>
    <definedName name="IC_13" localSheetId="5">#REF!</definedName>
    <definedName name="IC_13" localSheetId="6">#REF!</definedName>
    <definedName name="IC_13" localSheetId="7">#REF!</definedName>
    <definedName name="IC_13">#REF!</definedName>
    <definedName name="IC_14" localSheetId="5">#REF!</definedName>
    <definedName name="IC_14" localSheetId="6">#REF!</definedName>
    <definedName name="IC_14" localSheetId="7">#REF!</definedName>
    <definedName name="IC_14">#REF!</definedName>
    <definedName name="IC_2" localSheetId="5">#REF!</definedName>
    <definedName name="IC_2" localSheetId="6">#REF!</definedName>
    <definedName name="IC_2" localSheetId="7">#REF!</definedName>
    <definedName name="IC_2">#REF!</definedName>
    <definedName name="IC_3" localSheetId="5">#REF!</definedName>
    <definedName name="IC_3" localSheetId="6">#REF!</definedName>
    <definedName name="IC_3" localSheetId="7">#REF!</definedName>
    <definedName name="IC_3">#REF!</definedName>
    <definedName name="IC_4" localSheetId="5">#REF!</definedName>
    <definedName name="IC_4" localSheetId="6">#REF!</definedName>
    <definedName name="IC_4" localSheetId="7">#REF!</definedName>
    <definedName name="IC_4">#REF!</definedName>
    <definedName name="IC_5" localSheetId="5">#REF!</definedName>
    <definedName name="IC_5" localSheetId="6">#REF!</definedName>
    <definedName name="IC_5" localSheetId="7">#REF!</definedName>
    <definedName name="IC_5">#REF!</definedName>
    <definedName name="IC_6" localSheetId="5">#REF!</definedName>
    <definedName name="IC_6" localSheetId="6">#REF!</definedName>
    <definedName name="IC_6" localSheetId="7">#REF!</definedName>
    <definedName name="IC_6">#REF!</definedName>
    <definedName name="IC_7" localSheetId="5">#REF!</definedName>
    <definedName name="IC_7" localSheetId="6">#REF!</definedName>
    <definedName name="IC_7" localSheetId="7">#REF!</definedName>
    <definedName name="IC_7">#REF!</definedName>
    <definedName name="IC_8" localSheetId="5">#REF!</definedName>
    <definedName name="IC_8" localSheetId="6">#REF!</definedName>
    <definedName name="IC_8" localSheetId="7">#REF!</definedName>
    <definedName name="IC_8">#REF!</definedName>
    <definedName name="IC_9" localSheetId="5">#REF!</definedName>
    <definedName name="IC_9" localSheetId="6">#REF!</definedName>
    <definedName name="IC_9" localSheetId="7">#REF!</definedName>
    <definedName name="IC_9">#REF!</definedName>
    <definedName name="IC_P" localSheetId="5">#REF!</definedName>
    <definedName name="IC_P" localSheetId="6">#REF!</definedName>
    <definedName name="IC_P" localSheetId="7">#REF!</definedName>
    <definedName name="IC_P">#REF!</definedName>
    <definedName name="IC_P1" localSheetId="5">#REF!</definedName>
    <definedName name="IC_P1" localSheetId="6">#REF!</definedName>
    <definedName name="IC_P1" localSheetId="7">#REF!</definedName>
    <definedName name="IC_P1">#REF!</definedName>
    <definedName name="IC_P2" localSheetId="5">#REF!</definedName>
    <definedName name="IC_P2" localSheetId="6">#REF!</definedName>
    <definedName name="IC_P2" localSheetId="7">#REF!</definedName>
    <definedName name="IC_P2">#REF!</definedName>
    <definedName name="IC_P3" localSheetId="5">#REF!</definedName>
    <definedName name="IC_P3" localSheetId="6">#REF!</definedName>
    <definedName name="IC_P3" localSheetId="7">#REF!</definedName>
    <definedName name="IC_P3">#REF!</definedName>
    <definedName name="Identifier" localSheetId="5">#REF!</definedName>
    <definedName name="Identifier" localSheetId="6">#REF!</definedName>
    <definedName name="Identifier" localSheetId="7">#REF!</definedName>
    <definedName name="Identifier">#REF!</definedName>
    <definedName name="Identifier_1" localSheetId="5">#REF!</definedName>
    <definedName name="Identifier_1" localSheetId="6">#REF!</definedName>
    <definedName name="Identifier_1" localSheetId="7">#REF!</definedName>
    <definedName name="Identifier_1">#REF!</definedName>
    <definedName name="Identifier_2" localSheetId="5">'[28]Comparable Analysis '!#REF!</definedName>
    <definedName name="Identifier_2" localSheetId="6">'[28]Comparable Analysis '!#REF!</definedName>
    <definedName name="Identifier_2" localSheetId="7">'[28]Comparable Analysis '!#REF!</definedName>
    <definedName name="Identifier_2">'[28]Comparable Analysis '!#REF!</definedName>
    <definedName name="identifierGEOSEG">'[29]Geographic Segments'!$B$2</definedName>
    <definedName name="identifierPRODSEG" localSheetId="5">'[26]Product Segments'!#REF!</definedName>
    <definedName name="identifierPRODSEG" localSheetId="6">'[26]Product Segments'!#REF!</definedName>
    <definedName name="identifierPRODSEG" localSheetId="7">'[26]Product Segments'!#REF!</definedName>
    <definedName name="identifierPRODSEG">'[26]Product Segments'!#REF!</definedName>
    <definedName name="IFRS_IntExpense" localSheetId="5">#REF!</definedName>
    <definedName name="IFRS_IntExpense" localSheetId="6">#REF!</definedName>
    <definedName name="IFRS_IntExpense" localSheetId="7">#REF!</definedName>
    <definedName name="IFRS_IntExpense">#REF!</definedName>
    <definedName name="IFRSImpairment" localSheetId="5">#REF!</definedName>
    <definedName name="IFRSImpairment" localSheetId="6">#REF!</definedName>
    <definedName name="IFRSImpairment" localSheetId="7">#REF!</definedName>
    <definedName name="IFRSImpairment">#REF!</definedName>
    <definedName name="Inc_cap_RnD_fore" localSheetId="5">#REF!</definedName>
    <definedName name="Inc_cap_RnD_fore" localSheetId="6">#REF!</definedName>
    <definedName name="Inc_cap_RnD_fore" localSheetId="7">#REF!</definedName>
    <definedName name="Inc_cap_RnD_fore">#REF!</definedName>
    <definedName name="Income" localSheetId="5">#REF!</definedName>
    <definedName name="Income" localSheetId="6">#REF!</definedName>
    <definedName name="Income" localSheetId="7">#REF!</definedName>
    <definedName name="Income">#REF!</definedName>
    <definedName name="Income_before_taxes" localSheetId="5">#REF!</definedName>
    <definedName name="Income_before_taxes" localSheetId="6">#REF!</definedName>
    <definedName name="Income_before_taxes" localSheetId="7">#REF!</definedName>
    <definedName name="Income_before_taxes">#REF!</definedName>
    <definedName name="Income_equivalents" localSheetId="5">#REF!</definedName>
    <definedName name="Income_equivalents" localSheetId="6">#REF!</definedName>
    <definedName name="Income_equivalents" localSheetId="7">#REF!</definedName>
    <definedName name="Income_equivalents">#REF!</definedName>
    <definedName name="Income_equivalents_fore" localSheetId="5">#REF!</definedName>
    <definedName name="Income_equivalents_fore" localSheetId="6">#REF!</definedName>
    <definedName name="Income_equivalents_fore" localSheetId="7">#REF!</definedName>
    <definedName name="Income_equivalents_fore">#REF!</definedName>
    <definedName name="Income_form_uncons_subs_fore" localSheetId="5">#REF!</definedName>
    <definedName name="Income_form_uncons_subs_fore" localSheetId="6">#REF!</definedName>
    <definedName name="Income_form_uncons_subs_fore" localSheetId="7">#REF!</definedName>
    <definedName name="Income_form_uncons_subs_fore">#REF!</definedName>
    <definedName name="Income_from_Unconsolidated_Subs" localSheetId="5">#REF!</definedName>
    <definedName name="Income_from_Unconsolidated_Subs" localSheetId="6">#REF!</definedName>
    <definedName name="Income_from_Unconsolidated_Subs" localSheetId="7">#REF!</definedName>
    <definedName name="Income_from_Unconsolidated_Subs">#REF!</definedName>
    <definedName name="Income_tax" localSheetId="5">#REF!</definedName>
    <definedName name="Income_tax" localSheetId="6">#REF!</definedName>
    <definedName name="Income_tax" localSheetId="7">#REF!</definedName>
    <definedName name="Income_tax">#REF!</definedName>
    <definedName name="Income_tax_fore" localSheetId="5">#REF!</definedName>
    <definedName name="Income_tax_fore" localSheetId="6">#REF!</definedName>
    <definedName name="Income_tax_fore" localSheetId="7">#REF!</definedName>
    <definedName name="Income_tax_fore">#REF!</definedName>
    <definedName name="Income_tax_growth_fore" localSheetId="5">#REF!</definedName>
    <definedName name="Income_tax_growth_fore" localSheetId="6">#REF!</definedName>
    <definedName name="Income_tax_growth_fore" localSheetId="7">#REF!</definedName>
    <definedName name="Income_tax_growth_fore">#REF!</definedName>
    <definedName name="Income_tax_rate" localSheetId="5">#REF!</definedName>
    <definedName name="Income_tax_rate" localSheetId="6">#REF!</definedName>
    <definedName name="Income_tax_rate" localSheetId="7">#REF!</definedName>
    <definedName name="Income_tax_rate">#REF!</definedName>
    <definedName name="Income_taxes_payable" localSheetId="5">#REF!</definedName>
    <definedName name="Income_taxes_payable" localSheetId="6">#REF!</definedName>
    <definedName name="Income_taxes_payable" localSheetId="7">#REF!</definedName>
    <definedName name="Income_taxes_payable">#REF!</definedName>
    <definedName name="Income_taxes_payable_growth_fore" localSheetId="5">#REF!</definedName>
    <definedName name="Income_taxes_payable_growth_fore" localSheetId="6">#REF!</definedName>
    <definedName name="Income_taxes_payable_growth_fore" localSheetId="7">#REF!</definedName>
    <definedName name="Income_taxes_payable_growth_fore">#REF!</definedName>
    <definedName name="Increase_cap_RnD_fore" localSheetId="5">#REF!</definedName>
    <definedName name="Increase_cap_RnD_fore" localSheetId="6">#REF!</definedName>
    <definedName name="Increase_cap_RnD_fore" localSheetId="7">#REF!</definedName>
    <definedName name="Increase_cap_RnD_fore">#REF!</definedName>
    <definedName name="Increase_Capitalized_R_D_net" localSheetId="5">#REF!</definedName>
    <definedName name="Increase_Capitalized_R_D_net" localSheetId="6">#REF!</definedName>
    <definedName name="Increase_Capitalized_R_D_net" localSheetId="7">#REF!</definedName>
    <definedName name="Increase_Capitalized_R_D_net">#REF!</definedName>
    <definedName name="Increase_Deferred_Taxes" localSheetId="5">#REF!</definedName>
    <definedName name="Increase_Deferred_Taxes" localSheetId="6">#REF!</definedName>
    <definedName name="Increase_Deferred_Taxes" localSheetId="7">#REF!</definedName>
    <definedName name="Increase_Deferred_Taxes">#REF!</definedName>
    <definedName name="Increase_in_other_liabilities" localSheetId="5">#REF!</definedName>
    <definedName name="Increase_in_other_liabilities" localSheetId="6">#REF!</definedName>
    <definedName name="Increase_in_other_liabilities" localSheetId="7">#REF!</definedName>
    <definedName name="Increase_in_other_liabilities">#REF!</definedName>
    <definedName name="Increase_in_other_reserves" localSheetId="5">#REF!</definedName>
    <definedName name="Increase_in_other_reserves" localSheetId="6">#REF!</definedName>
    <definedName name="Increase_in_other_reserves" localSheetId="7">#REF!</definedName>
    <definedName name="Increase_in_other_reserves">#REF!</definedName>
    <definedName name="Increase_LIFO_Reserve" localSheetId="5">#REF!</definedName>
    <definedName name="Increase_LIFO_Reserve" localSheetId="6">#REF!</definedName>
    <definedName name="Increase_LIFO_Reserve" localSheetId="7">#REF!</definedName>
    <definedName name="Increase_LIFO_Reserve">#REF!</definedName>
    <definedName name="Incremental_investment" localSheetId="5">#REF!</definedName>
    <definedName name="Incremental_investment" localSheetId="6">#REF!</definedName>
    <definedName name="Incremental_investment" localSheetId="7">#REF!</definedName>
    <definedName name="Incremental_investment">#REF!</definedName>
    <definedName name="Incremental_ROIC" localSheetId="5">#REF!</definedName>
    <definedName name="Incremental_ROIC" localSheetId="6">#REF!</definedName>
    <definedName name="Incremental_ROIC" localSheetId="7">#REF!</definedName>
    <definedName name="Incremental_ROIC">#REF!</definedName>
    <definedName name="Incremental_ROIC_DCF" localSheetId="5">#REF!</definedName>
    <definedName name="Incremental_ROIC_DCF" localSheetId="6">#REF!</definedName>
    <definedName name="Incremental_ROIC_DCF" localSheetId="7">#REF!</definedName>
    <definedName name="Incremental_ROIC_DCF">#REF!</definedName>
    <definedName name="Infrastructure_Comp_Company" localSheetId="5">#REF!</definedName>
    <definedName name="Infrastructure_Comp_Company" localSheetId="6">#REF!</definedName>
    <definedName name="Infrastructure_Comp_Company" localSheetId="7">#REF!</definedName>
    <definedName name="Infrastructure_Comp_Company">#REF!</definedName>
    <definedName name="Infrastructure_Comp_Data" localSheetId="5">#REF!</definedName>
    <definedName name="Infrastructure_Comp_Data" localSheetId="6">#REF!</definedName>
    <definedName name="Infrastructure_Comp_Data" localSheetId="7">#REF!</definedName>
    <definedName name="Infrastructure_Comp_Data">#REF!</definedName>
    <definedName name="Infrastructure_Comp_DataType" localSheetId="5">#REF!</definedName>
    <definedName name="Infrastructure_Comp_DataType" localSheetId="6">#REF!</definedName>
    <definedName name="Infrastructure_Comp_DataType" localSheetId="7">#REF!</definedName>
    <definedName name="Infrastructure_Comp_DataType">#REF!</definedName>
    <definedName name="Int_exp_OL" localSheetId="5">#REF!</definedName>
    <definedName name="Int_exp_OL" localSheetId="6">#REF!</definedName>
    <definedName name="Int_exp_OL" localSheetId="7">#REF!</definedName>
    <definedName name="Int_exp_OL">#REF!</definedName>
    <definedName name="Int_oper_lease_fore" localSheetId="5">#REF!</definedName>
    <definedName name="Int_oper_lease_fore" localSheetId="6">#REF!</definedName>
    <definedName name="Int_oper_lease_fore" localSheetId="7">#REF!</definedName>
    <definedName name="Int_oper_lease_fore">#REF!</definedName>
    <definedName name="Interest_exp_growth_fore" localSheetId="5">#REF!</definedName>
    <definedName name="Interest_exp_growth_fore" localSheetId="6">#REF!</definedName>
    <definedName name="Interest_exp_growth_fore" localSheetId="7">#REF!</definedName>
    <definedName name="Interest_exp_growth_fore">#REF!</definedName>
    <definedName name="Interest_exp_inc_fore" localSheetId="5">#REF!</definedName>
    <definedName name="Interest_exp_inc_fore" localSheetId="6">#REF!</definedName>
    <definedName name="Interest_exp_inc_fore" localSheetId="7">#REF!</definedName>
    <definedName name="Interest_exp_inc_fore">#REF!</definedName>
    <definedName name="Interest_expense_after_taxes" localSheetId="5">#REF!</definedName>
    <definedName name="Interest_expense_after_taxes" localSheetId="6">#REF!</definedName>
    <definedName name="Interest_expense_after_taxes" localSheetId="7">#REF!</definedName>
    <definedName name="Interest_expense_after_taxes">#REF!</definedName>
    <definedName name="Interest_expense_income" localSheetId="5">#REF!</definedName>
    <definedName name="Interest_expense_income" localSheetId="6">#REF!</definedName>
    <definedName name="Interest_expense_income" localSheetId="7">#REF!</definedName>
    <definedName name="Interest_expense_income">#REF!</definedName>
    <definedName name="Interest_expense_oper_leases" localSheetId="5">#REF!</definedName>
    <definedName name="Interest_expense_oper_leases" localSheetId="6">#REF!</definedName>
    <definedName name="Interest_expense_oper_leases" localSheetId="7">#REF!</definedName>
    <definedName name="Interest_expense_oper_leases">#REF!</definedName>
    <definedName name="Interest_oper_lease" localSheetId="5">#REF!</definedName>
    <definedName name="Interest_oper_lease" localSheetId="6">#REF!</definedName>
    <definedName name="Interest_oper_lease" localSheetId="7">#REF!</definedName>
    <definedName name="Interest_oper_lease">#REF!</definedName>
    <definedName name="IntSens" localSheetId="5">[2]Download!#REF!</definedName>
    <definedName name="IntSens" localSheetId="6">[2]Download!#REF!</definedName>
    <definedName name="IntSens" localSheetId="7">[2]Download!#REF!</definedName>
    <definedName name="IntSens">[2]Download!#REF!</definedName>
    <definedName name="inv00" localSheetId="5">#REF!</definedName>
    <definedName name="inv00" localSheetId="6">#REF!</definedName>
    <definedName name="inv00" localSheetId="7">#REF!</definedName>
    <definedName name="inv00">#REF!</definedName>
    <definedName name="inv1q99" localSheetId="5">[8]BS_Q!#REF!</definedName>
    <definedName name="inv1q99" localSheetId="6">[8]BS_Q!#REF!</definedName>
    <definedName name="inv1q99" localSheetId="7">[8]BS_Q!#REF!</definedName>
    <definedName name="inv1q99">[8]BS_Q!#REF!</definedName>
    <definedName name="Inventory" localSheetId="5">#REF!</definedName>
    <definedName name="Inventory" localSheetId="6">#REF!</definedName>
    <definedName name="Inventory" localSheetId="7">#REF!</definedName>
    <definedName name="Inventory">#REF!</definedName>
    <definedName name="Inventory_growth_fore" localSheetId="5">#REF!</definedName>
    <definedName name="Inventory_growth_fore" localSheetId="6">#REF!</definedName>
    <definedName name="Inventory_growth_fore" localSheetId="7">#REF!</definedName>
    <definedName name="Inventory_growth_fore">#REF!</definedName>
    <definedName name="Inventory_turns" localSheetId="5">#REF!</definedName>
    <definedName name="Inventory_turns" localSheetId="6">#REF!</definedName>
    <definedName name="Inventory_turns" localSheetId="7">#REF!</definedName>
    <definedName name="Inventory_turns">#REF!</definedName>
    <definedName name="Invested_capital" localSheetId="5">#REF!</definedName>
    <definedName name="Invested_capital" localSheetId="6">#REF!</definedName>
    <definedName name="Invested_capital" localSheetId="7">#REF!</definedName>
    <definedName name="Invested_capital">#REF!</definedName>
    <definedName name="Invested_capital_DCF" localSheetId="5">#REF!</definedName>
    <definedName name="Invested_capital_DCF" localSheetId="6">#REF!</definedName>
    <definedName name="Invested_capital_DCF" localSheetId="7">#REF!</definedName>
    <definedName name="Invested_capital_DCF">#REF!</definedName>
    <definedName name="Invested_capital_growth_fore" localSheetId="5">#REF!</definedName>
    <definedName name="Invested_capital_growth_fore" localSheetId="6">#REF!</definedName>
    <definedName name="Invested_capital_growth_fore" localSheetId="7">#REF!</definedName>
    <definedName name="Invested_capital_growth_fore">#REF!</definedName>
    <definedName name="Invested_capital_turns" localSheetId="5">#REF!</definedName>
    <definedName name="Invested_capital_turns" localSheetId="6">#REF!</definedName>
    <definedName name="Invested_capital_turns" localSheetId="7">#REF!</definedName>
    <definedName name="Invested_capital_turns">#REF!</definedName>
    <definedName name="Invested_capital_turns_DCF" localSheetId="5">#REF!</definedName>
    <definedName name="Invested_capital_turns_DCF" localSheetId="6">#REF!</definedName>
    <definedName name="Invested_capital_turns_DCF" localSheetId="7">#REF!</definedName>
    <definedName name="Invested_capital_turns_DCF">#REF!</definedName>
    <definedName name="Invested_capital_turns_fore" localSheetId="5">#REF!</definedName>
    <definedName name="Invested_capital_turns_fore" localSheetId="6">#REF!</definedName>
    <definedName name="Invested_capital_turns_fore" localSheetId="7">#REF!</definedName>
    <definedName name="Invested_capital_turns_fore">#REF!</definedName>
    <definedName name="Investments_in_Unconsolidated_Subs" localSheetId="5">#REF!</definedName>
    <definedName name="Investments_in_Unconsolidated_Subs" localSheetId="6">#REF!</definedName>
    <definedName name="Investments_in_Unconsolidated_Subs" localSheetId="7">#REF!</definedName>
    <definedName name="Investments_in_Unconsolidated_Subs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39310.7178240741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_1" localSheetId="5">#REF!</definedName>
    <definedName name="IS_1" localSheetId="6">#REF!</definedName>
    <definedName name="IS_1" localSheetId="7">#REF!</definedName>
    <definedName name="IS_1">#REF!</definedName>
    <definedName name="IS_10" localSheetId="5">#REF!</definedName>
    <definedName name="IS_10" localSheetId="6">#REF!</definedName>
    <definedName name="IS_10" localSheetId="7">#REF!</definedName>
    <definedName name="IS_10">#REF!</definedName>
    <definedName name="IS_11" localSheetId="5">#REF!</definedName>
    <definedName name="IS_11" localSheetId="6">#REF!</definedName>
    <definedName name="IS_11" localSheetId="7">#REF!</definedName>
    <definedName name="IS_11">#REF!</definedName>
    <definedName name="IS_12" localSheetId="5">#REF!</definedName>
    <definedName name="IS_12" localSheetId="6">#REF!</definedName>
    <definedName name="IS_12" localSheetId="7">#REF!</definedName>
    <definedName name="IS_12">#REF!</definedName>
    <definedName name="IS_13" localSheetId="5">#REF!</definedName>
    <definedName name="IS_13" localSheetId="6">#REF!</definedName>
    <definedName name="IS_13" localSheetId="7">#REF!</definedName>
    <definedName name="IS_13">#REF!</definedName>
    <definedName name="IS_14" localSheetId="5">#REF!</definedName>
    <definedName name="IS_14" localSheetId="6">#REF!</definedName>
    <definedName name="IS_14" localSheetId="7">#REF!</definedName>
    <definedName name="IS_14">#REF!</definedName>
    <definedName name="IS_2" localSheetId="5">#REF!</definedName>
    <definedName name="IS_2" localSheetId="6">#REF!</definedName>
    <definedName name="IS_2" localSheetId="7">#REF!</definedName>
    <definedName name="IS_2">#REF!</definedName>
    <definedName name="IS_3" localSheetId="5">#REF!</definedName>
    <definedName name="IS_3" localSheetId="6">#REF!</definedName>
    <definedName name="IS_3" localSheetId="7">#REF!</definedName>
    <definedName name="IS_3">#REF!</definedName>
    <definedName name="IS_4" localSheetId="5">#REF!</definedName>
    <definedName name="IS_4" localSheetId="6">#REF!</definedName>
    <definedName name="IS_4" localSheetId="7">#REF!</definedName>
    <definedName name="IS_4">#REF!</definedName>
    <definedName name="IS_5" localSheetId="5">#REF!</definedName>
    <definedName name="IS_5" localSheetId="6">#REF!</definedName>
    <definedName name="IS_5" localSheetId="7">#REF!</definedName>
    <definedName name="IS_5">#REF!</definedName>
    <definedName name="IS_6" localSheetId="5">#REF!</definedName>
    <definedName name="IS_6" localSheetId="6">#REF!</definedName>
    <definedName name="IS_6" localSheetId="7">#REF!</definedName>
    <definedName name="IS_6">#REF!</definedName>
    <definedName name="IS_7" localSheetId="5">#REF!</definedName>
    <definedName name="IS_7" localSheetId="6">#REF!</definedName>
    <definedName name="IS_7" localSheetId="7">#REF!</definedName>
    <definedName name="IS_7">#REF!</definedName>
    <definedName name="IS_8" localSheetId="5">#REF!</definedName>
    <definedName name="IS_8" localSheetId="6">#REF!</definedName>
    <definedName name="IS_8" localSheetId="7">#REF!</definedName>
    <definedName name="IS_8">#REF!</definedName>
    <definedName name="IS_9" localSheetId="5">#REF!</definedName>
    <definedName name="IS_9" localSheetId="6">#REF!</definedName>
    <definedName name="IS_9" localSheetId="7">#REF!</definedName>
    <definedName name="IS_9">#REF!</definedName>
    <definedName name="IS_P" localSheetId="5">#REF!</definedName>
    <definedName name="IS_P" localSheetId="6">#REF!</definedName>
    <definedName name="IS_P" localSheetId="7">#REF!</definedName>
    <definedName name="IS_P">#REF!</definedName>
    <definedName name="ISMethod">1</definedName>
    <definedName name="Kd" localSheetId="5">#REF!</definedName>
    <definedName name="Kd" localSheetId="6">#REF!</definedName>
    <definedName name="Kd" localSheetId="7">#REF!</definedName>
    <definedName name="Kd">#REF!</definedName>
    <definedName name="Ke" localSheetId="5">#REF!</definedName>
    <definedName name="Ke" localSheetId="6">#REF!</definedName>
    <definedName name="Ke" localSheetId="7">#REF!</definedName>
    <definedName name="Ke">#REF!</definedName>
    <definedName name="L_T_obligations_under_cap_leases" localSheetId="5">#REF!</definedName>
    <definedName name="L_T_obligations_under_cap_leases" localSheetId="6">#REF!</definedName>
    <definedName name="L_T_obligations_under_cap_leases" localSheetId="7">#REF!</definedName>
    <definedName name="L_T_obligations_under_cap_leases">#REF!</definedName>
    <definedName name="Lease_thereafter" localSheetId="5">#REF!</definedName>
    <definedName name="Lease_thereafter" localSheetId="6">#REF!</definedName>
    <definedName name="Lease_thereafter" localSheetId="7">#REF!</definedName>
    <definedName name="Lease_thereafter">#REF!</definedName>
    <definedName name="Lease_years" localSheetId="5">#REF!</definedName>
    <definedName name="Lease_years" localSheetId="6">#REF!</definedName>
    <definedName name="Lease_years" localSheetId="7">#REF!</definedName>
    <definedName name="Lease_years">#REF!</definedName>
    <definedName name="Lease_yr_1" localSheetId="5">#REF!</definedName>
    <definedName name="Lease_yr_1" localSheetId="6">#REF!</definedName>
    <definedName name="Lease_yr_1" localSheetId="7">#REF!</definedName>
    <definedName name="Lease_yr_1">#REF!</definedName>
    <definedName name="Lease_yr_2" localSheetId="5">#REF!</definedName>
    <definedName name="Lease_yr_2" localSheetId="6">#REF!</definedName>
    <definedName name="Lease_yr_2" localSheetId="7">#REF!</definedName>
    <definedName name="Lease_yr_2">#REF!</definedName>
    <definedName name="Lease_yr_3" localSheetId="5">#REF!</definedName>
    <definedName name="Lease_yr_3" localSheetId="6">#REF!</definedName>
    <definedName name="Lease_yr_3" localSheetId="7">#REF!</definedName>
    <definedName name="Lease_yr_3">#REF!</definedName>
    <definedName name="Lease_yr_4" localSheetId="5">#REF!</definedName>
    <definedName name="Lease_yr_4" localSheetId="6">#REF!</definedName>
    <definedName name="Lease_yr_4" localSheetId="7">#REF!</definedName>
    <definedName name="Lease_yr_4">#REF!</definedName>
    <definedName name="Lease_yr_5" localSheetId="5">#REF!</definedName>
    <definedName name="Lease_yr_5" localSheetId="6">#REF!</definedName>
    <definedName name="Lease_yr_5" localSheetId="7">#REF!</definedName>
    <definedName name="Lease_yr_5">#REF!</definedName>
    <definedName name="LIFO_Reserve" localSheetId="5">#REF!</definedName>
    <definedName name="LIFO_Reserve" localSheetId="6">#REF!</definedName>
    <definedName name="LIFO_Reserve" localSheetId="7">#REF!</definedName>
    <definedName name="LIFO_Reserve">#REF!</definedName>
    <definedName name="lnk_CoName" localSheetId="5" hidden="1">#REF!</definedName>
    <definedName name="lnk_CoName" localSheetId="6" hidden="1">#REF!</definedName>
    <definedName name="lnk_CoName" localSheetId="7" hidden="1">#REF!</definedName>
    <definedName name="lnk_CoName" hidden="1">#REF!</definedName>
    <definedName name="lnk_countryID" localSheetId="5" hidden="1">#REF!</definedName>
    <definedName name="lnk_countryID" localSheetId="6" hidden="1">#REF!</definedName>
    <definedName name="lnk_countryID" localSheetId="7" hidden="1">#REF!</definedName>
    <definedName name="lnk_countryID" hidden="1">#REF!</definedName>
    <definedName name="lnk_cpyID" localSheetId="5" hidden="1">#REF!</definedName>
    <definedName name="lnk_cpyID" localSheetId="6" hidden="1">#REF!</definedName>
    <definedName name="lnk_cpyID" localSheetId="7" hidden="1">#REF!</definedName>
    <definedName name="lnk_cpyID" hidden="1">#REF!</definedName>
    <definedName name="lnk_display_Currency" localSheetId="5" hidden="1">#REF!</definedName>
    <definedName name="lnk_display_Currency" localSheetId="6" hidden="1">#REF!</definedName>
    <definedName name="lnk_display_Currency" localSheetId="7" hidden="1">#REF!</definedName>
    <definedName name="lnk_display_Currency" hidden="1">#REF!</definedName>
    <definedName name="lnk_IndustryType" localSheetId="5" hidden="1">#REF!</definedName>
    <definedName name="lnk_IndustryType" localSheetId="6" hidden="1">#REF!</definedName>
    <definedName name="lnk_IndustryType" localSheetId="7" hidden="1">#REF!</definedName>
    <definedName name="lnk_IndustryType" hidden="1">#REF!</definedName>
    <definedName name="lnk_LastFiscalYear" localSheetId="5" hidden="1">#REF!</definedName>
    <definedName name="lnk_LastFiscalYear" localSheetId="6" hidden="1">#REF!</definedName>
    <definedName name="lnk_LastFiscalYear" localSheetId="7" hidden="1">#REF!</definedName>
    <definedName name="lnk_LastFiscalYear" hidden="1">#REF!</definedName>
    <definedName name="lnk_numForecastYears" localSheetId="5" hidden="1">#REF!</definedName>
    <definedName name="lnk_numForecastYears" localSheetId="6" hidden="1">#REF!</definedName>
    <definedName name="lnk_numForecastYears" localSheetId="7" hidden="1">#REF!</definedName>
    <definedName name="lnk_numForecastYears" hidden="1">#REF!</definedName>
    <definedName name="lnk_numHistoricalYears" localSheetId="5" hidden="1">#REF!</definedName>
    <definedName name="lnk_numHistoricalYears" localSheetId="6" hidden="1">#REF!</definedName>
    <definedName name="lnk_numHistoricalYears" localSheetId="7" hidden="1">#REF!</definedName>
    <definedName name="lnk_numHistoricalYears" hidden="1">#REF!</definedName>
    <definedName name="lnk_Print_Area" localSheetId="5" hidden="1">#REF!</definedName>
    <definedName name="lnk_Print_Area" localSheetId="6" hidden="1">#REF!</definedName>
    <definedName name="lnk_Print_Area" localSheetId="7" hidden="1">#REF!</definedName>
    <definedName name="lnk_Print_Area" hidden="1">#REF!</definedName>
    <definedName name="lnk_rData_Start_Result" localSheetId="5" hidden="1">#REF!</definedName>
    <definedName name="lnk_rData_Start_Result" localSheetId="6" hidden="1">#REF!</definedName>
    <definedName name="lnk_rData_Start_Result" localSheetId="7" hidden="1">#REF!</definedName>
    <definedName name="lnk_rData_Start_Result" hidden="1">#REF!</definedName>
    <definedName name="lnk_rDataStart" localSheetId="5" hidden="1">#REF!</definedName>
    <definedName name="lnk_rDataStart" localSheetId="6" hidden="1">#REF!</definedName>
    <definedName name="lnk_rDataStart" localSheetId="7" hidden="1">#REF!</definedName>
    <definedName name="lnk_rDataStart" hidden="1">#REF!</definedName>
    <definedName name="lnk_rSourceFore" localSheetId="5" hidden="1">#REF!</definedName>
    <definedName name="lnk_rSourceFore" localSheetId="6" hidden="1">#REF!</definedName>
    <definedName name="lnk_rSourceFore" localSheetId="7" hidden="1">#REF!</definedName>
    <definedName name="lnk_rSourceFore" hidden="1">#REF!</definedName>
    <definedName name="lnk_rSourceFore1st" localSheetId="5" hidden="1">#REF!</definedName>
    <definedName name="lnk_rSourceFore1st" localSheetId="6" hidden="1">#REF!</definedName>
    <definedName name="lnk_rSourceFore1st" localSheetId="7" hidden="1">#REF!</definedName>
    <definedName name="lnk_rSourceFore1st" hidden="1">#REF!</definedName>
    <definedName name="lnk_rSourceHist" localSheetId="5" hidden="1">#REF!</definedName>
    <definedName name="lnk_rSourceHist" localSheetId="6" hidden="1">#REF!</definedName>
    <definedName name="lnk_rSourceHist" localSheetId="7" hidden="1">#REF!</definedName>
    <definedName name="lnk_rSourceHist" hidden="1">#REF!</definedName>
    <definedName name="lnk_rYearRow" localSheetId="5" hidden="1">#REF!</definedName>
    <definedName name="lnk_rYearRow" localSheetId="6" hidden="1">#REF!</definedName>
    <definedName name="lnk_rYearRow" localSheetId="7" hidden="1">#REF!</definedName>
    <definedName name="lnk_rYearRow" hidden="1">#REF!</definedName>
    <definedName name="lnk_rYearRow_Result" localSheetId="5" hidden="1">#REF!</definedName>
    <definedName name="lnk_rYearRow_Result" localSheetId="6" hidden="1">#REF!</definedName>
    <definedName name="lnk_rYearRow_Result" localSheetId="7" hidden="1">#REF!</definedName>
    <definedName name="lnk_rYearRow_Result" hidden="1">#REF!</definedName>
    <definedName name="lnk_ScenarioName" localSheetId="5" hidden="1">#REF!</definedName>
    <definedName name="lnk_ScenarioName" localSheetId="6" hidden="1">#REF!</definedName>
    <definedName name="lnk_ScenarioName" localSheetId="7" hidden="1">#REF!</definedName>
    <definedName name="lnk_ScenarioName" hidden="1">#REF!</definedName>
    <definedName name="lnk_TICK" localSheetId="5" hidden="1">#REF!</definedName>
    <definedName name="lnk_TICK" localSheetId="6" hidden="1">#REF!</definedName>
    <definedName name="lnk_TICK" localSheetId="7" hidden="1">#REF!</definedName>
    <definedName name="lnk_TICK" hidden="1">#REF!</definedName>
    <definedName name="lnk_update" localSheetId="5" hidden="1">#REF!</definedName>
    <definedName name="lnk_update" localSheetId="6" hidden="1">#REF!</definedName>
    <definedName name="lnk_update" localSheetId="7" hidden="1">#REF!</definedName>
    <definedName name="lnk_update" hidden="1">#REF!</definedName>
    <definedName name="lnk_version" localSheetId="5" hidden="1">#REF!</definedName>
    <definedName name="lnk_version" localSheetId="6" hidden="1">#REF!</definedName>
    <definedName name="lnk_version" localSheetId="7" hidden="1">#REF!</definedName>
    <definedName name="lnk_version" hidden="1">#REF!</definedName>
    <definedName name="Loan_Loss_Provision_fore" localSheetId="5">#REF!</definedName>
    <definedName name="Loan_Loss_Provision_fore" localSheetId="6">#REF!</definedName>
    <definedName name="Loan_Loss_Provision_fore" localSheetId="7">#REF!</definedName>
    <definedName name="Loan_Loss_Provision_fore">#REF!</definedName>
    <definedName name="LT_debt" localSheetId="5">#REF!</definedName>
    <definedName name="LT_debt" localSheetId="6">#REF!</definedName>
    <definedName name="LT_debt" localSheetId="7">#REF!</definedName>
    <definedName name="LT_debt">#REF!</definedName>
    <definedName name="LT_debt_growth_fore" localSheetId="5">#REF!</definedName>
    <definedName name="LT_debt_growth_fore" localSheetId="6">#REF!</definedName>
    <definedName name="LT_debt_growth_fore" localSheetId="7">#REF!</definedName>
    <definedName name="LT_debt_growth_fore">#REF!</definedName>
    <definedName name="M_PlaceofPath" hidden="1">"F:\CCORMIER\VDF\SPAK\ann_vdf.xls"</definedName>
    <definedName name="Market_capitalization" localSheetId="5">#REF!</definedName>
    <definedName name="Market_capitalization" localSheetId="6">#REF!</definedName>
    <definedName name="Market_capitalization" localSheetId="7">#REF!</definedName>
    <definedName name="Market_capitalization">#REF!</definedName>
    <definedName name="Market_Close_Date">'[15]MASTER SHEET'!$A$5</definedName>
    <definedName name="MaxAxisChart1">[30]Data!$C$264</definedName>
    <definedName name="MaxDollar">[30]Data!$P$264</definedName>
    <definedName name="MaxPrice" localSheetId="5">#REF!</definedName>
    <definedName name="MaxPrice" localSheetId="6">#REF!</definedName>
    <definedName name="MaxPrice" localSheetId="7">#REF!</definedName>
    <definedName name="MaxPrice">#REF!</definedName>
    <definedName name="MaxTreasury">[30]Data!$I$264</definedName>
    <definedName name="MinAxisChart1">[30]Data!$C$263</definedName>
    <definedName name="MinDollar">[30]Data!$P$263</definedName>
    <definedName name="MinIntP" localSheetId="5">#REF!</definedName>
    <definedName name="MinIntP" localSheetId="6">#REF!</definedName>
    <definedName name="MinIntP" localSheetId="7">#REF!</definedName>
    <definedName name="MinIntP">#REF!</definedName>
    <definedName name="Minority_Interests" localSheetId="5">#REF!</definedName>
    <definedName name="Minority_Interests" localSheetId="6">#REF!</definedName>
    <definedName name="Minority_Interests" localSheetId="7">#REF!</definedName>
    <definedName name="Minority_Interests">#REF!</definedName>
    <definedName name="MinPrice" localSheetId="5">#REF!</definedName>
    <definedName name="MinPrice" localSheetId="6">#REF!</definedName>
    <definedName name="MinPrice" localSheetId="7">#REF!</definedName>
    <definedName name="MinPrice">#REF!</definedName>
    <definedName name="MinTreasury">[30]Data!$I$263</definedName>
    <definedName name="N_A" localSheetId="5">#REF!</definedName>
    <definedName name="N_A" localSheetId="6">#REF!</definedName>
    <definedName name="N_A" localSheetId="7">#REF!</definedName>
    <definedName name="N_A">#REF!</definedName>
    <definedName name="Net_Adj_capitalized_expenses" localSheetId="5">#REF!</definedName>
    <definedName name="Net_Adj_capitalized_expenses" localSheetId="6">#REF!</definedName>
    <definedName name="Net_Adj_capitalized_expenses" localSheetId="7">#REF!</definedName>
    <definedName name="Net_Adj_capitalized_expenses">#REF!</definedName>
    <definedName name="Net_adj_for_capitalized_expenses" localSheetId="5">#REF!</definedName>
    <definedName name="Net_adj_for_capitalized_expenses" localSheetId="6">#REF!</definedName>
    <definedName name="Net_adj_for_capitalized_expenses" localSheetId="7">#REF!</definedName>
    <definedName name="Net_adj_for_capitalized_expenses">#REF!</definedName>
    <definedName name="Net_Income" localSheetId="5">#REF!</definedName>
    <definedName name="Net_Income" localSheetId="6">#REF!</definedName>
    <definedName name="Net_Income" localSheetId="7">#REF!</definedName>
    <definedName name="Net_Income">#REF!</definedName>
    <definedName name="Net_income_adj_cap_expenses" localSheetId="5">#REF!</definedName>
    <definedName name="Net_income_adj_cap_expenses" localSheetId="6">#REF!</definedName>
    <definedName name="Net_income_adj_cap_expenses" localSheetId="7">#REF!</definedName>
    <definedName name="Net_income_adj_cap_expenses">#REF!</definedName>
    <definedName name="Net_income_fore" localSheetId="5">#REF!</definedName>
    <definedName name="Net_income_fore" localSheetId="6">#REF!</definedName>
    <definedName name="Net_income_fore" localSheetId="7">#REF!</definedName>
    <definedName name="Net_income_fore">#REF!</definedName>
    <definedName name="Net_income_growth" localSheetId="5">#REF!</definedName>
    <definedName name="Net_income_growth" localSheetId="6">#REF!</definedName>
    <definedName name="Net_income_growth" localSheetId="7">#REF!</definedName>
    <definedName name="Net_income_growth">#REF!</definedName>
    <definedName name="Net_income_growth_avg" localSheetId="5">#REF!</definedName>
    <definedName name="Net_income_growth_avg" localSheetId="6">#REF!</definedName>
    <definedName name="Net_income_growth_avg" localSheetId="7">#REF!</definedName>
    <definedName name="Net_income_growth_avg">#REF!</definedName>
    <definedName name="Net_margin" localSheetId="5">#REF!</definedName>
    <definedName name="Net_margin" localSheetId="6">#REF!</definedName>
    <definedName name="Net_margin" localSheetId="7">#REF!</definedName>
    <definedName name="Net_margin">#REF!</definedName>
    <definedName name="Net_margin_fore" localSheetId="5">#REF!</definedName>
    <definedName name="Net_margin_fore" localSheetId="6">#REF!</definedName>
    <definedName name="Net_margin_fore" localSheetId="7">#REF!</definedName>
    <definedName name="Net_margin_fore">#REF!</definedName>
    <definedName name="Net_PPE" localSheetId="5">#REF!</definedName>
    <definedName name="Net_PPE" localSheetId="6">#REF!</definedName>
    <definedName name="Net_PPE" localSheetId="7">#REF!</definedName>
    <definedName name="Net_PPE">#REF!</definedName>
    <definedName name="Net_PPE_DCF" localSheetId="5">#REF!</definedName>
    <definedName name="Net_PPE_DCF" localSheetId="6">#REF!</definedName>
    <definedName name="Net_PPE_DCF" localSheetId="7">#REF!</definedName>
    <definedName name="Net_PPE_DCF">#REF!</definedName>
    <definedName name="Net_PPE_growth_fore" localSheetId="5">#REF!</definedName>
    <definedName name="Net_PPE_growth_fore" localSheetId="6">#REF!</definedName>
    <definedName name="Net_PPE_growth_fore" localSheetId="7">#REF!</definedName>
    <definedName name="Net_PPE_growth_fore">#REF!</definedName>
    <definedName name="Net_property_under_capital_leases" localSheetId="5">#REF!</definedName>
    <definedName name="Net_property_under_capital_leases" localSheetId="6">#REF!</definedName>
    <definedName name="Net_property_under_capital_leases" localSheetId="7">#REF!</definedName>
    <definedName name="Net_property_under_capital_leases">#REF!</definedName>
    <definedName name="Net_sales" localSheetId="5">#REF!</definedName>
    <definedName name="Net_sales" localSheetId="6">#REF!</definedName>
    <definedName name="Net_sales" localSheetId="7">#REF!</definedName>
    <definedName name="Net_sales">#REF!</definedName>
    <definedName name="Net_sales_DCF" localSheetId="5">#REF!</definedName>
    <definedName name="Net_sales_DCF" localSheetId="6">#REF!</definedName>
    <definedName name="Net_sales_DCF" localSheetId="7">#REF!</definedName>
    <definedName name="Net_sales_DCF">#REF!</definedName>
    <definedName name="Net_sales_fore" localSheetId="5">#REF!</definedName>
    <definedName name="Net_sales_fore" localSheetId="6">#REF!</definedName>
    <definedName name="Net_sales_fore" localSheetId="7">#REF!</definedName>
    <definedName name="Net_sales_fore">#REF!</definedName>
    <definedName name="Net_sales_growth_fore" localSheetId="5">#REF!</definedName>
    <definedName name="Net_sales_growth_fore" localSheetId="6">#REF!</definedName>
    <definedName name="Net_sales_growth_fore" localSheetId="7">#REF!</definedName>
    <definedName name="Net_sales_growth_fore">#REF!</definedName>
    <definedName name="Net_Tax_Benefit_of_Non_Op_Charges_Gains" localSheetId="5">#REF!</definedName>
    <definedName name="Net_Tax_Benefit_of_Non_Op_Charges_Gains" localSheetId="6">#REF!</definedName>
    <definedName name="Net_Tax_Benefit_of_Non_Op_Charges_Gains" localSheetId="7">#REF!</definedName>
    <definedName name="Net_Tax_Benefit_of_Non_Op_Charges_Gains">#REF!</definedName>
    <definedName name="Net_working_capital" localSheetId="5">#REF!</definedName>
    <definedName name="Net_working_capital" localSheetId="6">#REF!</definedName>
    <definedName name="Net_working_capital" localSheetId="7">#REF!</definedName>
    <definedName name="Net_working_capital">#REF!</definedName>
    <definedName name="Net_working_capital_DCF" localSheetId="5">#REF!</definedName>
    <definedName name="Net_working_capital_DCF" localSheetId="6">#REF!</definedName>
    <definedName name="Net_working_capital_DCF" localSheetId="7">#REF!</definedName>
    <definedName name="Net_working_capital_DCF">#REF!</definedName>
    <definedName name="Net_working_capital_turns" localSheetId="5">#REF!</definedName>
    <definedName name="Net_working_capital_turns" localSheetId="6">#REF!</definedName>
    <definedName name="Net_working_capital_turns" localSheetId="7">#REF!</definedName>
    <definedName name="Net_working_capital_turns">#REF!</definedName>
    <definedName name="Net_working_capital_turns_DCF" localSheetId="5">#REF!</definedName>
    <definedName name="Net_working_capital_turns_DCF" localSheetId="6">#REF!</definedName>
    <definedName name="Net_working_capital_turns_DCF" localSheetId="7">#REF!</definedName>
    <definedName name="Net_working_capital_turns_DCF">#REF!</definedName>
    <definedName name="NetProf" localSheetId="5">#REF!</definedName>
    <definedName name="NetProf" localSheetId="6">#REF!</definedName>
    <definedName name="NetProf" localSheetId="7">#REF!</definedName>
    <definedName name="NetProf">#REF!</definedName>
    <definedName name="NetWC_turns_fore" localSheetId="5">#REF!</definedName>
    <definedName name="NetWC_turns_fore" localSheetId="6">#REF!</definedName>
    <definedName name="NetWC_turns_fore" localSheetId="7">#REF!</definedName>
    <definedName name="NetWC_turns_fore">#REF!</definedName>
    <definedName name="ni00" localSheetId="5">[9]AEOSPROJ!#REF!</definedName>
    <definedName name="ni00" localSheetId="6">[9]AEOSPROJ!#REF!</definedName>
    <definedName name="ni00" localSheetId="7">[9]AEOSPROJ!#REF!</definedName>
    <definedName name="ni00">[9]AEOSPROJ!#REF!</definedName>
    <definedName name="ni1q96" localSheetId="5">[8]COH!#REF!</definedName>
    <definedName name="ni1q96" localSheetId="6">[8]COH!#REF!</definedName>
    <definedName name="ni1q96" localSheetId="7">[8]COH!#REF!</definedName>
    <definedName name="ni1q96">[8]COH!#REF!</definedName>
    <definedName name="ni1q97" localSheetId="5">[9]AEOSQ!#REF!</definedName>
    <definedName name="ni1q97" localSheetId="6">[9]AEOSQ!#REF!</definedName>
    <definedName name="ni1q97" localSheetId="7">[9]AEOSQ!#REF!</definedName>
    <definedName name="ni1q97">[9]AEOSQ!#REF!</definedName>
    <definedName name="ni1q98" localSheetId="5">[8]COH!#REF!</definedName>
    <definedName name="ni1q98" localSheetId="6">[8]COH!#REF!</definedName>
    <definedName name="ni1q98" localSheetId="7">[8]COH!#REF!</definedName>
    <definedName name="ni1q98">[8]COH!#REF!</definedName>
    <definedName name="ni2q96" localSheetId="5">[9]AEOSQ!#REF!</definedName>
    <definedName name="ni2q96" localSheetId="6">[9]AEOSQ!#REF!</definedName>
    <definedName name="ni2q96" localSheetId="7">[9]AEOSQ!#REF!</definedName>
    <definedName name="ni2q96">[9]AEOSQ!#REF!</definedName>
    <definedName name="ni2q97" localSheetId="5">[9]AEOSQ!#REF!</definedName>
    <definedName name="ni2q97" localSheetId="6">[9]AEOSQ!#REF!</definedName>
    <definedName name="ni2q97" localSheetId="7">[9]AEOSQ!#REF!</definedName>
    <definedName name="ni2q97">[9]AEOSQ!#REF!</definedName>
    <definedName name="ni2q98" localSheetId="5">[8]COH!#REF!</definedName>
    <definedName name="ni2q98" localSheetId="6">[8]COH!#REF!</definedName>
    <definedName name="ni2q98" localSheetId="7">[8]COH!#REF!</definedName>
    <definedName name="ni2q98">[8]COH!#REF!</definedName>
    <definedName name="ni3q95" localSheetId="5">[8]COH!#REF!</definedName>
    <definedName name="ni3q95" localSheetId="6">[8]COH!#REF!</definedName>
    <definedName name="ni3q95" localSheetId="7">[8]COH!#REF!</definedName>
    <definedName name="ni3q95">[8]COH!#REF!</definedName>
    <definedName name="ni3q96" localSheetId="5">[9]AEOSQ!#REF!</definedName>
    <definedName name="ni3q96" localSheetId="6">[9]AEOSQ!#REF!</definedName>
    <definedName name="ni3q96" localSheetId="7">[9]AEOSQ!#REF!</definedName>
    <definedName name="ni3q96">[9]AEOSQ!#REF!</definedName>
    <definedName name="ni3q97" localSheetId="5">[8]COH!#REF!</definedName>
    <definedName name="ni3q97" localSheetId="6">[8]COH!#REF!</definedName>
    <definedName name="ni3q97" localSheetId="7">[8]COH!#REF!</definedName>
    <definedName name="ni3q97">[8]COH!#REF!</definedName>
    <definedName name="ni3q98" localSheetId="5">[8]COH!#REF!</definedName>
    <definedName name="ni3q98" localSheetId="6">[8]COH!#REF!</definedName>
    <definedName name="ni3q98" localSheetId="7">[8]COH!#REF!</definedName>
    <definedName name="ni3q98">[8]COH!#REF!</definedName>
    <definedName name="ni4q95" localSheetId="5">[8]COH!#REF!</definedName>
    <definedName name="ni4q95" localSheetId="6">[8]COH!#REF!</definedName>
    <definedName name="ni4q95" localSheetId="7">[8]COH!#REF!</definedName>
    <definedName name="ni4q95">[8]COH!#REF!</definedName>
    <definedName name="ni4q96" localSheetId="5">[9]AEOSQ!#REF!</definedName>
    <definedName name="ni4q96" localSheetId="6">[9]AEOSQ!#REF!</definedName>
    <definedName name="ni4q96" localSheetId="7">[9]AEOSQ!#REF!</definedName>
    <definedName name="ni4q96">[9]AEOSQ!#REF!</definedName>
    <definedName name="ni4q97" localSheetId="5">[8]COH!#REF!</definedName>
    <definedName name="ni4q97" localSheetId="6">[8]COH!#REF!</definedName>
    <definedName name="ni4q97" localSheetId="7">[8]COH!#REF!</definedName>
    <definedName name="ni4q97">[8]COH!#REF!</definedName>
    <definedName name="ni4q98" localSheetId="5">[8]COH!#REF!</definedName>
    <definedName name="ni4q98" localSheetId="6">[8]COH!#REF!</definedName>
    <definedName name="ni4q98" localSheetId="7">[8]COH!#REF!</definedName>
    <definedName name="ni4q98">[8]COH!#REF!</definedName>
    <definedName name="NIBCLs" localSheetId="5">#REF!</definedName>
    <definedName name="NIBCLs" localSheetId="6">#REF!</definedName>
    <definedName name="NIBCLs" localSheetId="7">#REF!</definedName>
    <definedName name="NIBCLs">#REF!</definedName>
    <definedName name="nm" localSheetId="5">[8]IS_Q!#REF!</definedName>
    <definedName name="nm" localSheetId="6">[8]IS_Q!#REF!</definedName>
    <definedName name="nm" localSheetId="7">[8]IS_Q!#REF!</definedName>
    <definedName name="nm">[8]IS_Q!#REF!</definedName>
    <definedName name="nm2q98" localSheetId="5">[8]IS_Q!#REF!</definedName>
    <definedName name="nm2q98" localSheetId="6">[8]IS_Q!#REF!</definedName>
    <definedName name="nm2q98" localSheetId="7">[8]IS_Q!#REF!</definedName>
    <definedName name="nm2q98">[8]IS_Q!#REF!</definedName>
    <definedName name="nm3q98" localSheetId="5">[8]IS_Q!#REF!</definedName>
    <definedName name="nm3q98" localSheetId="6">[8]IS_Q!#REF!</definedName>
    <definedName name="nm3q98" localSheetId="7">[8]IS_Q!#REF!</definedName>
    <definedName name="nm3q98">[8]IS_Q!#REF!</definedName>
    <definedName name="nm4q98" localSheetId="5">[8]IS_Q!#REF!</definedName>
    <definedName name="nm4q98" localSheetId="6">[8]IS_Q!#REF!</definedName>
    <definedName name="nm4q98" localSheetId="7">[8]IS_Q!#REF!</definedName>
    <definedName name="nm4q98">[8]IS_Q!#REF!</definedName>
    <definedName name="Non_Recurring_loss_gain" localSheetId="5">#REF!</definedName>
    <definedName name="Non_Recurring_loss_gain" localSheetId="6">#REF!</definedName>
    <definedName name="Non_Recurring_loss_gain" localSheetId="7">#REF!</definedName>
    <definedName name="Non_Recurring_loss_gain">#REF!</definedName>
    <definedName name="NOPAT" localSheetId="5">#REF!</definedName>
    <definedName name="NOPAT" localSheetId="6">#REF!</definedName>
    <definedName name="NOPAT" localSheetId="7">#REF!</definedName>
    <definedName name="NOPAT">#REF!</definedName>
    <definedName name="NOPAT_DCF" localSheetId="5">#REF!</definedName>
    <definedName name="NOPAT_DCF" localSheetId="6">#REF!</definedName>
    <definedName name="NOPAT_DCF" localSheetId="7">#REF!</definedName>
    <definedName name="NOPAT_DCF">#REF!</definedName>
    <definedName name="NOPAT_fore" localSheetId="5">#REF!</definedName>
    <definedName name="NOPAT_fore" localSheetId="6">#REF!</definedName>
    <definedName name="NOPAT_fore" localSheetId="7">#REF!</definedName>
    <definedName name="NOPAT_fore">#REF!</definedName>
    <definedName name="NOPAT_growth" localSheetId="5">#REF!</definedName>
    <definedName name="NOPAT_growth" localSheetId="6">#REF!</definedName>
    <definedName name="NOPAT_growth" localSheetId="7">#REF!</definedName>
    <definedName name="NOPAT_growth">#REF!</definedName>
    <definedName name="NOPAT_growth_avg" localSheetId="5">#REF!</definedName>
    <definedName name="NOPAT_growth_avg" localSheetId="6">#REF!</definedName>
    <definedName name="NOPAT_growth_avg" localSheetId="7">#REF!</definedName>
    <definedName name="NOPAT_growth_avg">#REF!</definedName>
    <definedName name="NOPAT_margin" localSheetId="5">#REF!</definedName>
    <definedName name="NOPAT_margin" localSheetId="6">#REF!</definedName>
    <definedName name="NOPAT_margin" localSheetId="7">#REF!</definedName>
    <definedName name="NOPAT_margin">#REF!</definedName>
    <definedName name="NOPAT_margin_fore" localSheetId="5">#REF!</definedName>
    <definedName name="NOPAT_margin_fore" localSheetId="6">#REF!</definedName>
    <definedName name="NOPAT_margin_fore" localSheetId="7">#REF!</definedName>
    <definedName name="NOPAT_margin_fore">#REF!</definedName>
    <definedName name="NOPAT_Share" localSheetId="5">#REF!</definedName>
    <definedName name="NOPAT_Share" localSheetId="6">#REF!</definedName>
    <definedName name="NOPAT_Share" localSheetId="7">#REF!</definedName>
    <definedName name="NOPAT_Share">#REF!</definedName>
    <definedName name="NOPBT" localSheetId="5">#REF!</definedName>
    <definedName name="NOPBT" localSheetId="6">#REF!</definedName>
    <definedName name="NOPBT" localSheetId="7">#REF!</definedName>
    <definedName name="NOPBT">#REF!</definedName>
    <definedName name="NOPBT_fore" localSheetId="5">#REF!</definedName>
    <definedName name="NOPBT_fore" localSheetId="6">#REF!</definedName>
    <definedName name="NOPBT_fore" localSheetId="7">#REF!</definedName>
    <definedName name="NOPBT_fore">#REF!</definedName>
    <definedName name="Norm_forecast_11_15" localSheetId="5">#REF!</definedName>
    <definedName name="Norm_forecast_11_15" localSheetId="6">#REF!</definedName>
    <definedName name="Norm_forecast_11_15" localSheetId="7">#REF!</definedName>
    <definedName name="Norm_forecast_11_15">#REF!</definedName>
    <definedName name="Norm_forecast_16_25" localSheetId="5">#REF!</definedName>
    <definedName name="Norm_forecast_16_25" localSheetId="6">#REF!</definedName>
    <definedName name="Norm_forecast_16_25" localSheetId="7">#REF!</definedName>
    <definedName name="Norm_forecast_16_25">#REF!</definedName>
    <definedName name="Norm_forecast_4_5" localSheetId="5">#REF!</definedName>
    <definedName name="Norm_forecast_4_5" localSheetId="6">#REF!</definedName>
    <definedName name="Norm_forecast_4_5" localSheetId="7">#REF!</definedName>
    <definedName name="Norm_forecast_4_5">#REF!</definedName>
    <definedName name="Norm_forecast_6_10" localSheetId="5">#REF!</definedName>
    <definedName name="Norm_forecast_6_10" localSheetId="6">#REF!</definedName>
    <definedName name="Norm_forecast_6_10" localSheetId="7">#REF!</definedName>
    <definedName name="Norm_forecast_6_10">#REF!</definedName>
    <definedName name="Notes" localSheetId="5">[8]Quicktake!#REF!</definedName>
    <definedName name="Notes" localSheetId="6">[8]Quicktake!#REF!</definedName>
    <definedName name="Notes" localSheetId="7">[8]Quicktake!#REF!</definedName>
    <definedName name="Notes">[8]Quicktake!#REF!</definedName>
    <definedName name="Notional_R_and_D_Amortisation_Period_Assumption">[24]Miscellaneous!$B$3</definedName>
    <definedName name="NPT_1" localSheetId="5">#REF!</definedName>
    <definedName name="NPT_1" localSheetId="6">#REF!</definedName>
    <definedName name="NPT_1" localSheetId="7">#REF!</definedName>
    <definedName name="NPT_1">#REF!</definedName>
    <definedName name="NPT_10" localSheetId="5">#REF!</definedName>
    <definedName name="NPT_10" localSheetId="6">#REF!</definedName>
    <definedName name="NPT_10" localSheetId="7">#REF!</definedName>
    <definedName name="NPT_10">#REF!</definedName>
    <definedName name="NPT_11" localSheetId="5">#REF!</definedName>
    <definedName name="NPT_11" localSheetId="6">#REF!</definedName>
    <definedName name="NPT_11" localSheetId="7">#REF!</definedName>
    <definedName name="NPT_11">#REF!</definedName>
    <definedName name="NPT_12" localSheetId="5">#REF!</definedName>
    <definedName name="NPT_12" localSheetId="6">#REF!</definedName>
    <definedName name="NPT_12" localSheetId="7">#REF!</definedName>
    <definedName name="NPT_12">#REF!</definedName>
    <definedName name="NPT_13" localSheetId="5">#REF!</definedName>
    <definedName name="NPT_13" localSheetId="6">#REF!</definedName>
    <definedName name="NPT_13" localSheetId="7">#REF!</definedName>
    <definedName name="NPT_13">#REF!</definedName>
    <definedName name="NPT_14" localSheetId="5">#REF!</definedName>
    <definedName name="NPT_14" localSheetId="6">#REF!</definedName>
    <definedName name="NPT_14" localSheetId="7">#REF!</definedName>
    <definedName name="NPT_14">#REF!</definedName>
    <definedName name="NPT_2" localSheetId="5">#REF!</definedName>
    <definedName name="NPT_2" localSheetId="6">#REF!</definedName>
    <definedName name="NPT_2" localSheetId="7">#REF!</definedName>
    <definedName name="NPT_2">#REF!</definedName>
    <definedName name="NPT_3" localSheetId="5">#REF!</definedName>
    <definedName name="NPT_3" localSheetId="6">#REF!</definedName>
    <definedName name="NPT_3" localSheetId="7">#REF!</definedName>
    <definedName name="NPT_3">#REF!</definedName>
    <definedName name="NPT_4" localSheetId="5">#REF!</definedName>
    <definedName name="NPT_4" localSheetId="6">#REF!</definedName>
    <definedName name="NPT_4" localSheetId="7">#REF!</definedName>
    <definedName name="NPT_4">#REF!</definedName>
    <definedName name="NPT_5" localSheetId="5">#REF!</definedName>
    <definedName name="NPT_5" localSheetId="6">#REF!</definedName>
    <definedName name="NPT_5" localSheetId="7">#REF!</definedName>
    <definedName name="NPT_5">#REF!</definedName>
    <definedName name="NPT_6" localSheetId="5">#REF!</definedName>
    <definedName name="NPT_6" localSheetId="6">#REF!</definedName>
    <definedName name="NPT_6" localSheetId="7">#REF!</definedName>
    <definedName name="NPT_6">#REF!</definedName>
    <definedName name="NPT_7" localSheetId="5">#REF!</definedName>
    <definedName name="NPT_7" localSheetId="6">#REF!</definedName>
    <definedName name="NPT_7" localSheetId="7">#REF!</definedName>
    <definedName name="NPT_7">#REF!</definedName>
    <definedName name="NPT_8" localSheetId="5">#REF!</definedName>
    <definedName name="NPT_8" localSheetId="6">#REF!</definedName>
    <definedName name="NPT_8" localSheetId="7">#REF!</definedName>
    <definedName name="NPT_8">#REF!</definedName>
    <definedName name="NPT_9" localSheetId="5">#REF!</definedName>
    <definedName name="NPT_9" localSheetId="6">#REF!</definedName>
    <definedName name="NPT_9" localSheetId="7">#REF!</definedName>
    <definedName name="NPT_9">#REF!</definedName>
    <definedName name="NPT_EY1" localSheetId="5">#REF!</definedName>
    <definedName name="NPT_EY1" localSheetId="6">#REF!</definedName>
    <definedName name="NPT_EY1" localSheetId="7">#REF!</definedName>
    <definedName name="NPT_EY1">#REF!</definedName>
    <definedName name="NPT_EY2" localSheetId="5">#REF!</definedName>
    <definedName name="NPT_EY2" localSheetId="6">#REF!</definedName>
    <definedName name="NPT_EY2" localSheetId="7">#REF!</definedName>
    <definedName name="NPT_EY2">#REF!</definedName>
    <definedName name="NPT_EY3" localSheetId="5">#REF!</definedName>
    <definedName name="NPT_EY3" localSheetId="6">#REF!</definedName>
    <definedName name="NPT_EY3" localSheetId="7">#REF!</definedName>
    <definedName name="NPT_EY3">#REF!</definedName>
    <definedName name="NPT_P" localSheetId="5">#REF!</definedName>
    <definedName name="NPT_P" localSheetId="6">#REF!</definedName>
    <definedName name="NPT_P" localSheetId="7">#REF!</definedName>
    <definedName name="NPT_P">#REF!</definedName>
    <definedName name="nt">'[31]Income Statement_VDF'!$D$47:$S$47</definedName>
    <definedName name="Number_of_Shares" localSheetId="5">#REF!</definedName>
    <definedName name="Number_of_Shares" localSheetId="6">#REF!</definedName>
    <definedName name="Number_of_Shares" localSheetId="7">#REF!</definedName>
    <definedName name="Number_of_Shares">#REF!</definedName>
    <definedName name="Off_B_S_Income">[32]NOPAT_VDF!$C$7:$AZ$7</definedName>
    <definedName name="Off_B_S_Income_DCF">[32]DCF_VDF!$C$8:$BZ$8</definedName>
    <definedName name="Off_B_S_Income_fore" localSheetId="5">#REF!</definedName>
    <definedName name="Off_B_S_Income_fore" localSheetId="6">#REF!</definedName>
    <definedName name="Off_B_S_Income_fore" localSheetId="7">#REF!</definedName>
    <definedName name="Off_B_S_Income_fore">#REF!</definedName>
    <definedName name="Off_B_S_Income_growth_fore" localSheetId="5">#REF!</definedName>
    <definedName name="Off_B_S_Income_growth_fore" localSheetId="6">#REF!</definedName>
    <definedName name="Off_B_S_Income_growth_fore" localSheetId="7">#REF!</definedName>
    <definedName name="Off_B_S_Income_growth_fore">#REF!</definedName>
    <definedName name="OL_1" localSheetId="5">#REF!</definedName>
    <definedName name="OL_1" localSheetId="6">#REF!</definedName>
    <definedName name="OL_1" localSheetId="7">#REF!</definedName>
    <definedName name="OL_1">#REF!</definedName>
    <definedName name="OL_10" localSheetId="5">#REF!</definedName>
    <definedName name="OL_10" localSheetId="6">#REF!</definedName>
    <definedName name="OL_10" localSheetId="7">#REF!</definedName>
    <definedName name="OL_10">#REF!</definedName>
    <definedName name="OL_11" localSheetId="5">#REF!</definedName>
    <definedName name="OL_11" localSheetId="6">#REF!</definedName>
    <definedName name="OL_11" localSheetId="7">#REF!</definedName>
    <definedName name="OL_11">#REF!</definedName>
    <definedName name="OL_12" localSheetId="5">#REF!</definedName>
    <definedName name="OL_12" localSheetId="6">#REF!</definedName>
    <definedName name="OL_12" localSheetId="7">#REF!</definedName>
    <definedName name="OL_12">#REF!</definedName>
    <definedName name="OL_13" localSheetId="5">#REF!</definedName>
    <definedName name="OL_13" localSheetId="6">#REF!</definedName>
    <definedName name="OL_13" localSheetId="7">#REF!</definedName>
    <definedName name="OL_13">#REF!</definedName>
    <definedName name="OL_14" localSheetId="5">#REF!</definedName>
    <definedName name="OL_14" localSheetId="6">#REF!</definedName>
    <definedName name="OL_14" localSheetId="7">#REF!</definedName>
    <definedName name="OL_14">#REF!</definedName>
    <definedName name="OL_2" localSheetId="5">#REF!</definedName>
    <definedName name="OL_2" localSheetId="6">#REF!</definedName>
    <definedName name="OL_2" localSheetId="7">#REF!</definedName>
    <definedName name="OL_2">#REF!</definedName>
    <definedName name="OL_3" localSheetId="5">#REF!</definedName>
    <definedName name="OL_3" localSheetId="6">#REF!</definedName>
    <definedName name="OL_3" localSheetId="7">#REF!</definedName>
    <definedName name="OL_3">#REF!</definedName>
    <definedName name="OL_4" localSheetId="5">#REF!</definedName>
    <definedName name="OL_4" localSheetId="6">#REF!</definedName>
    <definedName name="OL_4" localSheetId="7">#REF!</definedName>
    <definedName name="OL_4">#REF!</definedName>
    <definedName name="OL_5" localSheetId="5">#REF!</definedName>
    <definedName name="OL_5" localSheetId="6">#REF!</definedName>
    <definedName name="OL_5" localSheetId="7">#REF!</definedName>
    <definedName name="OL_5">#REF!</definedName>
    <definedName name="OL_6" localSheetId="5">#REF!</definedName>
    <definedName name="OL_6" localSheetId="6">#REF!</definedName>
    <definedName name="OL_6" localSheetId="7">#REF!</definedName>
    <definedName name="OL_6">#REF!</definedName>
    <definedName name="OL_7" localSheetId="5">#REF!</definedName>
    <definedName name="OL_7" localSheetId="6">#REF!</definedName>
    <definedName name="OL_7" localSheetId="7">#REF!</definedName>
    <definedName name="OL_7">#REF!</definedName>
    <definedName name="OL_8" localSheetId="5">#REF!</definedName>
    <definedName name="OL_8" localSheetId="6">#REF!</definedName>
    <definedName name="OL_8" localSheetId="7">#REF!</definedName>
    <definedName name="OL_8">#REF!</definedName>
    <definedName name="OL_9" localSheetId="5">#REF!</definedName>
    <definedName name="OL_9" localSheetId="6">#REF!</definedName>
    <definedName name="OL_9" localSheetId="7">#REF!</definedName>
    <definedName name="OL_9">#REF!</definedName>
    <definedName name="OL_P" localSheetId="5">#REF!</definedName>
    <definedName name="OL_P" localSheetId="6">#REF!</definedName>
    <definedName name="OL_P" localSheetId="7">#REF!</definedName>
    <definedName name="OL_P">#REF!</definedName>
    <definedName name="om" localSheetId="5">[8]IS_Q!#REF!</definedName>
    <definedName name="om" localSheetId="6">[8]IS_Q!#REF!</definedName>
    <definedName name="om" localSheetId="7">[8]IS_Q!#REF!</definedName>
    <definedName name="om">[8]IS_Q!#REF!</definedName>
    <definedName name="om2q98" localSheetId="5">[8]IS_Q!#REF!</definedName>
    <definedName name="om2q98" localSheetId="6">[8]IS_Q!#REF!</definedName>
    <definedName name="om2q98" localSheetId="7">[8]IS_Q!#REF!</definedName>
    <definedName name="om2q98">[8]IS_Q!#REF!</definedName>
    <definedName name="om3q98" localSheetId="5">[8]IS_Q!#REF!</definedName>
    <definedName name="om3q98" localSheetId="6">[8]IS_Q!#REF!</definedName>
    <definedName name="om3q98" localSheetId="7">[8]IS_Q!#REF!</definedName>
    <definedName name="om3q98">[8]IS_Q!#REF!</definedName>
    <definedName name="om4q98" localSheetId="5">[8]IS_Q!#REF!</definedName>
    <definedName name="om4q98" localSheetId="6">[8]IS_Q!#REF!</definedName>
    <definedName name="om4q98" localSheetId="7">[8]IS_Q!#REF!</definedName>
    <definedName name="om4q98">[8]IS_Q!#REF!</definedName>
    <definedName name="Operating_Expenses" localSheetId="5">#REF!</definedName>
    <definedName name="Operating_Expenses" localSheetId="6">#REF!</definedName>
    <definedName name="Operating_Expenses" localSheetId="7">#REF!</definedName>
    <definedName name="Operating_Expenses">#REF!</definedName>
    <definedName name="Operating_income" localSheetId="5">#REF!</definedName>
    <definedName name="Operating_income" localSheetId="6">#REF!</definedName>
    <definedName name="Operating_income" localSheetId="7">#REF!</definedName>
    <definedName name="Operating_income">#REF!</definedName>
    <definedName name="Operating_income_fore" localSheetId="5">#REF!</definedName>
    <definedName name="Operating_income_fore" localSheetId="6">#REF!</definedName>
    <definedName name="Operating_income_fore" localSheetId="7">#REF!</definedName>
    <definedName name="Operating_income_fore">#REF!</definedName>
    <definedName name="Operating_Lease_Expense" localSheetId="5">#REF!</definedName>
    <definedName name="Operating_Lease_Expense" localSheetId="6">#REF!</definedName>
    <definedName name="Operating_Lease_Expense" localSheetId="7">#REF!</definedName>
    <definedName name="Operating_Lease_Expense">#REF!</definedName>
    <definedName name="Operating_Lease_Expense_fore" localSheetId="5">#REF!</definedName>
    <definedName name="Operating_Lease_Expense_fore" localSheetId="6">#REF!</definedName>
    <definedName name="Operating_Lease_Expense_fore" localSheetId="7">#REF!</definedName>
    <definedName name="Operating_Lease_Expense_fore">#REF!</definedName>
    <definedName name="Other_asset_turns" localSheetId="5">#REF!</definedName>
    <definedName name="Other_asset_turns" localSheetId="6">#REF!</definedName>
    <definedName name="Other_asset_turns" localSheetId="7">#REF!</definedName>
    <definedName name="Other_asset_turns">#REF!</definedName>
    <definedName name="Other_asset_turns_DCF" localSheetId="5">#REF!</definedName>
    <definedName name="Other_asset_turns_DCF" localSheetId="6">#REF!</definedName>
    <definedName name="Other_asset_turns_DCF" localSheetId="7">#REF!</definedName>
    <definedName name="Other_asset_turns_DCF">#REF!</definedName>
    <definedName name="Other_asset_turns_fore" localSheetId="5">#REF!</definedName>
    <definedName name="Other_asset_turns_fore" localSheetId="6">#REF!</definedName>
    <definedName name="Other_asset_turns_fore" localSheetId="7">#REF!</definedName>
    <definedName name="Other_asset_turns_fore">#REF!</definedName>
    <definedName name="Other_assets" localSheetId="5">#REF!</definedName>
    <definedName name="Other_assets" localSheetId="6">#REF!</definedName>
    <definedName name="Other_assets" localSheetId="7">#REF!</definedName>
    <definedName name="Other_assets">#REF!</definedName>
    <definedName name="Other_assets_DCF" localSheetId="5">#REF!</definedName>
    <definedName name="Other_assets_DCF" localSheetId="6">#REF!</definedName>
    <definedName name="Other_assets_DCF" localSheetId="7">#REF!</definedName>
    <definedName name="Other_assets_DCF">#REF!</definedName>
    <definedName name="Other_Assets2" localSheetId="5">#REF!</definedName>
    <definedName name="Other_Assets2" localSheetId="6">#REF!</definedName>
    <definedName name="Other_Assets2" localSheetId="7">#REF!</definedName>
    <definedName name="Other_Assets2">#REF!</definedName>
    <definedName name="Other_current_assets" localSheetId="5">#REF!</definedName>
    <definedName name="Other_current_assets" localSheetId="6">#REF!</definedName>
    <definedName name="Other_current_assets" localSheetId="7">#REF!</definedName>
    <definedName name="Other_current_assets">#REF!</definedName>
    <definedName name="Other_current_assets_growth_fore" localSheetId="5">#REF!</definedName>
    <definedName name="Other_current_assets_growth_fore" localSheetId="6">#REF!</definedName>
    <definedName name="Other_current_assets_growth_fore" localSheetId="7">#REF!</definedName>
    <definedName name="Other_current_assets_growth_fore">#REF!</definedName>
    <definedName name="Other_Current_Assets2" localSheetId="5">#REF!</definedName>
    <definedName name="Other_Current_Assets2" localSheetId="6">#REF!</definedName>
    <definedName name="Other_Current_Assets2" localSheetId="7">#REF!</definedName>
    <definedName name="Other_Current_Assets2">#REF!</definedName>
    <definedName name="Other_current_liabilities" localSheetId="5">#REF!</definedName>
    <definedName name="Other_current_liabilities" localSheetId="6">#REF!</definedName>
    <definedName name="Other_current_liabilities" localSheetId="7">#REF!</definedName>
    <definedName name="Other_current_liabilities">#REF!</definedName>
    <definedName name="Other_current_liabilities_growth_fore" localSheetId="5">#REF!</definedName>
    <definedName name="Other_current_liabilities_growth_fore" localSheetId="6">#REF!</definedName>
    <definedName name="Other_current_liabilities_growth_fore" localSheetId="7">#REF!</definedName>
    <definedName name="Other_current_liabilities_growth_fore">#REF!</definedName>
    <definedName name="Other_Current_Liabilities2" localSheetId="5">#REF!</definedName>
    <definedName name="Other_Current_Liabilities2" localSheetId="6">#REF!</definedName>
    <definedName name="Other_Current_Liabilities2" localSheetId="7">#REF!</definedName>
    <definedName name="Other_Current_Liabilities2">#REF!</definedName>
    <definedName name="Other_DCF" localSheetId="5">#REF!</definedName>
    <definedName name="Other_DCF" localSheetId="6">#REF!</definedName>
    <definedName name="Other_DCF" localSheetId="7">#REF!</definedName>
    <definedName name="Other_DCF">#REF!</definedName>
    <definedName name="Other_dividends" localSheetId="5">#REF!</definedName>
    <definedName name="Other_dividends" localSheetId="6">#REF!</definedName>
    <definedName name="Other_dividends" localSheetId="7">#REF!</definedName>
    <definedName name="Other_dividends">#REF!</definedName>
    <definedName name="Other_Expenses" localSheetId="5">#REF!</definedName>
    <definedName name="Other_Expenses" localSheetId="6">#REF!</definedName>
    <definedName name="Other_Expenses" localSheetId="7">#REF!</definedName>
    <definedName name="Other_Expenses">#REF!</definedName>
    <definedName name="Other_Expenses_fore" localSheetId="5">#REF!</definedName>
    <definedName name="Other_Expenses_fore" localSheetId="6">#REF!</definedName>
    <definedName name="Other_Expenses_fore" localSheetId="7">#REF!</definedName>
    <definedName name="Other_Expenses_fore">#REF!</definedName>
    <definedName name="Other_expenses_gains" localSheetId="5">#REF!</definedName>
    <definedName name="Other_expenses_gains" localSheetId="6">#REF!</definedName>
    <definedName name="Other_expenses_gains" localSheetId="7">#REF!</definedName>
    <definedName name="Other_expenses_gains">#REF!</definedName>
    <definedName name="Other_expenses_gains_fore" localSheetId="5">#REF!</definedName>
    <definedName name="Other_expenses_gains_fore" localSheetId="6">#REF!</definedName>
    <definedName name="Other_expenses_gains_fore" localSheetId="7">#REF!</definedName>
    <definedName name="Other_expenses_gains_fore">#REF!</definedName>
    <definedName name="Other_expenses_growth_fore" localSheetId="5">#REF!</definedName>
    <definedName name="Other_expenses_growth_fore" localSheetId="6">#REF!</definedName>
    <definedName name="Other_expenses_growth_fore" localSheetId="7">#REF!</definedName>
    <definedName name="Other_expenses_growth_fore">#REF!</definedName>
    <definedName name="Other_fixed_asset_turns" localSheetId="5">#REF!</definedName>
    <definedName name="Other_fixed_asset_turns" localSheetId="6">#REF!</definedName>
    <definedName name="Other_fixed_asset_turns" localSheetId="7">#REF!</definedName>
    <definedName name="Other_fixed_asset_turns">#REF!</definedName>
    <definedName name="Other_fixed_asset_turns_fore" localSheetId="5">#REF!</definedName>
    <definedName name="Other_fixed_asset_turns_fore" localSheetId="6">#REF!</definedName>
    <definedName name="Other_fixed_asset_turns_fore" localSheetId="7">#REF!</definedName>
    <definedName name="Other_fixed_asset_turns_fore">#REF!</definedName>
    <definedName name="Other_fixed_assets" localSheetId="5">#REF!</definedName>
    <definedName name="Other_fixed_assets" localSheetId="6">#REF!</definedName>
    <definedName name="Other_fixed_assets" localSheetId="7">#REF!</definedName>
    <definedName name="Other_fixed_assets">#REF!</definedName>
    <definedName name="Other_fixed_assets_growth_fore" localSheetId="5">#REF!</definedName>
    <definedName name="Other_fixed_assets_growth_fore" localSheetId="6">#REF!</definedName>
    <definedName name="Other_fixed_assets_growth_fore" localSheetId="7">#REF!</definedName>
    <definedName name="Other_fixed_assets_growth_fore">#REF!</definedName>
    <definedName name="Other_fixed_assets2" localSheetId="5">#REF!</definedName>
    <definedName name="Other_fixed_assets2" localSheetId="6">#REF!</definedName>
    <definedName name="Other_fixed_assets2" localSheetId="7">#REF!</definedName>
    <definedName name="Other_fixed_assets2">#REF!</definedName>
    <definedName name="Other_growth_fore" localSheetId="5">#REF!</definedName>
    <definedName name="Other_growth_fore" localSheetId="6">#REF!</definedName>
    <definedName name="Other_growth_fore" localSheetId="7">#REF!</definedName>
    <definedName name="Other_growth_fore">#REF!</definedName>
    <definedName name="Other_inc_exp_fore" localSheetId="5">#REF!</definedName>
    <definedName name="Other_inc_exp_fore" localSheetId="6">#REF!</definedName>
    <definedName name="Other_inc_exp_fore" localSheetId="7">#REF!</definedName>
    <definedName name="Other_inc_exp_fore">#REF!</definedName>
    <definedName name="Other_Income" localSheetId="5">#REF!</definedName>
    <definedName name="Other_Income" localSheetId="6">#REF!</definedName>
    <definedName name="Other_Income" localSheetId="7">#REF!</definedName>
    <definedName name="Other_Income">#REF!</definedName>
    <definedName name="Other_income_growth_fore" localSheetId="5">#REF!</definedName>
    <definedName name="Other_income_growth_fore" localSheetId="6">#REF!</definedName>
    <definedName name="Other_income_growth_fore" localSheetId="7">#REF!</definedName>
    <definedName name="Other_income_growth_fore">#REF!</definedName>
    <definedName name="Other_Intangible_Assets" localSheetId="5">#REF!</definedName>
    <definedName name="Other_Intangible_Assets" localSheetId="6">#REF!</definedName>
    <definedName name="Other_Intangible_Assets" localSheetId="7">#REF!</definedName>
    <definedName name="Other_Intangible_Assets">#REF!</definedName>
    <definedName name="Other_liabilities" localSheetId="5">#REF!</definedName>
    <definedName name="Other_liabilities" localSheetId="6">#REF!</definedName>
    <definedName name="Other_liabilities" localSheetId="7">#REF!</definedName>
    <definedName name="Other_liabilities">#REF!</definedName>
    <definedName name="Other_liabilities_growth_fore" localSheetId="5">#REF!</definedName>
    <definedName name="Other_liabilities_growth_fore" localSheetId="6">#REF!</definedName>
    <definedName name="Other_liabilities_growth_fore" localSheetId="7">#REF!</definedName>
    <definedName name="Other_liabilities_growth_fore">#REF!</definedName>
    <definedName name="Other_liabilities2" localSheetId="5">#REF!</definedName>
    <definedName name="Other_liabilities2" localSheetId="6">#REF!</definedName>
    <definedName name="Other_liabilities2" localSheetId="7">#REF!</definedName>
    <definedName name="Other_liabilities2">#REF!</definedName>
    <definedName name="Other_LT_Debt" localSheetId="5">#REF!</definedName>
    <definedName name="Other_LT_Debt" localSheetId="6">#REF!</definedName>
    <definedName name="Other_LT_Debt" localSheetId="7">#REF!</definedName>
    <definedName name="Other_LT_Debt">#REF!</definedName>
    <definedName name="Other_ncome_expenses" localSheetId="5">#REF!</definedName>
    <definedName name="Other_ncome_expenses" localSheetId="6">#REF!</definedName>
    <definedName name="Other_ncome_expenses" localSheetId="7">#REF!</definedName>
    <definedName name="Other_ncome_expenses">#REF!</definedName>
    <definedName name="Other_reserves" localSheetId="5">#REF!</definedName>
    <definedName name="Other_reserves" localSheetId="6">#REF!</definedName>
    <definedName name="Other_reserves" localSheetId="7">#REF!</definedName>
    <definedName name="Other_reserves">#REF!</definedName>
    <definedName name="Other_Segment_Revenues" localSheetId="5">#REF!</definedName>
    <definedName name="Other_Segment_Revenues" localSheetId="6">#REF!</definedName>
    <definedName name="Other_Segment_Revenues" localSheetId="7">#REF!</definedName>
    <definedName name="Other_Segment_Revenues">#REF!</definedName>
    <definedName name="Other_ST_Debt" localSheetId="5">#REF!</definedName>
    <definedName name="Other_ST_Debt" localSheetId="6">#REF!</definedName>
    <definedName name="Other_ST_Debt" localSheetId="7">#REF!</definedName>
    <definedName name="Other_ST_Debt">#REF!</definedName>
    <definedName name="OtherAmortisation" localSheetId="5">#REF!</definedName>
    <definedName name="OtherAmortisation" localSheetId="6">#REF!</definedName>
    <definedName name="OtherAmortisation" localSheetId="7">#REF!</definedName>
    <definedName name="OtherAmortisation">#REF!</definedName>
    <definedName name="Ownership_Table" localSheetId="5">#REF!</definedName>
    <definedName name="Ownership_Table" localSheetId="6">#REF!</definedName>
    <definedName name="Ownership_Table" localSheetId="7">#REF!</definedName>
    <definedName name="Ownership_Table">#REF!</definedName>
    <definedName name="P20120331" localSheetId="5">#REF!</definedName>
    <definedName name="P20120331" localSheetId="6">#REF!</definedName>
    <definedName name="P20120331" localSheetId="7">#REF!</definedName>
    <definedName name="P20120331">#REF!</definedName>
    <definedName name="P20120630" localSheetId="5">#REF!</definedName>
    <definedName name="P20120630" localSheetId="6">#REF!</definedName>
    <definedName name="P20120630" localSheetId="7">#REF!</definedName>
    <definedName name="P20120630">#REF!</definedName>
    <definedName name="P20120930" localSheetId="5">#REF!</definedName>
    <definedName name="P20120930" localSheetId="6">#REF!</definedName>
    <definedName name="P20120930" localSheetId="7">#REF!</definedName>
    <definedName name="P20120930">#REF!</definedName>
    <definedName name="P20121231" localSheetId="5">#REF!</definedName>
    <definedName name="P20121231" localSheetId="6">#REF!</definedName>
    <definedName name="P20121231" localSheetId="7">#REF!</definedName>
    <definedName name="P20121231">#REF!</definedName>
    <definedName name="Partial_year" localSheetId="5">#REF!</definedName>
    <definedName name="Partial_year" localSheetId="6">#REF!</definedName>
    <definedName name="Partial_year" localSheetId="7">#REF!</definedName>
    <definedName name="Partial_year">#REF!</definedName>
    <definedName name="Portfolio">[13]Events!$B$4</definedName>
    <definedName name="PPnE_turns_fore" localSheetId="5">#REF!</definedName>
    <definedName name="PPnE_turns_fore" localSheetId="6">#REF!</definedName>
    <definedName name="PPnE_turns_fore" localSheetId="7">#REF!</definedName>
    <definedName name="PPnE_turns_fore">#REF!</definedName>
    <definedName name="PrefDiv" localSheetId="5">#REF!</definedName>
    <definedName name="PrefDiv" localSheetId="6">#REF!</definedName>
    <definedName name="PrefDiv" localSheetId="7">#REF!</definedName>
    <definedName name="PrefDiv">#REF!</definedName>
    <definedName name="Preferred_Dividends" localSheetId="5">#REF!</definedName>
    <definedName name="Preferred_Dividends" localSheetId="6">#REF!</definedName>
    <definedName name="Preferred_Dividends" localSheetId="7">#REF!</definedName>
    <definedName name="Preferred_Dividends">#REF!</definedName>
    <definedName name="Preferred_Dividends_fore" localSheetId="5">#REF!</definedName>
    <definedName name="Preferred_Dividends_fore" localSheetId="6">#REF!</definedName>
    <definedName name="Preferred_Dividends_fore" localSheetId="7">#REF!</definedName>
    <definedName name="Preferred_Dividends_fore">#REF!</definedName>
    <definedName name="Preferred_stock" localSheetId="5">#REF!</definedName>
    <definedName name="Preferred_stock" localSheetId="6">#REF!</definedName>
    <definedName name="Preferred_stock" localSheetId="7">#REF!</definedName>
    <definedName name="Preferred_stock">#REF!</definedName>
    <definedName name="Preferred_stock_growth_fore" localSheetId="5">#REF!</definedName>
    <definedName name="Preferred_stock_growth_fore" localSheetId="6">#REF!</definedName>
    <definedName name="Preferred_stock_growth_fore" localSheetId="7">#REF!</definedName>
    <definedName name="Preferred_stock_growth_fore">#REF!</definedName>
    <definedName name="Present_Value_Oper_lease" localSheetId="5">#REF!</definedName>
    <definedName name="Present_Value_Oper_lease" localSheetId="6">#REF!</definedName>
    <definedName name="Present_Value_Oper_lease" localSheetId="7">#REF!</definedName>
    <definedName name="Present_Value_Oper_lease">#REF!</definedName>
    <definedName name="Pretax_income" localSheetId="5">#REF!</definedName>
    <definedName name="Pretax_income" localSheetId="6">#REF!</definedName>
    <definedName name="Pretax_income" localSheetId="7">#REF!</definedName>
    <definedName name="Pretax_income">#REF!</definedName>
    <definedName name="Pretax_income_fore" localSheetId="5">#REF!</definedName>
    <definedName name="Pretax_income_fore" localSheetId="6">#REF!</definedName>
    <definedName name="Pretax_income_fore" localSheetId="7">#REF!</definedName>
    <definedName name="Pretax_income_fore">#REF!</definedName>
    <definedName name="Price" localSheetId="5">#REF!</definedName>
    <definedName name="Price" localSheetId="6">#REF!</definedName>
    <definedName name="Price" localSheetId="7">#REF!</definedName>
    <definedName name="Price">#REF!</definedName>
    <definedName name="PV_of_Economic_Profit" localSheetId="5">#REF!</definedName>
    <definedName name="PV_of_Economic_Profit" localSheetId="6">#REF!</definedName>
    <definedName name="PV_of_Economic_Profit" localSheetId="7">#REF!</definedName>
    <definedName name="PV_of_Economic_Profit">#REF!</definedName>
    <definedName name="PV_of_FCF" localSheetId="5">#REF!</definedName>
    <definedName name="PV_of_FCF" localSheetId="6">#REF!</definedName>
    <definedName name="PV_of_FCF" localSheetId="7">#REF!</definedName>
    <definedName name="PV_of_FCF">#REF!</definedName>
    <definedName name="PV_of_Residual_Value" localSheetId="5">#REF!</definedName>
    <definedName name="PV_of_Residual_Value" localSheetId="6">#REF!</definedName>
    <definedName name="PV_of_Residual_Value" localSheetId="7">#REF!</definedName>
    <definedName name="PV_of_Residual_Value">#REF!</definedName>
    <definedName name="PV_Oper_lease" localSheetId="5">#REF!</definedName>
    <definedName name="PV_Oper_lease" localSheetId="6">#REF!</definedName>
    <definedName name="PV_Oper_lease" localSheetId="7">#REF!</definedName>
    <definedName name="PV_Oper_lease">#REF!</definedName>
    <definedName name="PVGO" localSheetId="5">#REF!</definedName>
    <definedName name="PVGO" localSheetId="6">#REF!</definedName>
    <definedName name="PVGO" localSheetId="7">#REF!</definedName>
    <definedName name="PVGO">#REF!</definedName>
    <definedName name="R_D_amort_years" localSheetId="5">#REF!</definedName>
    <definedName name="R_D_amort_years" localSheetId="6">#REF!</definedName>
    <definedName name="R_D_amort_years" localSheetId="7">#REF!</definedName>
    <definedName name="R_D_amort_years">#REF!</definedName>
    <definedName name="R_D_Amortization" localSheetId="5">#REF!</definedName>
    <definedName name="R_D_Amortization" localSheetId="6">#REF!</definedName>
    <definedName name="R_D_Amortization" localSheetId="7">#REF!</definedName>
    <definedName name="R_D_Amortization">#REF!</definedName>
    <definedName name="R_D_Capzed" localSheetId="5">#REF!</definedName>
    <definedName name="R_D_Capzed" localSheetId="6">#REF!</definedName>
    <definedName name="R_D_Capzed" localSheetId="7">#REF!</definedName>
    <definedName name="R_D_Capzed">#REF!</definedName>
    <definedName name="R_D_expense" localSheetId="5">#REF!</definedName>
    <definedName name="R_D_expense" localSheetId="6">#REF!</definedName>
    <definedName name="R_D_expense" localSheetId="7">#REF!</definedName>
    <definedName name="R_D_expense">#REF!</definedName>
    <definedName name="R_D_expense_IS" localSheetId="5">#REF!</definedName>
    <definedName name="R_D_expense_IS" localSheetId="6">#REF!</definedName>
    <definedName name="R_D_expense_IS" localSheetId="7">#REF!</definedName>
    <definedName name="R_D_expense_IS">#REF!</definedName>
    <definedName name="Ratio" localSheetId="5">#REF!</definedName>
    <definedName name="Ratio" localSheetId="6">#REF!</definedName>
    <definedName name="Ratio" localSheetId="7">#REF!</definedName>
    <definedName name="Ratio">#REF!</definedName>
    <definedName name="Required_cash" localSheetId="5">#REF!</definedName>
    <definedName name="Required_cash" localSheetId="6">#REF!</definedName>
    <definedName name="Required_cash" localSheetId="7">#REF!</definedName>
    <definedName name="Required_cash">#REF!</definedName>
    <definedName name="Required_cash_percent" localSheetId="5">#REF!</definedName>
    <definedName name="Required_cash_percent" localSheetId="6">#REF!</definedName>
    <definedName name="Required_cash_percent" localSheetId="7">#REF!</definedName>
    <definedName name="Required_cash_percent">#REF!</definedName>
    <definedName name="Residual_Value" localSheetId="5">#REF!</definedName>
    <definedName name="Residual_Value" localSheetId="6">#REF!</definedName>
    <definedName name="Residual_Value" localSheetId="7">#REF!</definedName>
    <definedName name="Residual_Value">#REF!</definedName>
    <definedName name="Restructuring_charges" localSheetId="5">#REF!</definedName>
    <definedName name="Restructuring_charges" localSheetId="6">#REF!</definedName>
    <definedName name="Restructuring_charges" localSheetId="7">#REF!</definedName>
    <definedName name="Restructuring_charges">#REF!</definedName>
    <definedName name="Restructuring_charges_growth_fore" localSheetId="5">#REF!</definedName>
    <definedName name="Restructuring_charges_growth_fore" localSheetId="6">#REF!</definedName>
    <definedName name="Restructuring_charges_growth_fore" localSheetId="7">#REF!</definedName>
    <definedName name="Restructuring_charges_growth_fore">#REF!</definedName>
    <definedName name="RIsk_free_30yr_Treas" localSheetId="5">#REF!</definedName>
    <definedName name="RIsk_free_30yr_Treas" localSheetId="6">#REF!</definedName>
    <definedName name="RIsk_free_30yr_Treas" localSheetId="7">#REF!</definedName>
    <definedName name="RIsk_free_30yr_Treas">#REF!</definedName>
    <definedName name="RnD_expense" localSheetId="5">#REF!</definedName>
    <definedName name="RnD_expense" localSheetId="6">#REF!</definedName>
    <definedName name="RnD_expense" localSheetId="7">#REF!</definedName>
    <definedName name="RnD_expense">#REF!</definedName>
    <definedName name="RnD_expense_fore" localSheetId="5">#REF!</definedName>
    <definedName name="RnD_expense_fore" localSheetId="6">#REF!</definedName>
    <definedName name="RnD_expense_fore" localSheetId="7">#REF!</definedName>
    <definedName name="RnD_expense_fore">#REF!</definedName>
    <definedName name="RnD_expense_growth_fore" localSheetId="5">#REF!</definedName>
    <definedName name="RnD_expense_growth_fore" localSheetId="6">#REF!</definedName>
    <definedName name="RnD_expense_growth_fore" localSheetId="7">#REF!</definedName>
    <definedName name="RnD_expense_growth_fore">#REF!</definedName>
    <definedName name="RnD_expenses_fore" localSheetId="5">#REF!</definedName>
    <definedName name="RnD_expenses_fore" localSheetId="6">#REF!</definedName>
    <definedName name="RnD_expenses_fore" localSheetId="7">#REF!</definedName>
    <definedName name="RnD_expenses_fore">#REF!</definedName>
    <definedName name="Rng_clubs">OFFSET([33]Home!$B$2,0,0,COUNTA([33]Home!$B:$B)-1,1)</definedName>
    <definedName name="Rng_Location">OFFSET([33]Home!$A$2,0,0,COUNTA([33]Home!$A:$A)-1,1)</definedName>
    <definedName name="ROIC" localSheetId="5">#REF!</definedName>
    <definedName name="ROIC" localSheetId="6">#REF!</definedName>
    <definedName name="ROIC" localSheetId="7">#REF!</definedName>
    <definedName name="ROIC">#REF!</definedName>
    <definedName name="ROIC_DCF" localSheetId="5">#REF!</definedName>
    <definedName name="ROIC_DCF" localSheetId="6">#REF!</definedName>
    <definedName name="ROIC_DCF" localSheetId="7">#REF!</definedName>
    <definedName name="ROIC_DCF">#REF!</definedName>
    <definedName name="ROIC_WACC" localSheetId="5">#REF!</definedName>
    <definedName name="ROIC_WACC" localSheetId="6">#REF!</definedName>
    <definedName name="ROIC_WACC" localSheetId="7">#REF!</definedName>
    <definedName name="ROIC_WACC">#REF!</definedName>
    <definedName name="RORIC__3_yr_rolling" localSheetId="5">#REF!</definedName>
    <definedName name="RORIC__3_yr_rolling" localSheetId="6">#REF!</definedName>
    <definedName name="RORIC__3_yr_rolling" localSheetId="7">#REF!</definedName>
    <definedName name="RORIC__3_yr_rolling">#REF!</definedName>
    <definedName name="S_T_obligations_under_cap_leases" localSheetId="5">#REF!</definedName>
    <definedName name="S_T_obligations_under_cap_leases" localSheetId="6">#REF!</definedName>
    <definedName name="S_T_obligations_under_cap_leases" localSheetId="7">#REF!</definedName>
    <definedName name="S_T_obligations_under_cap_leases">#REF!</definedName>
    <definedName name="SALES_GENERATION" localSheetId="5">#REF!</definedName>
    <definedName name="SALES_GENERATION" localSheetId="6">#REF!</definedName>
    <definedName name="SALES_GENERATION" localSheetId="7">#REF!</definedName>
    <definedName name="SALES_GENERATION">#REF!</definedName>
    <definedName name="Sales_growth" localSheetId="5">#REF!</definedName>
    <definedName name="Sales_growth" localSheetId="6">#REF!</definedName>
    <definedName name="Sales_growth" localSheetId="7">#REF!</definedName>
    <definedName name="Sales_growth">#REF!</definedName>
    <definedName name="Sales_growth_avg" localSheetId="5">#REF!</definedName>
    <definedName name="Sales_growth_avg" localSheetId="6">#REF!</definedName>
    <definedName name="Sales_growth_avg" localSheetId="7">#REF!</definedName>
    <definedName name="Sales_growth_avg">#REF!</definedName>
    <definedName name="sales00">[11]ANNPROJ!$W$9</definedName>
    <definedName name="sales01">[11]ANNPROJ!$Y$9</definedName>
    <definedName name="sales02">[11]ANNPROJ!$AA$9</definedName>
    <definedName name="sales06" localSheetId="5">#REF!</definedName>
    <definedName name="sales06" localSheetId="6">#REF!</definedName>
    <definedName name="sales06" localSheetId="7">#REF!</definedName>
    <definedName name="sales06">#REF!</definedName>
    <definedName name="sales07" localSheetId="5">#REF!</definedName>
    <definedName name="sales07" localSheetId="6">#REF!</definedName>
    <definedName name="sales07" localSheetId="7">#REF!</definedName>
    <definedName name="sales07">#REF!</definedName>
    <definedName name="sales08" localSheetId="5">#REF!</definedName>
    <definedName name="sales08" localSheetId="6">#REF!</definedName>
    <definedName name="sales08" localSheetId="7">#REF!</definedName>
    <definedName name="sales08">#REF!</definedName>
    <definedName name="sales09" localSheetId="5">#REF!</definedName>
    <definedName name="sales09" localSheetId="6">#REF!</definedName>
    <definedName name="sales09" localSheetId="7">#REF!</definedName>
    <definedName name="sales09">#REF!</definedName>
    <definedName name="sales10" localSheetId="5">#REF!</definedName>
    <definedName name="sales10" localSheetId="6">#REF!</definedName>
    <definedName name="sales10" localSheetId="7">#REF!</definedName>
    <definedName name="sales10">#REF!</definedName>
    <definedName name="sales1q00" localSheetId="5">#REF!</definedName>
    <definedName name="sales1q00" localSheetId="6">#REF!</definedName>
    <definedName name="sales1q00" localSheetId="7">#REF!</definedName>
    <definedName name="sales1q00">#REF!</definedName>
    <definedName name="sales1q01" localSheetId="5">#REF!</definedName>
    <definedName name="sales1q01" localSheetId="6">#REF!</definedName>
    <definedName name="sales1q01" localSheetId="7">#REF!</definedName>
    <definedName name="sales1q01">#REF!</definedName>
    <definedName name="sales1q02" localSheetId="5">#REF!</definedName>
    <definedName name="sales1q02" localSheetId="6">#REF!</definedName>
    <definedName name="sales1q02" localSheetId="7">#REF!</definedName>
    <definedName name="sales1q02">#REF!</definedName>
    <definedName name="sales1q98" localSheetId="5">#REF!</definedName>
    <definedName name="sales1q98" localSheetId="6">#REF!</definedName>
    <definedName name="sales1q98" localSheetId="7">#REF!</definedName>
    <definedName name="sales1q98">#REF!</definedName>
    <definedName name="sales1q99" localSheetId="5">#REF!</definedName>
    <definedName name="sales1q99" localSheetId="6">#REF!</definedName>
    <definedName name="sales1q99" localSheetId="7">#REF!</definedName>
    <definedName name="sales1q99">#REF!</definedName>
    <definedName name="sales2q00" localSheetId="5">#REF!</definedName>
    <definedName name="sales2q00" localSheetId="6">#REF!</definedName>
    <definedName name="sales2q00" localSheetId="7">#REF!</definedName>
    <definedName name="sales2q00">#REF!</definedName>
    <definedName name="sales2q01" localSheetId="5">#REF!</definedName>
    <definedName name="sales2q01" localSheetId="6">#REF!</definedName>
    <definedName name="sales2q01" localSheetId="7">#REF!</definedName>
    <definedName name="sales2q01">#REF!</definedName>
    <definedName name="sales2q02" localSheetId="5">#REF!</definedName>
    <definedName name="sales2q02" localSheetId="6">#REF!</definedName>
    <definedName name="sales2q02" localSheetId="7">#REF!</definedName>
    <definedName name="sales2q02">#REF!</definedName>
    <definedName name="sales2q98" localSheetId="5">#REF!</definedName>
    <definedName name="sales2q98" localSheetId="6">#REF!</definedName>
    <definedName name="sales2q98" localSheetId="7">#REF!</definedName>
    <definedName name="sales2q98">#REF!</definedName>
    <definedName name="sales2q99" localSheetId="5">#REF!</definedName>
    <definedName name="sales2q99" localSheetId="6">#REF!</definedName>
    <definedName name="sales2q99" localSheetId="7">#REF!</definedName>
    <definedName name="sales2q99">#REF!</definedName>
    <definedName name="sales3q00" localSheetId="5">#REF!</definedName>
    <definedName name="sales3q00" localSheetId="6">#REF!</definedName>
    <definedName name="sales3q00" localSheetId="7">#REF!</definedName>
    <definedName name="sales3q00">#REF!</definedName>
    <definedName name="sales3q01" localSheetId="5">#REF!</definedName>
    <definedName name="sales3q01" localSheetId="6">#REF!</definedName>
    <definedName name="sales3q01" localSheetId="7">#REF!</definedName>
    <definedName name="sales3q01">#REF!</definedName>
    <definedName name="sales3q02" localSheetId="5">#REF!</definedName>
    <definedName name="sales3q02" localSheetId="6">#REF!</definedName>
    <definedName name="sales3q02" localSheetId="7">#REF!</definedName>
    <definedName name="sales3q02">#REF!</definedName>
    <definedName name="sales3q98" localSheetId="5">#REF!</definedName>
    <definedName name="sales3q98" localSheetId="6">#REF!</definedName>
    <definedName name="sales3q98" localSheetId="7">#REF!</definedName>
    <definedName name="sales3q98">#REF!</definedName>
    <definedName name="sales3q99" localSheetId="5">#REF!</definedName>
    <definedName name="sales3q99" localSheetId="6">#REF!</definedName>
    <definedName name="sales3q99" localSheetId="7">#REF!</definedName>
    <definedName name="sales3q99">#REF!</definedName>
    <definedName name="sales4q00" localSheetId="5">#REF!</definedName>
    <definedName name="sales4q00" localSheetId="6">#REF!</definedName>
    <definedName name="sales4q00" localSheetId="7">#REF!</definedName>
    <definedName name="sales4q00">#REF!</definedName>
    <definedName name="sales4q01" localSheetId="5">#REF!</definedName>
    <definedName name="sales4q01" localSheetId="6">#REF!</definedName>
    <definedName name="sales4q01" localSheetId="7">#REF!</definedName>
    <definedName name="sales4q01">#REF!</definedName>
    <definedName name="sales4q02" localSheetId="5">#REF!</definedName>
    <definedName name="sales4q02" localSheetId="6">#REF!</definedName>
    <definedName name="sales4q02" localSheetId="7">#REF!</definedName>
    <definedName name="sales4q02">#REF!</definedName>
    <definedName name="sales4q98" localSheetId="5">#REF!</definedName>
    <definedName name="sales4q98" localSheetId="6">#REF!</definedName>
    <definedName name="sales4q98" localSheetId="7">#REF!</definedName>
    <definedName name="sales4q98">#REF!</definedName>
    <definedName name="sales4q99" localSheetId="5">#REF!</definedName>
    <definedName name="sales4q99" localSheetId="6">#REF!</definedName>
    <definedName name="sales4q99" localSheetId="7">#REF!</definedName>
    <definedName name="sales4q99">#REF!</definedName>
    <definedName name="sales94" localSheetId="5">[8]COH!#REF!</definedName>
    <definedName name="sales94" localSheetId="6">[8]COH!#REF!</definedName>
    <definedName name="sales94" localSheetId="7">[8]COH!#REF!</definedName>
    <definedName name="sales94">[8]COH!#REF!</definedName>
    <definedName name="sales95" localSheetId="5">[8]COH!#REF!</definedName>
    <definedName name="sales95" localSheetId="6">[8]COH!#REF!</definedName>
    <definedName name="sales95" localSheetId="7">[8]COH!#REF!</definedName>
    <definedName name="sales95">[8]COH!#REF!</definedName>
    <definedName name="sales96" localSheetId="5">[8]COH!#REF!</definedName>
    <definedName name="sales96" localSheetId="6">[8]COH!#REF!</definedName>
    <definedName name="sales96" localSheetId="7">[8]COH!#REF!</definedName>
    <definedName name="sales96">[8]COH!#REF!</definedName>
    <definedName name="sales97" localSheetId="5">[8]COH!#REF!</definedName>
    <definedName name="sales97" localSheetId="6">[8]COH!#REF!</definedName>
    <definedName name="sales97" localSheetId="7">[8]COH!#REF!</definedName>
    <definedName name="sales97">[8]COH!#REF!</definedName>
    <definedName name="sales98" localSheetId="5">[8]COH!#REF!</definedName>
    <definedName name="sales98" localSheetId="6">[8]COH!#REF!</definedName>
    <definedName name="sales98" localSheetId="7">[8]COH!#REF!</definedName>
    <definedName name="sales98">[8]COH!#REF!</definedName>
    <definedName name="sales99" localSheetId="5">[9]AEOS!#REF!</definedName>
    <definedName name="sales99" localSheetId="6">[9]AEOS!#REF!</definedName>
    <definedName name="sales99" localSheetId="7">[9]AEOS!#REF!</definedName>
    <definedName name="sales99">[9]AEOS!#REF!</definedName>
    <definedName name="SameStoreSales" localSheetId="5">[34]Download!#REF!</definedName>
    <definedName name="SameStoreSales" localSheetId="6">[34]Download!#REF!</definedName>
    <definedName name="SameStoreSales" localSheetId="7">[34]Download!#REF!</definedName>
    <definedName name="SameStoreSales">[34]Download!#REF!</definedName>
    <definedName name="Segment1_income">[32]NOPAT_VDF!$C$5:$AZ$5</definedName>
    <definedName name="Segment1_income_DCF">[32]DCF_VDF!$C$6:$BZ$6</definedName>
    <definedName name="Segment1_income_fore" localSheetId="5">#REF!</definedName>
    <definedName name="Segment1_income_fore" localSheetId="6">#REF!</definedName>
    <definedName name="Segment1_income_fore" localSheetId="7">#REF!</definedName>
    <definedName name="Segment1_income_fore">#REF!</definedName>
    <definedName name="Segment1_income_growth_fore" localSheetId="5">#REF!</definedName>
    <definedName name="Segment1_income_growth_fore" localSheetId="6">#REF!</definedName>
    <definedName name="Segment1_income_growth_fore" localSheetId="7">#REF!</definedName>
    <definedName name="Segment1_income_growth_fore">#REF!</definedName>
    <definedName name="Segment2_income">[32]NOPAT_VDF!$C$6:$AZ$6</definedName>
    <definedName name="Segment2_income_DCF">[32]DCF_VDF!$C$7:$BZ$7</definedName>
    <definedName name="Segment2_income_fore" localSheetId="5">#REF!</definedName>
    <definedName name="Segment2_income_fore" localSheetId="6">#REF!</definedName>
    <definedName name="Segment2_income_fore" localSheetId="7">#REF!</definedName>
    <definedName name="Segment2_income_fore">#REF!</definedName>
    <definedName name="Segment2_income_growth_fore" localSheetId="5">#REF!</definedName>
    <definedName name="Segment2_income_growth_fore" localSheetId="6">#REF!</definedName>
    <definedName name="Segment2_income_growth_fore" localSheetId="7">#REF!</definedName>
    <definedName name="Segment2_income_growth_fore">#REF!</definedName>
    <definedName name="SellSqFt" localSheetId="5">[34]Download!#REF!</definedName>
    <definedName name="SellSqFt" localSheetId="6">[34]Download!#REF!</definedName>
    <definedName name="SellSqFt" localSheetId="7">[34]Download!#REF!</definedName>
    <definedName name="SellSqFt">[34]Download!#REF!</definedName>
    <definedName name="SGA" localSheetId="5">#REF!</definedName>
    <definedName name="SGA" localSheetId="6">#REF!</definedName>
    <definedName name="SGA" localSheetId="7">#REF!</definedName>
    <definedName name="SGA">#REF!</definedName>
    <definedName name="SGA_fore" localSheetId="5">#REF!</definedName>
    <definedName name="SGA_fore" localSheetId="6">#REF!</definedName>
    <definedName name="SGA_fore" localSheetId="7">#REF!</definedName>
    <definedName name="SGA_fore">#REF!</definedName>
    <definedName name="SGA_growth" localSheetId="5">#REF!</definedName>
    <definedName name="SGA_growth" localSheetId="6">#REF!</definedName>
    <definedName name="SGA_growth" localSheetId="7">#REF!</definedName>
    <definedName name="SGA_growth">#REF!</definedName>
    <definedName name="SGA_growth_avg" localSheetId="5">#REF!</definedName>
    <definedName name="SGA_growth_avg" localSheetId="6">#REF!</definedName>
    <definedName name="SGA_growth_avg" localSheetId="7">#REF!</definedName>
    <definedName name="SGA_growth_avg">#REF!</definedName>
    <definedName name="SGA_growth_fore" localSheetId="5">#REF!</definedName>
    <definedName name="SGA_growth_fore" localSheetId="6">#REF!</definedName>
    <definedName name="SGA_growth_fore" localSheetId="7">#REF!</definedName>
    <definedName name="SGA_growth_fore">#REF!</definedName>
    <definedName name="SGA_margin" localSheetId="5">#REF!</definedName>
    <definedName name="SGA_margin" localSheetId="6">#REF!</definedName>
    <definedName name="SGA_margin" localSheetId="7">#REF!</definedName>
    <definedName name="SGA_margin">#REF!</definedName>
    <definedName name="SGA_margin_fore" localSheetId="5">#REF!</definedName>
    <definedName name="SGA_margin_fore" localSheetId="6">#REF!</definedName>
    <definedName name="SGA_margin_fore" localSheetId="7">#REF!</definedName>
    <definedName name="SGA_margin_fore">#REF!</definedName>
    <definedName name="Share_Price" localSheetId="5">#REF!</definedName>
    <definedName name="Share_Price" localSheetId="6">#REF!</definedName>
    <definedName name="Share_Price" localSheetId="7">#REF!</definedName>
    <definedName name="Share_Price">#REF!</definedName>
    <definedName name="Shareholder_value" localSheetId="5">#REF!</definedName>
    <definedName name="Shareholder_value" localSheetId="6">#REF!</definedName>
    <definedName name="Shareholder_value" localSheetId="7">#REF!</definedName>
    <definedName name="Shareholder_value">#REF!</definedName>
    <definedName name="Shareholder_Value_EVA" localSheetId="5">#REF!</definedName>
    <definedName name="Shareholder_Value_EVA" localSheetId="6">#REF!</definedName>
    <definedName name="Shareholder_Value_EVA" localSheetId="7">#REF!</definedName>
    <definedName name="Shareholder_Value_EVA">#REF!</definedName>
    <definedName name="Shareholders_equity" localSheetId="5">#REF!</definedName>
    <definedName name="Shareholders_equity" localSheetId="6">#REF!</definedName>
    <definedName name="Shareholders_equity" localSheetId="7">#REF!</definedName>
    <definedName name="Shareholders_equity">#REF!</definedName>
    <definedName name="Shares" localSheetId="5">#REF!</definedName>
    <definedName name="Shares" localSheetId="6">#REF!</definedName>
    <definedName name="Shares" localSheetId="7">#REF!</definedName>
    <definedName name="Shares">#REF!</definedName>
    <definedName name="Shares_DCF" localSheetId="5">#REF!</definedName>
    <definedName name="Shares_DCF" localSheetId="6">#REF!</definedName>
    <definedName name="Shares_DCF" localSheetId="7">#REF!</definedName>
    <definedName name="Shares_DCF">#REF!</definedName>
    <definedName name="Shares_fore" localSheetId="5">#REF!</definedName>
    <definedName name="Shares_fore" localSheetId="6">#REF!</definedName>
    <definedName name="Shares_fore" localSheetId="7">#REF!</definedName>
    <definedName name="Shares_fore">#REF!</definedName>
    <definedName name="Shares_growth" localSheetId="5">#REF!</definedName>
    <definedName name="Shares_growth" localSheetId="6">#REF!</definedName>
    <definedName name="Shares_growth" localSheetId="7">#REF!</definedName>
    <definedName name="Shares_growth">#REF!</definedName>
    <definedName name="Shares_growth_fore" localSheetId="5">#REF!</definedName>
    <definedName name="Shares_growth_fore" localSheetId="6">#REF!</definedName>
    <definedName name="Shares_growth_fore" localSheetId="7">#REF!</definedName>
    <definedName name="Shares_growth_fore">#REF!</definedName>
    <definedName name="Shares_repurchase_liability" localSheetId="5">#REF!</definedName>
    <definedName name="Shares_repurchase_liability" localSheetId="6">#REF!</definedName>
    <definedName name="Shares_repurchase_liability" localSheetId="7">#REF!</definedName>
    <definedName name="Shares_repurchase_liability">#REF!</definedName>
    <definedName name="shares00" localSheetId="5">[8]COH!#REF!</definedName>
    <definedName name="shares00" localSheetId="6">[8]COH!#REF!</definedName>
    <definedName name="shares00" localSheetId="7">[8]COH!#REF!</definedName>
    <definedName name="shares00">[8]COH!#REF!</definedName>
    <definedName name="shares1q00" localSheetId="5">[8]IS_Q!#REF!</definedName>
    <definedName name="shares1q00" localSheetId="6">[8]IS_Q!#REF!</definedName>
    <definedName name="shares1q00" localSheetId="7">[8]IS_Q!#REF!</definedName>
    <definedName name="shares1q00">[8]IS_Q!#REF!</definedName>
    <definedName name="shares1q96" localSheetId="5">[8]COH!#REF!</definedName>
    <definedName name="shares1q96" localSheetId="6">[8]COH!#REF!</definedName>
    <definedName name="shares1q96" localSheetId="7">[8]COH!#REF!</definedName>
    <definedName name="shares1q96">[8]COH!#REF!</definedName>
    <definedName name="Shares1q98" localSheetId="5">[8]COH!#REF!</definedName>
    <definedName name="Shares1q98" localSheetId="6">[8]COH!#REF!</definedName>
    <definedName name="Shares1q98" localSheetId="7">[8]COH!#REF!</definedName>
    <definedName name="Shares1q98">[8]COH!#REF!</definedName>
    <definedName name="shares1q99" localSheetId="5">[8]COH!#REF!</definedName>
    <definedName name="shares1q99" localSheetId="6">[8]COH!#REF!</definedName>
    <definedName name="shares1q99" localSheetId="7">[8]COH!#REF!</definedName>
    <definedName name="shares1q99">[8]COH!#REF!</definedName>
    <definedName name="shares2q00">[10]AEOS!$AK$70</definedName>
    <definedName name="shares2q96" localSheetId="5">[8]COH!#REF!</definedName>
    <definedName name="shares2q96" localSheetId="6">[8]COH!#REF!</definedName>
    <definedName name="shares2q96" localSheetId="7">[8]COH!#REF!</definedName>
    <definedName name="shares2q96">[8]COH!#REF!</definedName>
    <definedName name="Shares2q98" localSheetId="5">[8]COH!#REF!</definedName>
    <definedName name="Shares2q98" localSheetId="6">[8]COH!#REF!</definedName>
    <definedName name="Shares2q98" localSheetId="7">[8]COH!#REF!</definedName>
    <definedName name="Shares2q98">[8]COH!#REF!</definedName>
    <definedName name="shares2q99" localSheetId="5">[8]COH!#REF!</definedName>
    <definedName name="shares2q99" localSheetId="6">[8]COH!#REF!</definedName>
    <definedName name="shares2q99" localSheetId="7">[8]COH!#REF!</definedName>
    <definedName name="shares2q99">[8]COH!#REF!</definedName>
    <definedName name="shares3q00">[10]AEOS!$AK$72</definedName>
    <definedName name="shares3q95" localSheetId="5">[9]AEOS!#REF!</definedName>
    <definedName name="shares3q95" localSheetId="6">[9]AEOS!#REF!</definedName>
    <definedName name="shares3q95" localSheetId="7">[9]AEOS!#REF!</definedName>
    <definedName name="shares3q95">[9]AEOS!#REF!</definedName>
    <definedName name="shares3q96" localSheetId="5">[8]COH!#REF!</definedName>
    <definedName name="shares3q96" localSheetId="6">[8]COH!#REF!</definedName>
    <definedName name="shares3q96" localSheetId="7">[8]COH!#REF!</definedName>
    <definedName name="shares3q96">[8]COH!#REF!</definedName>
    <definedName name="Shares3q98" localSheetId="5">[8]COH!#REF!</definedName>
    <definedName name="Shares3q98" localSheetId="6">[8]COH!#REF!</definedName>
    <definedName name="Shares3q98" localSheetId="7">[8]COH!#REF!</definedName>
    <definedName name="Shares3q98">[8]COH!#REF!</definedName>
    <definedName name="shares3q99" localSheetId="5">[8]COH!#REF!</definedName>
    <definedName name="shares3q99" localSheetId="6">[8]COH!#REF!</definedName>
    <definedName name="shares3q99" localSheetId="7">[8]COH!#REF!</definedName>
    <definedName name="shares3q99">[8]COH!#REF!</definedName>
    <definedName name="shares4q00">[10]AEOS!$AK$74</definedName>
    <definedName name="shares4q95" localSheetId="5">[9]AEOS!#REF!</definedName>
    <definedName name="shares4q95" localSheetId="6">[9]AEOS!#REF!</definedName>
    <definedName name="shares4q95" localSheetId="7">[9]AEOS!#REF!</definedName>
    <definedName name="shares4q95">[9]AEOS!#REF!</definedName>
    <definedName name="shares4q96" localSheetId="5">[8]COH!#REF!</definedName>
    <definedName name="shares4q96" localSheetId="6">[8]COH!#REF!</definedName>
    <definedName name="shares4q96" localSheetId="7">[8]COH!#REF!</definedName>
    <definedName name="shares4q96">[8]COH!#REF!</definedName>
    <definedName name="Shares4q98" localSheetId="5">[8]COH!#REF!</definedName>
    <definedName name="Shares4q98" localSheetId="6">[8]COH!#REF!</definedName>
    <definedName name="Shares4q98" localSheetId="7">[8]COH!#REF!</definedName>
    <definedName name="Shares4q98">[8]COH!#REF!</definedName>
    <definedName name="shares4q99" localSheetId="5">[8]COH!#REF!</definedName>
    <definedName name="shares4q99" localSheetId="6">[8]COH!#REF!</definedName>
    <definedName name="shares4q99" localSheetId="7">[8]COH!#REF!</definedName>
    <definedName name="shares4q99">[8]COH!#REF!</definedName>
    <definedName name="shares9" localSheetId="5">[8]COH!#REF!</definedName>
    <definedName name="shares9" localSheetId="6">[8]COH!#REF!</definedName>
    <definedName name="shares9" localSheetId="7">[8]COH!#REF!</definedName>
    <definedName name="shares9">[8]COH!#REF!</definedName>
    <definedName name="shares94" localSheetId="5">[8]COH!#REF!</definedName>
    <definedName name="shares94" localSheetId="6">[8]COH!#REF!</definedName>
    <definedName name="shares94" localSheetId="7">[8]COH!#REF!</definedName>
    <definedName name="shares94">[8]COH!#REF!</definedName>
    <definedName name="shares95" localSheetId="5">[11]ANNPROJ!#REF!</definedName>
    <definedName name="shares95" localSheetId="6">[11]ANNPROJ!#REF!</definedName>
    <definedName name="shares95" localSheetId="7">[11]ANNPROJ!#REF!</definedName>
    <definedName name="shares95">[11]ANNPROJ!#REF!</definedName>
    <definedName name="shares97" localSheetId="5">[8]COH!#REF!</definedName>
    <definedName name="shares97" localSheetId="6">[8]COH!#REF!</definedName>
    <definedName name="shares97" localSheetId="7">[8]COH!#REF!</definedName>
    <definedName name="shares97">[8]COH!#REF!</definedName>
    <definedName name="shares98" localSheetId="5">[8]COH!#REF!</definedName>
    <definedName name="shares98" localSheetId="6">[8]COH!#REF!</definedName>
    <definedName name="shares98" localSheetId="7">[8]COH!#REF!</definedName>
    <definedName name="shares98">[8]COH!#REF!</definedName>
    <definedName name="shares99" localSheetId="5">[8]COH!#REF!</definedName>
    <definedName name="shares99" localSheetId="6">[8]COH!#REF!</definedName>
    <definedName name="shares99" localSheetId="7">[8]COH!#REF!</definedName>
    <definedName name="shares99">[8]COH!#REF!</definedName>
    <definedName name="Spread_on_debt" localSheetId="5">#REF!</definedName>
    <definedName name="Spread_on_debt" localSheetId="6">#REF!</definedName>
    <definedName name="Spread_on_debt" localSheetId="7">#REF!</definedName>
    <definedName name="Spread_on_debt">#REF!</definedName>
    <definedName name="ST_debt" localSheetId="5">#REF!</definedName>
    <definedName name="ST_debt" localSheetId="6">#REF!</definedName>
    <definedName name="ST_debt" localSheetId="7">#REF!</definedName>
    <definedName name="ST_debt">#REF!</definedName>
    <definedName name="ST_debt_growth_fore" localSheetId="5">#REF!</definedName>
    <definedName name="ST_debt_growth_fore" localSheetId="6">#REF!</definedName>
    <definedName name="ST_debt_growth_fore" localSheetId="7">#REF!</definedName>
    <definedName name="ST_debt_growth_fore">#REF!</definedName>
    <definedName name="Staightline_charge" localSheetId="5">#REF!</definedName>
    <definedName name="Staightline_charge" localSheetId="6">#REF!</definedName>
    <definedName name="Staightline_charge" localSheetId="7">#REF!</definedName>
    <definedName name="Staightline_charge">#REF!</definedName>
    <definedName name="Stock_EPS_and_Performance_Tracker" localSheetId="5">#REF!</definedName>
    <definedName name="Stock_EPS_and_Performance_Tracker" localSheetId="6">#REF!</definedName>
    <definedName name="Stock_EPS_and_Performance_Tracker" localSheetId="7">#REF!</definedName>
    <definedName name="Stock_EPS_and_Performance_Tracker">#REF!</definedName>
    <definedName name="Stock_price" localSheetId="5">#REF!</definedName>
    <definedName name="Stock_price" localSheetId="6">#REF!</definedName>
    <definedName name="Stock_price" localSheetId="7">#REF!</definedName>
    <definedName name="Stock_price">#REF!</definedName>
    <definedName name="Stock_price_close" localSheetId="5">#REF!</definedName>
    <definedName name="Stock_price_close" localSheetId="6">#REF!</definedName>
    <definedName name="Stock_price_close" localSheetId="7">#REF!</definedName>
    <definedName name="Stock_price_close">#REF!</definedName>
    <definedName name="Stock_price_high" localSheetId="5">#REF!</definedName>
    <definedName name="Stock_price_high" localSheetId="6">#REF!</definedName>
    <definedName name="Stock_price_high" localSheetId="7">#REF!</definedName>
    <definedName name="Stock_price_high">#REF!</definedName>
    <definedName name="Stock_price_low" localSheetId="5">#REF!</definedName>
    <definedName name="Stock_price_low" localSheetId="6">#REF!</definedName>
    <definedName name="Stock_price_low" localSheetId="7">#REF!</definedName>
    <definedName name="Stock_price_low">#REF!</definedName>
    <definedName name="Stock_Rating_Bands" localSheetId="5">#REF!</definedName>
    <definedName name="Stock_Rating_Bands" localSheetId="6">#REF!</definedName>
    <definedName name="Stock_Rating_Bands" localSheetId="7">#REF!</definedName>
    <definedName name="Stock_Rating_Bands">#REF!</definedName>
    <definedName name="STORES" localSheetId="5">[1]ANNUAL_IS!#REF!</definedName>
    <definedName name="STORES" localSheetId="6">[1]ANNUAL_IS!#REF!</definedName>
    <definedName name="STORES" localSheetId="7">[1]ANNUAL_IS!#REF!</definedName>
    <definedName name="STORES">[1]ANNUAL_IS!#REF!</definedName>
    <definedName name="stubperiod" localSheetId="5">#REF!</definedName>
    <definedName name="stubperiod" localSheetId="6">#REF!</definedName>
    <definedName name="stubperiod" localSheetId="7">#REF!</definedName>
    <definedName name="stubperiod">#REF!</definedName>
    <definedName name="Summary_1" localSheetId="5">#REF!</definedName>
    <definedName name="Summary_1" localSheetId="6">#REF!</definedName>
    <definedName name="Summary_1" localSheetId="7">#REF!</definedName>
    <definedName name="Summary_1">#REF!</definedName>
    <definedName name="Summary_2" localSheetId="5">#REF!</definedName>
    <definedName name="Summary_2" localSheetId="6">#REF!</definedName>
    <definedName name="Summary_2" localSheetId="7">#REF!</definedName>
    <definedName name="Summary_2">#REF!</definedName>
    <definedName name="Summary_3" localSheetId="5">#REF!</definedName>
    <definedName name="Summary_3" localSheetId="6">#REF!</definedName>
    <definedName name="Summary_3" localSheetId="7">#REF!</definedName>
    <definedName name="Summary_3">#REF!</definedName>
    <definedName name="Summary_4" localSheetId="5">#REF!</definedName>
    <definedName name="Summary_4" localSheetId="6">#REF!</definedName>
    <definedName name="Summary_4" localSheetId="7">#REF!</definedName>
    <definedName name="Summary_4">#REF!</definedName>
    <definedName name="Summary_EY1" localSheetId="5">#REF!</definedName>
    <definedName name="Summary_EY1" localSheetId="6">#REF!</definedName>
    <definedName name="Summary_EY1" localSheetId="7">#REF!</definedName>
    <definedName name="Summary_EY1">#REF!</definedName>
    <definedName name="Summary_EY2" localSheetId="5">#REF!</definedName>
    <definedName name="Summary_EY2" localSheetId="6">#REF!</definedName>
    <definedName name="Summary_EY2" localSheetId="7">#REF!</definedName>
    <definedName name="Summary_EY2">#REF!</definedName>
    <definedName name="Summary_P" localSheetId="5">#REF!</definedName>
    <definedName name="Summary_P" localSheetId="6">#REF!</definedName>
    <definedName name="Summary_P" localSheetId="7">#REF!</definedName>
    <definedName name="Summary_P">#REF!</definedName>
    <definedName name="SWIFT_Codes" localSheetId="5">#REF!</definedName>
    <definedName name="SWIFT_Codes" localSheetId="6">#REF!</definedName>
    <definedName name="SWIFT_Codes" localSheetId="7">#REF!</definedName>
    <definedName name="SWIFT_Codes">#REF!</definedName>
    <definedName name="Table_4" localSheetId="5">#REF!</definedName>
    <definedName name="Table_4" localSheetId="6">#REF!</definedName>
    <definedName name="Table_4" localSheetId="7">#REF!</definedName>
    <definedName name="Table_4">#REF!</definedName>
    <definedName name="Table1" localSheetId="5">#REF!</definedName>
    <definedName name="Table1" localSheetId="6">#REF!</definedName>
    <definedName name="Table1" localSheetId="7">#REF!</definedName>
    <definedName name="Table1">#REF!</definedName>
    <definedName name="table2" localSheetId="5">#REF!</definedName>
    <definedName name="table2" localSheetId="6">#REF!</definedName>
    <definedName name="table2" localSheetId="7">#REF!</definedName>
    <definedName name="table2">#REF!</definedName>
    <definedName name="Target" localSheetId="5">#REF!</definedName>
    <definedName name="Target" localSheetId="6">#REF!</definedName>
    <definedName name="Target" localSheetId="7">#REF!</definedName>
    <definedName name="Target">#REF!</definedName>
    <definedName name="Target_debt_to_capital" localSheetId="5">#REF!</definedName>
    <definedName name="Target_debt_to_capital" localSheetId="6">#REF!</definedName>
    <definedName name="Target_debt_to_capital" localSheetId="7">#REF!</definedName>
    <definedName name="Target_debt_to_capital">#REF!</definedName>
    <definedName name="Tax_benefit_from_interest" localSheetId="5">#REF!</definedName>
    <definedName name="Tax_benefit_from_interest" localSheetId="6">#REF!</definedName>
    <definedName name="Tax_benefit_from_interest" localSheetId="7">#REF!</definedName>
    <definedName name="Tax_benefit_from_interest">#REF!</definedName>
    <definedName name="Tax_benefit_from_oper_leases" localSheetId="5">#REF!</definedName>
    <definedName name="Tax_benefit_from_oper_leases" localSheetId="6">#REF!</definedName>
    <definedName name="Tax_benefit_from_oper_leases" localSheetId="7">#REF!</definedName>
    <definedName name="Tax_benefit_from_oper_leases">#REF!</definedName>
    <definedName name="Tax_benefit_from_ops_leases" localSheetId="5">#REF!</definedName>
    <definedName name="Tax_benefit_from_ops_leases" localSheetId="6">#REF!</definedName>
    <definedName name="Tax_benefit_from_ops_leases" localSheetId="7">#REF!</definedName>
    <definedName name="Tax_benefit_from_ops_leases">#REF!</definedName>
    <definedName name="Tax_rate_for_WACC" localSheetId="5">#REF!</definedName>
    <definedName name="Tax_rate_for_WACC" localSheetId="6">#REF!</definedName>
    <definedName name="Tax_rate_for_WACC" localSheetId="7">#REF!</definedName>
    <definedName name="Tax_rate_for_WACC">#REF!</definedName>
    <definedName name="Tax_Shield_Tax_Rate" localSheetId="5">#REF!</definedName>
    <definedName name="Tax_Shield_Tax_Rate" localSheetId="6">#REF!</definedName>
    <definedName name="Tax_Shield_Tax_Rate" localSheetId="7">#REF!</definedName>
    <definedName name="Tax_Shield_Tax_Rate">#REF!</definedName>
    <definedName name="TaxNonRecur" localSheetId="5">#REF!</definedName>
    <definedName name="TaxNonRecur" localSheetId="6">#REF!</definedName>
    <definedName name="TaxNonRecur" localSheetId="7">#REF!</definedName>
    <definedName name="TaxNonRecur">#REF!</definedName>
    <definedName name="Ticker">'[35]MASTER SHEET'!$B$7:$B$215</definedName>
    <definedName name="Toggle_Range">OFFSET([26]Data!$J$4,1,0,End_Toggle,1)</definedName>
    <definedName name="Toggle_Range2">OFFSET([26]Data!$P$4,1,0,End_Toggle2,1)</definedName>
    <definedName name="Total_amort_fore" localSheetId="5">#REF!</definedName>
    <definedName name="Total_amort_fore" localSheetId="6">#REF!</definedName>
    <definedName name="Total_amort_fore" localSheetId="7">#REF!</definedName>
    <definedName name="Total_amort_fore">#REF!</definedName>
    <definedName name="Total_Amortization" localSheetId="5">#REF!</definedName>
    <definedName name="Total_Amortization" localSheetId="6">#REF!</definedName>
    <definedName name="Total_Amortization" localSheetId="7">#REF!</definedName>
    <definedName name="Total_Amortization">#REF!</definedName>
    <definedName name="Total_Amortization_fore" localSheetId="5">#REF!</definedName>
    <definedName name="Total_Amortization_fore" localSheetId="6">#REF!</definedName>
    <definedName name="Total_Amortization_fore" localSheetId="7">#REF!</definedName>
    <definedName name="Total_Amortization_fore">#REF!</definedName>
    <definedName name="Total_COS" localSheetId="5">#REF!</definedName>
    <definedName name="Total_COS" localSheetId="6">#REF!</definedName>
    <definedName name="Total_COS" localSheetId="7">#REF!</definedName>
    <definedName name="Total_COS">#REF!</definedName>
    <definedName name="Total_COS_fore" localSheetId="5">#REF!</definedName>
    <definedName name="Total_COS_fore" localSheetId="6">#REF!</definedName>
    <definedName name="Total_COS_fore" localSheetId="7">#REF!</definedName>
    <definedName name="Total_COS_fore">#REF!</definedName>
    <definedName name="Total_COS_growth_fore" localSheetId="5">#REF!</definedName>
    <definedName name="Total_COS_growth_fore" localSheetId="6">#REF!</definedName>
    <definedName name="Total_COS_growth_fore" localSheetId="7">#REF!</definedName>
    <definedName name="Total_COS_growth_fore">#REF!</definedName>
    <definedName name="Total_COS_net_DnA" localSheetId="5">#REF!</definedName>
    <definedName name="Total_COS_net_DnA" localSheetId="6">#REF!</definedName>
    <definedName name="Total_COS_net_DnA" localSheetId="7">#REF!</definedName>
    <definedName name="Total_COS_net_DnA">#REF!</definedName>
    <definedName name="Total_COS_net_DnA_fore" localSheetId="5">#REF!</definedName>
    <definedName name="Total_COS_net_DnA_fore" localSheetId="6">#REF!</definedName>
    <definedName name="Total_COS_net_DnA_fore" localSheetId="7">#REF!</definedName>
    <definedName name="Total_COS_net_DnA_fore">#REF!</definedName>
    <definedName name="Total_debt" localSheetId="5">#REF!</definedName>
    <definedName name="Total_debt" localSheetId="6">#REF!</definedName>
    <definedName name="Total_debt" localSheetId="7">#REF!</definedName>
    <definedName name="Total_debt">#REF!</definedName>
    <definedName name="Total_debt_DCF" localSheetId="5">#REF!</definedName>
    <definedName name="Total_debt_DCF" localSheetId="6">#REF!</definedName>
    <definedName name="Total_debt_DCF" localSheetId="7">#REF!</definedName>
    <definedName name="Total_debt_DCF">#REF!</definedName>
    <definedName name="Total_debt_fore" localSheetId="5">#REF!</definedName>
    <definedName name="Total_debt_fore" localSheetId="6">#REF!</definedName>
    <definedName name="Total_debt_fore" localSheetId="7">#REF!</definedName>
    <definedName name="Total_debt_fore">#REF!</definedName>
    <definedName name="Total_debt_growth_fore" localSheetId="5">#REF!</definedName>
    <definedName name="Total_debt_growth_fore" localSheetId="6">#REF!</definedName>
    <definedName name="Total_debt_growth_fore" localSheetId="7">#REF!</definedName>
    <definedName name="Total_debt_growth_fore">#REF!</definedName>
    <definedName name="Total_increase_in_EEs" localSheetId="5">#REF!</definedName>
    <definedName name="Total_increase_in_EEs" localSheetId="6">#REF!</definedName>
    <definedName name="Total_increase_in_EEs" localSheetId="7">#REF!</definedName>
    <definedName name="Total_increase_in_EEs">#REF!</definedName>
    <definedName name="Total_Increase_in_EEs_fore" localSheetId="5">#REF!</definedName>
    <definedName name="Total_Increase_in_EEs_fore" localSheetId="6">#REF!</definedName>
    <definedName name="Total_Increase_in_EEs_fore" localSheetId="7">#REF!</definedName>
    <definedName name="Total_Increase_in_EEs_fore">#REF!</definedName>
    <definedName name="Total_other_assets" localSheetId="5">#REF!</definedName>
    <definedName name="Total_other_assets" localSheetId="6">#REF!</definedName>
    <definedName name="Total_other_assets" localSheetId="7">#REF!</definedName>
    <definedName name="Total_other_assets">#REF!</definedName>
    <definedName name="TotalData">'[15]MASTER SHEET'!$B$7:$IV$215</definedName>
    <definedName name="TotalData_Live">'[20]Order Book Diagram'!$B$6:$IU$53</definedName>
    <definedName name="Units" localSheetId="5">#REF!</definedName>
    <definedName name="Units" localSheetId="6">#REF!</definedName>
    <definedName name="Units" localSheetId="7">#REF!</definedName>
    <definedName name="Units">#REF!</definedName>
    <definedName name="Unsorting_Table" localSheetId="5">#REF!</definedName>
    <definedName name="Unsorting_Table" localSheetId="6">#REF!</definedName>
    <definedName name="Unsorting_Table" localSheetId="7">#REF!</definedName>
    <definedName name="Unsorting_Table">#REF!</definedName>
    <definedName name="USD_FX_Rates" localSheetId="5">#REF!</definedName>
    <definedName name="USD_FX_Rates" localSheetId="6">#REF!</definedName>
    <definedName name="USD_FX_Rates" localSheetId="7">#REF!</definedName>
    <definedName name="USD_FX_Rates">#REF!</definedName>
    <definedName name="USD_per_EUR" localSheetId="5">#REF!</definedName>
    <definedName name="USD_per_EUR" localSheetId="6">#REF!</definedName>
    <definedName name="USD_per_EUR" localSheetId="7">#REF!</definedName>
    <definedName name="USD_per_EUR">#REF!</definedName>
    <definedName name="USD_per_EURO" localSheetId="5">#REF!</definedName>
    <definedName name="USD_per_EURO" localSheetId="6">#REF!</definedName>
    <definedName name="USD_per_EURO" localSheetId="7">#REF!</definedName>
    <definedName name="USD_per_EURO">#REF!</definedName>
    <definedName name="USD_per_GBP" localSheetId="5">#REF!</definedName>
    <definedName name="USD_per_GBP" localSheetId="6">#REF!</definedName>
    <definedName name="USD_per_GBP" localSheetId="7">#REF!</definedName>
    <definedName name="USD_per_GBP">#REF!</definedName>
    <definedName name="ValSheetCompany">[15]Val!$A$8:$A$235</definedName>
    <definedName name="ValSheetDataType">[15]Val!$B$7:$DV$7</definedName>
    <definedName name="ValSheetTable">[15]Val!$B$8:$DU$233</definedName>
    <definedName name="Valuation_Sheet" localSheetId="5">#REF!</definedName>
    <definedName name="Valuation_Sheet" localSheetId="6">#REF!</definedName>
    <definedName name="Valuation_Sheet" localSheetId="7">#REF!</definedName>
    <definedName name="Valuation_Sheet">#REF!</definedName>
    <definedName name="Value_of_Equity" localSheetId="5">#REF!</definedName>
    <definedName name="Value_of_Equity" localSheetId="6">#REF!</definedName>
    <definedName name="Value_of_Equity" localSheetId="7">#REF!</definedName>
    <definedName name="Value_of_Equity">#REF!</definedName>
    <definedName name="Value_of_Firm" localSheetId="5">#REF!</definedName>
    <definedName name="Value_of_Firm" localSheetId="6">#REF!</definedName>
    <definedName name="Value_of_Firm" localSheetId="7">#REF!</definedName>
    <definedName name="Value_of_Firm">#REF!</definedName>
    <definedName name="Value_per_share" localSheetId="5">#REF!</definedName>
    <definedName name="Value_per_share" localSheetId="6">#REF!</definedName>
    <definedName name="Value_per_share" localSheetId="7">#REF!</definedName>
    <definedName name="Value_per_share">#REF!</definedName>
    <definedName name="Volatility_Bands" localSheetId="5">#REF!</definedName>
    <definedName name="Volatility_Bands" localSheetId="6">#REF!</definedName>
    <definedName name="Volatility_Bands" localSheetId="7">#REF!</definedName>
    <definedName name="Volatility_Bands">#REF!</definedName>
    <definedName name="Volatility_Categories" localSheetId="5">#REF!</definedName>
    <definedName name="Volatility_Categories" localSheetId="6">#REF!</definedName>
    <definedName name="Volatility_Categories" localSheetId="7">#REF!</definedName>
    <definedName name="Volatility_Categories">#REF!</definedName>
    <definedName name="WACC" localSheetId="5">#REF!</definedName>
    <definedName name="WACC" localSheetId="6">#REF!</definedName>
    <definedName name="WACC" localSheetId="7">#REF!</definedName>
    <definedName name="WACC">#REF!</definedName>
    <definedName name="WACC_1" localSheetId="5">#REF!</definedName>
    <definedName name="WACC_1" localSheetId="6">#REF!</definedName>
    <definedName name="WACC_1" localSheetId="7">#REF!</definedName>
    <definedName name="WACC_1">#REF!</definedName>
    <definedName name="WACC_10" localSheetId="5">#REF!</definedName>
    <definedName name="WACC_10" localSheetId="6">#REF!</definedName>
    <definedName name="WACC_10" localSheetId="7">#REF!</definedName>
    <definedName name="WACC_10">#REF!</definedName>
    <definedName name="WACC_11" localSheetId="5">#REF!</definedName>
    <definedName name="WACC_11" localSheetId="6">#REF!</definedName>
    <definedName name="WACC_11" localSheetId="7">#REF!</definedName>
    <definedName name="WACC_11">#REF!</definedName>
    <definedName name="WACC_12" localSheetId="5">#REF!</definedName>
    <definedName name="WACC_12" localSheetId="6">#REF!</definedName>
    <definedName name="WACC_12" localSheetId="7">#REF!</definedName>
    <definedName name="WACC_12">#REF!</definedName>
    <definedName name="WACC_13" localSheetId="5">#REF!</definedName>
    <definedName name="WACC_13" localSheetId="6">#REF!</definedName>
    <definedName name="WACC_13" localSheetId="7">#REF!</definedName>
    <definedName name="WACC_13">#REF!</definedName>
    <definedName name="WACC_14" localSheetId="5">#REF!</definedName>
    <definedName name="WACC_14" localSheetId="6">#REF!</definedName>
    <definedName name="WACC_14" localSheetId="7">#REF!</definedName>
    <definedName name="WACC_14">#REF!</definedName>
    <definedName name="WACC_2" localSheetId="5">#REF!</definedName>
    <definedName name="WACC_2" localSheetId="6">#REF!</definedName>
    <definedName name="WACC_2" localSheetId="7">#REF!</definedName>
    <definedName name="WACC_2">#REF!</definedName>
    <definedName name="WACC_3" localSheetId="5">#REF!</definedName>
    <definedName name="WACC_3" localSheetId="6">#REF!</definedName>
    <definedName name="WACC_3" localSheetId="7">#REF!</definedName>
    <definedName name="WACC_3">#REF!</definedName>
    <definedName name="WACC_4" localSheetId="5">#REF!</definedName>
    <definedName name="WACC_4" localSheetId="6">#REF!</definedName>
    <definedName name="WACC_4" localSheetId="7">#REF!</definedName>
    <definedName name="WACC_4">#REF!</definedName>
    <definedName name="WACC_5" localSheetId="5">#REF!</definedName>
    <definedName name="WACC_5" localSheetId="6">#REF!</definedName>
    <definedName name="WACC_5" localSheetId="7">#REF!</definedName>
    <definedName name="WACC_5">#REF!</definedName>
    <definedName name="WACC_6" localSheetId="5">#REF!</definedName>
    <definedName name="WACC_6" localSheetId="6">#REF!</definedName>
    <definedName name="WACC_6" localSheetId="7">#REF!</definedName>
    <definedName name="WACC_6">#REF!</definedName>
    <definedName name="WACC_7" localSheetId="5">#REF!</definedName>
    <definedName name="WACC_7" localSheetId="6">#REF!</definedName>
    <definedName name="WACC_7" localSheetId="7">#REF!</definedName>
    <definedName name="WACC_7">#REF!</definedName>
    <definedName name="WACC_8" localSheetId="5">#REF!</definedName>
    <definedName name="WACC_8" localSheetId="6">#REF!</definedName>
    <definedName name="WACC_8" localSheetId="7">#REF!</definedName>
    <definedName name="WACC_8">#REF!</definedName>
    <definedName name="WACC_9" localSheetId="5">#REF!</definedName>
    <definedName name="WACC_9" localSheetId="6">#REF!</definedName>
    <definedName name="WACC_9" localSheetId="7">#REF!</definedName>
    <definedName name="WACC_9">#REF!</definedName>
    <definedName name="WACC_Assumption">[24]Miscellaneous!$B$21</definedName>
    <definedName name="WACC_fore" localSheetId="5">#REF!</definedName>
    <definedName name="WACC_fore" localSheetId="6">#REF!</definedName>
    <definedName name="WACC_fore" localSheetId="7">#REF!</definedName>
    <definedName name="WACC_fore">#REF!</definedName>
    <definedName name="WACC_P" localSheetId="5">#REF!</definedName>
    <definedName name="WACC_P" localSheetId="6">#REF!</definedName>
    <definedName name="WACC_P" localSheetId="7">#REF!</definedName>
    <definedName name="WACC_P">#REF!</definedName>
    <definedName name="WACC_P_1">[32]WACC_VDF!$U$23</definedName>
    <definedName name="WACC_P_8" localSheetId="5">[32]WACC_VDF!#REF!</definedName>
    <definedName name="WACC_P_8" localSheetId="6">[32]WACC_VDF!#REF!</definedName>
    <definedName name="WACC_P_8" localSheetId="7">[32]WACC_VDF!#REF!</definedName>
    <definedName name="WACC_P_8">[32]WACC_VDF!#REF!</definedName>
    <definedName name="WACC_Target_Identifier" localSheetId="5">#REF!</definedName>
    <definedName name="WACC_Target_Identifier" localSheetId="6">#REF!</definedName>
    <definedName name="WACC_Target_Identifier" localSheetId="7">#REF!</definedName>
    <definedName name="WACC_Target_Identifier">#REF!</definedName>
    <definedName name="Year" localSheetId="5">#REF!</definedName>
    <definedName name="Year" localSheetId="6">#REF!</definedName>
    <definedName name="Year" localSheetId="7">#REF!</definedName>
    <definedName name="Year">#REF!</definedName>
    <definedName name="yearend" localSheetId="5">#REF!</definedName>
    <definedName name="yearend" localSheetId="6">#REF!</definedName>
    <definedName name="yearend" localSheetId="7">#REF!</definedName>
    <definedName name="yearend">#REF!</definedName>
    <definedName name="Years_in_full_stream" localSheetId="5">#REF!</definedName>
    <definedName name="Years_in_full_stream" localSheetId="6">#REF!</definedName>
    <definedName name="Years_in_full_stream" localSheetId="7">#REF!</definedName>
    <definedName name="Years_in_full_stream">#REF!</definedName>
    <definedName name="Years_into_future" localSheetId="5">#REF!</definedName>
    <definedName name="Years_into_future" localSheetId="6">#REF!</definedName>
    <definedName name="Years_into_future" localSheetId="7">#REF!</definedName>
    <definedName name="Years_into_future">#REF!</definedName>
  </definedNames>
  <calcPr calcId="152511" iterate="1"/>
</workbook>
</file>

<file path=xl/calcChain.xml><?xml version="1.0" encoding="utf-8"?>
<calcChain xmlns="http://schemas.openxmlformats.org/spreadsheetml/2006/main">
  <c r="Q96" i="3" l="1"/>
  <c r="R96" i="3"/>
  <c r="S96" i="3"/>
  <c r="T96" i="3"/>
  <c r="AD89" i="3"/>
  <c r="AD90" i="3"/>
  <c r="AD91" i="3"/>
  <c r="AD92" i="3"/>
  <c r="AD88" i="3"/>
  <c r="AE89" i="3"/>
  <c r="AE90" i="3"/>
  <c r="AE91" i="3"/>
  <c r="AE92" i="3"/>
  <c r="AE88" i="3"/>
  <c r="AE76" i="3"/>
  <c r="AF91" i="3"/>
  <c r="AF88" i="3"/>
  <c r="AF84" i="3"/>
  <c r="AF83" i="3"/>
  <c r="AF82" i="3"/>
  <c r="AF81" i="3"/>
  <c r="AF80" i="3"/>
  <c r="AF90" i="3" s="1"/>
  <c r="AF79" i="3"/>
  <c r="AF78" i="3"/>
  <c r="AF89" i="3" s="1"/>
  <c r="AF77" i="3"/>
  <c r="AF76" i="3"/>
  <c r="AF85" i="3" s="1"/>
  <c r="AF73" i="3"/>
  <c r="AF72" i="3"/>
  <c r="AF71" i="3"/>
  <c r="AF93" i="3" s="1"/>
  <c r="AF70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8" i="3"/>
  <c r="AF60" i="3"/>
  <c r="AF63" i="3"/>
  <c r="AF64" i="3"/>
  <c r="AF65" i="3"/>
  <c r="V89" i="3"/>
  <c r="V90" i="3"/>
  <c r="V91" i="3"/>
  <c r="V92" i="3"/>
  <c r="V88" i="3"/>
  <c r="V78" i="3"/>
  <c r="V79" i="3"/>
  <c r="V80" i="3"/>
  <c r="V81" i="3"/>
  <c r="V82" i="3"/>
  <c r="V83" i="3"/>
  <c r="V84" i="3"/>
  <c r="V85" i="3"/>
  <c r="V77" i="3"/>
  <c r="V76" i="3"/>
  <c r="V71" i="3"/>
  <c r="V70" i="3"/>
  <c r="I97" i="3"/>
  <c r="J97" i="3"/>
  <c r="K97" i="3"/>
  <c r="L97" i="3"/>
  <c r="M97" i="3"/>
  <c r="N97" i="3"/>
  <c r="H97" i="3"/>
  <c r="I103" i="3"/>
  <c r="J103" i="3"/>
  <c r="K103" i="3"/>
  <c r="L103" i="3"/>
  <c r="M103" i="3"/>
  <c r="N103" i="3"/>
  <c r="H103" i="3"/>
  <c r="I102" i="3"/>
  <c r="J102" i="3"/>
  <c r="K102" i="3"/>
  <c r="L102" i="3"/>
  <c r="M102" i="3"/>
  <c r="N102" i="3"/>
  <c r="H102" i="3"/>
  <c r="H99" i="3"/>
  <c r="I99" i="3"/>
  <c r="J99" i="3"/>
  <c r="K99" i="3"/>
  <c r="L99" i="3"/>
  <c r="M99" i="3"/>
  <c r="N99" i="3"/>
  <c r="H100" i="3"/>
  <c r="I100" i="3"/>
  <c r="J100" i="3"/>
  <c r="K100" i="3"/>
  <c r="L100" i="3"/>
  <c r="M100" i="3"/>
  <c r="N100" i="3"/>
  <c r="H101" i="3"/>
  <c r="I101" i="3"/>
  <c r="J101" i="3"/>
  <c r="K101" i="3"/>
  <c r="L101" i="3"/>
  <c r="M101" i="3"/>
  <c r="N101" i="3"/>
  <c r="N98" i="3"/>
  <c r="N69" i="3"/>
  <c r="N71" i="3"/>
  <c r="N72" i="3"/>
  <c r="N93" i="3" s="1"/>
  <c r="N75" i="3"/>
  <c r="N76" i="3"/>
  <c r="N88" i="3" s="1"/>
  <c r="N77" i="3"/>
  <c r="N78" i="3"/>
  <c r="N79" i="3"/>
  <c r="N80" i="3"/>
  <c r="N81" i="3"/>
  <c r="N82" i="3"/>
  <c r="N83" i="3"/>
  <c r="N91" i="3" s="1"/>
  <c r="N84" i="3"/>
  <c r="N85" i="3"/>
  <c r="N70" i="3" s="1"/>
  <c r="N73" i="3" s="1"/>
  <c r="N87" i="3"/>
  <c r="N89" i="3"/>
  <c r="N90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8" i="3"/>
  <c r="I98" i="3"/>
  <c r="J98" i="3"/>
  <c r="K98" i="3"/>
  <c r="L98" i="3"/>
  <c r="M98" i="3"/>
  <c r="H9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70" i="3"/>
  <c r="X71" i="3"/>
  <c r="X72" i="3"/>
  <c r="X73" i="3"/>
  <c r="X76" i="3"/>
  <c r="X77" i="3"/>
  <c r="X78" i="3"/>
  <c r="X79" i="3"/>
  <c r="X80" i="3"/>
  <c r="X81" i="3"/>
  <c r="X82" i="3"/>
  <c r="X83" i="3"/>
  <c r="X84" i="3"/>
  <c r="X85" i="3"/>
  <c r="X88" i="3"/>
  <c r="X89" i="3"/>
  <c r="X90" i="3"/>
  <c r="X91" i="3"/>
  <c r="X92" i="3"/>
  <c r="X93" i="3"/>
  <c r="X94" i="3"/>
  <c r="X8" i="3"/>
  <c r="M61" i="3"/>
  <c r="G67" i="3"/>
  <c r="H67" i="3"/>
  <c r="I67" i="3"/>
  <c r="J67" i="3"/>
  <c r="K67" i="3"/>
  <c r="L67" i="3"/>
  <c r="M67" i="3"/>
  <c r="X67" i="3" s="1"/>
  <c r="K5" i="3"/>
  <c r="L5" i="3"/>
  <c r="M5" i="3"/>
  <c r="J5" i="3"/>
  <c r="AF92" i="3" l="1"/>
  <c r="AF94" i="3" s="1"/>
  <c r="N92" i="3"/>
  <c r="N94" i="3" s="1"/>
  <c r="M69" i="3" l="1"/>
  <c r="M71" i="3"/>
  <c r="M72" i="3"/>
  <c r="M93" i="3" s="1"/>
  <c r="M75" i="3"/>
  <c r="M76" i="3"/>
  <c r="M77" i="3"/>
  <c r="M78" i="3"/>
  <c r="M79" i="3"/>
  <c r="M89" i="3" s="1"/>
  <c r="M80" i="3"/>
  <c r="M81" i="3"/>
  <c r="M82" i="3"/>
  <c r="M83" i="3"/>
  <c r="M84" i="3"/>
  <c r="M87" i="3"/>
  <c r="M90" i="3"/>
  <c r="T67" i="3"/>
  <c r="T87" i="3"/>
  <c r="T88" i="3"/>
  <c r="T89" i="3"/>
  <c r="T92" i="3" s="1"/>
  <c r="T94" i="3" s="1"/>
  <c r="T90" i="3"/>
  <c r="T91" i="3"/>
  <c r="T93" i="3"/>
  <c r="T75" i="3"/>
  <c r="T76" i="3"/>
  <c r="T77" i="3"/>
  <c r="T78" i="3"/>
  <c r="T85" i="3" s="1"/>
  <c r="T79" i="3"/>
  <c r="T80" i="3"/>
  <c r="T81" i="3"/>
  <c r="T82" i="3"/>
  <c r="T83" i="3"/>
  <c r="T84" i="3"/>
  <c r="T69" i="3"/>
  <c r="T70" i="3"/>
  <c r="T73" i="3" s="1"/>
  <c r="T71" i="3"/>
  <c r="T72" i="3"/>
  <c r="M88" i="3" l="1"/>
  <c r="M85" i="3"/>
  <c r="M70" i="3" s="1"/>
  <c r="M73" i="3" s="1"/>
  <c r="M91" i="3"/>
  <c r="M92" i="3" s="1"/>
  <c r="M94" i="3" s="1"/>
  <c r="H64" i="11" l="1"/>
  <c r="H65" i="11"/>
  <c r="H66" i="11"/>
  <c r="H67" i="11"/>
  <c r="H68" i="11"/>
  <c r="H69" i="11"/>
  <c r="H63" i="11"/>
  <c r="H91" i="11"/>
  <c r="H92" i="11"/>
  <c r="H93" i="11"/>
  <c r="H94" i="11"/>
  <c r="H95" i="11"/>
  <c r="H96" i="11"/>
  <c r="H97" i="11"/>
  <c r="H98" i="11"/>
  <c r="H99" i="11"/>
  <c r="H90" i="11"/>
  <c r="H85" i="11"/>
  <c r="H86" i="11"/>
  <c r="H87" i="11"/>
  <c r="H84" i="11"/>
  <c r="S66" i="14"/>
  <c r="T66" i="14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8" i="11"/>
  <c r="S71" i="14"/>
  <c r="T72" i="14"/>
  <c r="T119" i="14"/>
  <c r="T71" i="14"/>
  <c r="T67" i="14"/>
  <c r="T69" i="14"/>
  <c r="T70" i="14"/>
  <c r="T73" i="14" s="1"/>
  <c r="T75" i="14"/>
  <c r="T76" i="14"/>
  <c r="T77" i="14"/>
  <c r="T78" i="14"/>
  <c r="T79" i="14"/>
  <c r="T80" i="14"/>
  <c r="T90" i="14" s="1"/>
  <c r="T81" i="14"/>
  <c r="T82" i="14"/>
  <c r="T83" i="14"/>
  <c r="T91" i="14" s="1"/>
  <c r="T84" i="14"/>
  <c r="T87" i="14"/>
  <c r="T89" i="14"/>
  <c r="T93" i="14"/>
  <c r="M64" i="11"/>
  <c r="M65" i="11"/>
  <c r="M66" i="11"/>
  <c r="M67" i="11"/>
  <c r="M68" i="11"/>
  <c r="M69" i="11"/>
  <c r="M63" i="11"/>
  <c r="M92" i="11"/>
  <c r="M93" i="11"/>
  <c r="M94" i="11"/>
  <c r="M95" i="11"/>
  <c r="M96" i="11"/>
  <c r="M97" i="11"/>
  <c r="M98" i="11"/>
  <c r="M99" i="11"/>
  <c r="M91" i="11"/>
  <c r="M84" i="11"/>
  <c r="M56" i="11"/>
  <c r="M15" i="11"/>
  <c r="M16" i="11"/>
  <c r="M14" i="11"/>
  <c r="T15" i="13"/>
  <c r="T67" i="13" s="1"/>
  <c r="T69" i="13"/>
  <c r="T71" i="13"/>
  <c r="T72" i="13"/>
  <c r="T75" i="13"/>
  <c r="T76" i="13"/>
  <c r="T77" i="13"/>
  <c r="T78" i="13"/>
  <c r="T79" i="13"/>
  <c r="T80" i="13"/>
  <c r="T90" i="13" s="1"/>
  <c r="T81" i="13"/>
  <c r="T82" i="13"/>
  <c r="T83" i="13"/>
  <c r="T84" i="13"/>
  <c r="T87" i="13"/>
  <c r="T89" i="13"/>
  <c r="T93" i="13"/>
  <c r="L64" i="11"/>
  <c r="L65" i="11"/>
  <c r="L66" i="11"/>
  <c r="L67" i="11"/>
  <c r="L68" i="11"/>
  <c r="L69" i="11"/>
  <c r="L63" i="11"/>
  <c r="L91" i="11"/>
  <c r="L92" i="11"/>
  <c r="L93" i="11"/>
  <c r="L94" i="11"/>
  <c r="L95" i="11"/>
  <c r="L96" i="11"/>
  <c r="L97" i="11"/>
  <c r="L98" i="11"/>
  <c r="L99" i="11"/>
  <c r="L90" i="11"/>
  <c r="L85" i="11"/>
  <c r="L86" i="11"/>
  <c r="L87" i="11"/>
  <c r="L84" i="11"/>
  <c r="K64" i="11"/>
  <c r="K65" i="11"/>
  <c r="K66" i="11"/>
  <c r="K67" i="11"/>
  <c r="K68" i="11"/>
  <c r="K69" i="11"/>
  <c r="K63" i="11"/>
  <c r="K92" i="11"/>
  <c r="K93" i="11"/>
  <c r="K94" i="11"/>
  <c r="K95" i="11"/>
  <c r="K96" i="11"/>
  <c r="K97" i="11"/>
  <c r="K98" i="11"/>
  <c r="K99" i="11"/>
  <c r="K91" i="11"/>
  <c r="K85" i="11"/>
  <c r="K86" i="11"/>
  <c r="K87" i="11"/>
  <c r="K84" i="11"/>
  <c r="J64" i="11"/>
  <c r="J65" i="11"/>
  <c r="J66" i="11"/>
  <c r="J67" i="11"/>
  <c r="J68" i="11"/>
  <c r="J69" i="11"/>
  <c r="J63" i="11"/>
  <c r="J91" i="11"/>
  <c r="J92" i="11"/>
  <c r="J93" i="11"/>
  <c r="J94" i="11"/>
  <c r="J95" i="11"/>
  <c r="J96" i="11"/>
  <c r="J97" i="11"/>
  <c r="J98" i="11"/>
  <c r="J99" i="11"/>
  <c r="J90" i="11"/>
  <c r="J85" i="11"/>
  <c r="J86" i="11"/>
  <c r="J87" i="11"/>
  <c r="J84" i="11"/>
  <c r="I64" i="11"/>
  <c r="I65" i="11"/>
  <c r="I66" i="11"/>
  <c r="I67" i="11"/>
  <c r="I68" i="11"/>
  <c r="I69" i="11"/>
  <c r="I63" i="11"/>
  <c r="I91" i="11"/>
  <c r="I92" i="11"/>
  <c r="I93" i="11"/>
  <c r="I94" i="11"/>
  <c r="I95" i="11"/>
  <c r="I96" i="11"/>
  <c r="I97" i="11"/>
  <c r="I98" i="11"/>
  <c r="I99" i="11"/>
  <c r="I90" i="11"/>
  <c r="I85" i="11"/>
  <c r="I86" i="11"/>
  <c r="I87" i="11"/>
  <c r="I84" i="11"/>
  <c r="F64" i="11"/>
  <c r="F65" i="11"/>
  <c r="F66" i="11"/>
  <c r="F67" i="11"/>
  <c r="F68" i="11"/>
  <c r="F63" i="11"/>
  <c r="F91" i="11"/>
  <c r="F92" i="11"/>
  <c r="F93" i="11"/>
  <c r="F94" i="11"/>
  <c r="F95" i="11"/>
  <c r="F96" i="11"/>
  <c r="F97" i="11"/>
  <c r="F98" i="11"/>
  <c r="F99" i="11"/>
  <c r="F90" i="11"/>
  <c r="F85" i="11"/>
  <c r="F86" i="11"/>
  <c r="F87" i="11"/>
  <c r="F84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12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14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10" i="11"/>
  <c r="T67" i="8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8" i="11"/>
  <c r="T67" i="12"/>
  <c r="T69" i="12"/>
  <c r="T70" i="12"/>
  <c r="T73" i="12" s="1"/>
  <c r="T71" i="12"/>
  <c r="T72" i="12"/>
  <c r="T93" i="12" s="1"/>
  <c r="T75" i="12"/>
  <c r="T76" i="12"/>
  <c r="T77" i="12"/>
  <c r="T78" i="12"/>
  <c r="T89" i="12" s="1"/>
  <c r="T79" i="12"/>
  <c r="T80" i="12"/>
  <c r="T81" i="12"/>
  <c r="T82" i="12"/>
  <c r="T90" i="12" s="1"/>
  <c r="T83" i="12"/>
  <c r="T91" i="12" s="1"/>
  <c r="T84" i="12"/>
  <c r="T87" i="12"/>
  <c r="T88" i="12"/>
  <c r="T92" i="12" s="1"/>
  <c r="T94" i="12" s="1"/>
  <c r="T67" i="10"/>
  <c r="T69" i="10"/>
  <c r="T70" i="10"/>
  <c r="T71" i="10"/>
  <c r="T72" i="10"/>
  <c r="T93" i="10" s="1"/>
  <c r="T73" i="10"/>
  <c r="T75" i="10"/>
  <c r="T76" i="10"/>
  <c r="T88" i="10" s="1"/>
  <c r="T92" i="10" s="1"/>
  <c r="T94" i="10" s="1"/>
  <c r="T77" i="10"/>
  <c r="T78" i="10"/>
  <c r="T89" i="10" s="1"/>
  <c r="T79" i="10"/>
  <c r="T80" i="10"/>
  <c r="T81" i="10"/>
  <c r="T82" i="10"/>
  <c r="T90" i="10" s="1"/>
  <c r="T83" i="10"/>
  <c r="T84" i="10"/>
  <c r="T87" i="10"/>
  <c r="T91" i="10"/>
  <c r="S67" i="7"/>
  <c r="S69" i="7"/>
  <c r="S70" i="7"/>
  <c r="S71" i="7"/>
  <c r="S72" i="7"/>
  <c r="S93" i="7" s="1"/>
  <c r="S73" i="7"/>
  <c r="S75" i="7"/>
  <c r="S76" i="7"/>
  <c r="S88" i="7" s="1"/>
  <c r="S92" i="7" s="1"/>
  <c r="S94" i="7" s="1"/>
  <c r="S77" i="7"/>
  <c r="S78" i="7"/>
  <c r="S89" i="7" s="1"/>
  <c r="S79" i="7"/>
  <c r="S80" i="7"/>
  <c r="S81" i="7"/>
  <c r="S82" i="7"/>
  <c r="S90" i="7" s="1"/>
  <c r="S83" i="7"/>
  <c r="S84" i="7"/>
  <c r="S87" i="7"/>
  <c r="S91" i="7"/>
  <c r="T69" i="8"/>
  <c r="T70" i="8"/>
  <c r="T73" i="8" s="1"/>
  <c r="T71" i="8"/>
  <c r="T72" i="8"/>
  <c r="T93" i="8" s="1"/>
  <c r="T75" i="8"/>
  <c r="T76" i="8"/>
  <c r="T88" i="8" s="1"/>
  <c r="T92" i="8" s="1"/>
  <c r="T77" i="8"/>
  <c r="T78" i="8"/>
  <c r="T79" i="8"/>
  <c r="T80" i="8"/>
  <c r="T81" i="8"/>
  <c r="T82" i="8"/>
  <c r="T83" i="8"/>
  <c r="T91" i="8" s="1"/>
  <c r="T84" i="8"/>
  <c r="T85" i="8"/>
  <c r="T87" i="8"/>
  <c r="T89" i="8"/>
  <c r="T90" i="8"/>
  <c r="S75" i="3"/>
  <c r="S76" i="3"/>
  <c r="S85" i="3" s="1"/>
  <c r="S77" i="3"/>
  <c r="S78" i="3"/>
  <c r="S79" i="3"/>
  <c r="S80" i="3"/>
  <c r="S90" i="3" s="1"/>
  <c r="S81" i="3"/>
  <c r="S82" i="3"/>
  <c r="S83" i="3"/>
  <c r="S91" i="3" s="1"/>
  <c r="S84" i="3"/>
  <c r="S87" i="3"/>
  <c r="S89" i="3"/>
  <c r="S93" i="3"/>
  <c r="S70" i="3"/>
  <c r="S73" i="3" s="1"/>
  <c r="S71" i="3"/>
  <c r="S72" i="3"/>
  <c r="R69" i="3"/>
  <c r="S69" i="3"/>
  <c r="Q72" i="3"/>
  <c r="R72" i="3"/>
  <c r="P72" i="3"/>
  <c r="L72" i="3"/>
  <c r="K72" i="3"/>
  <c r="P67" i="3"/>
  <c r="Q67" i="3"/>
  <c r="R67" i="3"/>
  <c r="S67" i="3"/>
  <c r="U58" i="3" l="1"/>
  <c r="U54" i="3"/>
  <c r="U50" i="3"/>
  <c r="U46" i="3"/>
  <c r="U42" i="3"/>
  <c r="U38" i="3"/>
  <c r="U34" i="3"/>
  <c r="U30" i="3"/>
  <c r="U26" i="3"/>
  <c r="U22" i="3"/>
  <c r="U18" i="3"/>
  <c r="U14" i="3"/>
  <c r="U10" i="3"/>
  <c r="U57" i="3"/>
  <c r="U53" i="3"/>
  <c r="U49" i="3"/>
  <c r="U45" i="3"/>
  <c r="U41" i="3"/>
  <c r="U37" i="3"/>
  <c r="U33" i="3"/>
  <c r="U29" i="3"/>
  <c r="U25" i="3"/>
  <c r="U21" i="3"/>
  <c r="U17" i="3"/>
  <c r="U13" i="3"/>
  <c r="U9" i="3"/>
  <c r="U56" i="3"/>
  <c r="U52" i="3"/>
  <c r="U48" i="3"/>
  <c r="U44" i="3"/>
  <c r="U40" i="3"/>
  <c r="U36" i="3"/>
  <c r="U32" i="3"/>
  <c r="U28" i="3"/>
  <c r="U24" i="3"/>
  <c r="U20" i="3"/>
  <c r="U16" i="3"/>
  <c r="U12" i="3"/>
  <c r="U8" i="3"/>
  <c r="U47" i="3"/>
  <c r="U31" i="3"/>
  <c r="U15" i="3"/>
  <c r="U59" i="3"/>
  <c r="U43" i="3"/>
  <c r="U27" i="3"/>
  <c r="U11" i="3"/>
  <c r="U55" i="3"/>
  <c r="U39" i="3"/>
  <c r="U23" i="3"/>
  <c r="U51" i="3"/>
  <c r="U35" i="3"/>
  <c r="U19" i="3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58" i="11"/>
  <c r="G54" i="11"/>
  <c r="G50" i="11"/>
  <c r="G46" i="11"/>
  <c r="G42" i="11"/>
  <c r="G38" i="11"/>
  <c r="G34" i="11"/>
  <c r="G30" i="11"/>
  <c r="G26" i="11"/>
  <c r="G22" i="11"/>
  <c r="G18" i="11"/>
  <c r="G14" i="11"/>
  <c r="G10" i="11"/>
  <c r="G57" i="11"/>
  <c r="G53" i="11"/>
  <c r="G49" i="11"/>
  <c r="G45" i="11"/>
  <c r="G41" i="11"/>
  <c r="G37" i="11"/>
  <c r="G33" i="11"/>
  <c r="G29" i="11"/>
  <c r="G25" i="11"/>
  <c r="G21" i="11"/>
  <c r="G17" i="11"/>
  <c r="G13" i="11"/>
  <c r="M60" i="11"/>
  <c r="G8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K60" i="11"/>
  <c r="L60" i="11"/>
  <c r="F60" i="11"/>
  <c r="I60" i="11"/>
  <c r="H60" i="11"/>
  <c r="G9" i="11"/>
  <c r="J60" i="11"/>
  <c r="T85" i="14"/>
  <c r="T88" i="14"/>
  <c r="T92" i="14" s="1"/>
  <c r="T94" i="14" s="1"/>
  <c r="T91" i="13"/>
  <c r="T85" i="13"/>
  <c r="T70" i="13"/>
  <c r="T73" i="13" s="1"/>
  <c r="T88" i="13"/>
  <c r="T92" i="13" s="1"/>
  <c r="T94" i="13" s="1"/>
  <c r="T85" i="12"/>
  <c r="T85" i="10"/>
  <c r="S85" i="7"/>
  <c r="T94" i="8"/>
  <c r="S88" i="3"/>
  <c r="S92" i="3" s="1"/>
  <c r="S94" i="3" s="1"/>
  <c r="F69" i="11" s="1"/>
  <c r="G60" i="11" l="1"/>
  <c r="K9" i="14"/>
  <c r="K67" i="14" s="1"/>
  <c r="L9" i="14"/>
  <c r="L67" i="14" s="1"/>
  <c r="M9" i="14"/>
  <c r="O9" i="14"/>
  <c r="K10" i="14"/>
  <c r="L10" i="14"/>
  <c r="M10" i="14"/>
  <c r="O10" i="14"/>
  <c r="K11" i="14"/>
  <c r="L11" i="14"/>
  <c r="M11" i="14"/>
  <c r="O11" i="14"/>
  <c r="K12" i="14"/>
  <c r="L12" i="14"/>
  <c r="M12" i="14"/>
  <c r="O12" i="14"/>
  <c r="K13" i="14"/>
  <c r="L13" i="14"/>
  <c r="M13" i="14"/>
  <c r="O13" i="14"/>
  <c r="K14" i="14"/>
  <c r="L14" i="14"/>
  <c r="M14" i="14"/>
  <c r="M77" i="14" s="1"/>
  <c r="O14" i="14"/>
  <c r="K15" i="14"/>
  <c r="L15" i="14"/>
  <c r="M15" i="14"/>
  <c r="O15" i="14"/>
  <c r="K16" i="14"/>
  <c r="L16" i="14"/>
  <c r="M16" i="14"/>
  <c r="O16" i="14"/>
  <c r="K17" i="14"/>
  <c r="L17" i="14"/>
  <c r="M17" i="14"/>
  <c r="O17" i="14"/>
  <c r="K18" i="14"/>
  <c r="L18" i="14"/>
  <c r="M18" i="14"/>
  <c r="O18" i="14"/>
  <c r="K19" i="14"/>
  <c r="L19" i="14"/>
  <c r="M19" i="14"/>
  <c r="O19" i="14"/>
  <c r="K20" i="14"/>
  <c r="L20" i="14"/>
  <c r="M20" i="14"/>
  <c r="O20" i="14"/>
  <c r="K21" i="14"/>
  <c r="L21" i="14"/>
  <c r="M21" i="14"/>
  <c r="O21" i="14"/>
  <c r="K22" i="14"/>
  <c r="L22" i="14"/>
  <c r="M22" i="14"/>
  <c r="O22" i="14"/>
  <c r="O79" i="14" s="1"/>
  <c r="K23" i="14"/>
  <c r="L23" i="14"/>
  <c r="M23" i="14"/>
  <c r="O23" i="14"/>
  <c r="K24" i="14"/>
  <c r="L24" i="14"/>
  <c r="M24" i="14"/>
  <c r="O24" i="14"/>
  <c r="K25" i="14"/>
  <c r="L25" i="14"/>
  <c r="M25" i="14"/>
  <c r="O25" i="14"/>
  <c r="K26" i="14"/>
  <c r="L26" i="14"/>
  <c r="M26" i="14"/>
  <c r="O26" i="14"/>
  <c r="K27" i="14"/>
  <c r="L27" i="14"/>
  <c r="M27" i="14"/>
  <c r="O27" i="14"/>
  <c r="K28" i="14"/>
  <c r="L28" i="14"/>
  <c r="M28" i="14"/>
  <c r="O28" i="14"/>
  <c r="K29" i="14"/>
  <c r="L29" i="14"/>
  <c r="M29" i="14"/>
  <c r="O29" i="14"/>
  <c r="K30" i="14"/>
  <c r="L30" i="14"/>
  <c r="M30" i="14"/>
  <c r="O30" i="14"/>
  <c r="K31" i="14"/>
  <c r="L31" i="14"/>
  <c r="M31" i="14"/>
  <c r="O31" i="14"/>
  <c r="K32" i="14"/>
  <c r="L32" i="14"/>
  <c r="M32" i="14"/>
  <c r="O32" i="14"/>
  <c r="K33" i="14"/>
  <c r="L33" i="14"/>
  <c r="M33" i="14"/>
  <c r="O33" i="14"/>
  <c r="K34" i="14"/>
  <c r="L34" i="14"/>
  <c r="M34" i="14"/>
  <c r="O34" i="14"/>
  <c r="K35" i="14"/>
  <c r="L35" i="14"/>
  <c r="M35" i="14"/>
  <c r="O35" i="14"/>
  <c r="K36" i="14"/>
  <c r="L36" i="14"/>
  <c r="M36" i="14"/>
  <c r="O36" i="14"/>
  <c r="K37" i="14"/>
  <c r="L37" i="14"/>
  <c r="M37" i="14"/>
  <c r="O37" i="14"/>
  <c r="K38" i="14"/>
  <c r="L38" i="14"/>
  <c r="M38" i="14"/>
  <c r="O38" i="14"/>
  <c r="K39" i="14"/>
  <c r="L39" i="14"/>
  <c r="M39" i="14"/>
  <c r="O39" i="14"/>
  <c r="K40" i="14"/>
  <c r="L40" i="14"/>
  <c r="M40" i="14"/>
  <c r="O40" i="14"/>
  <c r="K41" i="14"/>
  <c r="L41" i="14"/>
  <c r="M41" i="14"/>
  <c r="O41" i="14"/>
  <c r="K42" i="14"/>
  <c r="L42" i="14"/>
  <c r="M42" i="14"/>
  <c r="O42" i="14"/>
  <c r="K43" i="14"/>
  <c r="L43" i="14"/>
  <c r="M43" i="14"/>
  <c r="M82" i="14" s="1"/>
  <c r="O43" i="14"/>
  <c r="K44" i="14"/>
  <c r="L44" i="14"/>
  <c r="M44" i="14"/>
  <c r="O44" i="14"/>
  <c r="K45" i="14"/>
  <c r="L45" i="14"/>
  <c r="M45" i="14"/>
  <c r="O45" i="14"/>
  <c r="K46" i="14"/>
  <c r="L46" i="14"/>
  <c r="M46" i="14"/>
  <c r="O46" i="14"/>
  <c r="K47" i="14"/>
  <c r="L47" i="14"/>
  <c r="L83" i="14" s="1"/>
  <c r="M47" i="14"/>
  <c r="O47" i="14"/>
  <c r="K48" i="14"/>
  <c r="L48" i="14"/>
  <c r="M48" i="14"/>
  <c r="O48" i="14"/>
  <c r="K49" i="14"/>
  <c r="L49" i="14"/>
  <c r="M49" i="14"/>
  <c r="O49" i="14"/>
  <c r="K50" i="14"/>
  <c r="L50" i="14"/>
  <c r="M50" i="14"/>
  <c r="O50" i="14"/>
  <c r="K51" i="14"/>
  <c r="L51" i="14"/>
  <c r="M51" i="14"/>
  <c r="O51" i="14"/>
  <c r="K52" i="14"/>
  <c r="L52" i="14"/>
  <c r="M52" i="14"/>
  <c r="O52" i="14"/>
  <c r="K53" i="14"/>
  <c r="L53" i="14"/>
  <c r="M53" i="14"/>
  <c r="O53" i="14"/>
  <c r="K54" i="14"/>
  <c r="L54" i="14"/>
  <c r="M54" i="14"/>
  <c r="O54" i="14"/>
  <c r="K55" i="14"/>
  <c r="L55" i="14"/>
  <c r="M55" i="14"/>
  <c r="O55" i="14"/>
  <c r="K56" i="14"/>
  <c r="L56" i="14"/>
  <c r="M56" i="14"/>
  <c r="O56" i="14"/>
  <c r="K57" i="14"/>
  <c r="L57" i="14"/>
  <c r="M57" i="14"/>
  <c r="O57" i="14"/>
  <c r="K58" i="14"/>
  <c r="L58" i="14"/>
  <c r="M58" i="14"/>
  <c r="O58" i="14"/>
  <c r="K59" i="14"/>
  <c r="L59" i="14"/>
  <c r="M59" i="14"/>
  <c r="O59" i="14"/>
  <c r="L8" i="14"/>
  <c r="M8" i="14"/>
  <c r="O8" i="14"/>
  <c r="K8" i="14"/>
  <c r="AL3" i="14"/>
  <c r="AK3" i="14"/>
  <c r="AJ3" i="14"/>
  <c r="AI3" i="14"/>
  <c r="AO4" i="14"/>
  <c r="AP4" i="14"/>
  <c r="AQ4" i="14"/>
  <c r="AN4" i="14"/>
  <c r="M5" i="14"/>
  <c r="M69" i="14"/>
  <c r="M71" i="14"/>
  <c r="M72" i="14"/>
  <c r="M93" i="14" s="1"/>
  <c r="M75" i="14"/>
  <c r="M78" i="14"/>
  <c r="M81" i="14"/>
  <c r="M87" i="14"/>
  <c r="V87" i="14"/>
  <c r="U87" i="14"/>
  <c r="S87" i="14"/>
  <c r="R87" i="14"/>
  <c r="Q87" i="14"/>
  <c r="P87" i="14"/>
  <c r="O87" i="14"/>
  <c r="L87" i="14"/>
  <c r="K87" i="14"/>
  <c r="J87" i="14"/>
  <c r="I87" i="14"/>
  <c r="H87" i="14"/>
  <c r="G87" i="14"/>
  <c r="X86" i="14"/>
  <c r="S84" i="14"/>
  <c r="R84" i="14"/>
  <c r="Q84" i="14"/>
  <c r="O84" i="14"/>
  <c r="K84" i="14"/>
  <c r="J84" i="14"/>
  <c r="I84" i="14"/>
  <c r="H84" i="14"/>
  <c r="G84" i="14"/>
  <c r="S83" i="14"/>
  <c r="S91" i="14" s="1"/>
  <c r="R83" i="14"/>
  <c r="R91" i="14" s="1"/>
  <c r="Q83" i="14"/>
  <c r="K83" i="14"/>
  <c r="J83" i="14"/>
  <c r="I83" i="14"/>
  <c r="I91" i="14" s="1"/>
  <c r="H83" i="14"/>
  <c r="G83" i="14"/>
  <c r="S82" i="14"/>
  <c r="R82" i="14"/>
  <c r="Q82" i="14"/>
  <c r="L82" i="14"/>
  <c r="K82" i="14"/>
  <c r="J82" i="14"/>
  <c r="I82" i="14"/>
  <c r="H82" i="14"/>
  <c r="G82" i="14"/>
  <c r="S81" i="14"/>
  <c r="X81" i="14" s="1"/>
  <c r="R81" i="14"/>
  <c r="Q81" i="14"/>
  <c r="L81" i="14"/>
  <c r="K81" i="14"/>
  <c r="J81" i="14"/>
  <c r="I81" i="14"/>
  <c r="H81" i="14"/>
  <c r="G81" i="14"/>
  <c r="S80" i="14"/>
  <c r="X80" i="14" s="1"/>
  <c r="R80" i="14"/>
  <c r="Q80" i="14"/>
  <c r="L80" i="14"/>
  <c r="K80" i="14"/>
  <c r="J80" i="14"/>
  <c r="I80" i="14"/>
  <c r="H80" i="14"/>
  <c r="G80" i="14"/>
  <c r="S79" i="14"/>
  <c r="R79" i="14"/>
  <c r="Q79" i="14"/>
  <c r="K79" i="14"/>
  <c r="J79" i="14"/>
  <c r="J89" i="14" s="1"/>
  <c r="I79" i="14"/>
  <c r="H79" i="14"/>
  <c r="G79" i="14"/>
  <c r="S78" i="14"/>
  <c r="R78" i="14"/>
  <c r="R89" i="14" s="1"/>
  <c r="Q78" i="14"/>
  <c r="L78" i="14"/>
  <c r="K78" i="14"/>
  <c r="J78" i="14"/>
  <c r="I78" i="14"/>
  <c r="H78" i="14"/>
  <c r="H89" i="14" s="1"/>
  <c r="G78" i="14"/>
  <c r="G89" i="14" s="1"/>
  <c r="R77" i="14"/>
  <c r="Q77" i="14"/>
  <c r="L77" i="14"/>
  <c r="K77" i="14"/>
  <c r="J77" i="14"/>
  <c r="I77" i="14"/>
  <c r="H77" i="14"/>
  <c r="G77" i="14"/>
  <c r="S76" i="14"/>
  <c r="R76" i="14"/>
  <c r="Q76" i="14"/>
  <c r="K76" i="14"/>
  <c r="J76" i="14"/>
  <c r="I76" i="14"/>
  <c r="H76" i="14"/>
  <c r="G76" i="14"/>
  <c r="G88" i="14" s="1"/>
  <c r="V75" i="14"/>
  <c r="U75" i="14"/>
  <c r="S75" i="14"/>
  <c r="R75" i="14"/>
  <c r="Q75" i="14"/>
  <c r="P75" i="14"/>
  <c r="O75" i="14"/>
  <c r="L75" i="14"/>
  <c r="K75" i="14"/>
  <c r="J75" i="14"/>
  <c r="I75" i="14"/>
  <c r="H75" i="14"/>
  <c r="G75" i="14"/>
  <c r="R72" i="14"/>
  <c r="Q72" i="14"/>
  <c r="O72" i="14"/>
  <c r="L72" i="14"/>
  <c r="K72" i="14"/>
  <c r="J72" i="14"/>
  <c r="I72" i="14"/>
  <c r="H72" i="14"/>
  <c r="G72" i="14"/>
  <c r="G93" i="14" s="1"/>
  <c r="AA71" i="14"/>
  <c r="V71" i="14" s="1"/>
  <c r="R71" i="14"/>
  <c r="Q71" i="14"/>
  <c r="X71" i="14" s="1"/>
  <c r="P71" i="14"/>
  <c r="O71" i="14"/>
  <c r="L71" i="14"/>
  <c r="L93" i="14" s="1"/>
  <c r="K71" i="14"/>
  <c r="J71" i="14"/>
  <c r="I71" i="14"/>
  <c r="H71" i="14"/>
  <c r="H93" i="14" s="1"/>
  <c r="G71" i="14"/>
  <c r="R70" i="14"/>
  <c r="Q70" i="14"/>
  <c r="V69" i="14"/>
  <c r="U69" i="14"/>
  <c r="S69" i="14"/>
  <c r="R69" i="14"/>
  <c r="Q69" i="14"/>
  <c r="P69" i="14"/>
  <c r="O69" i="14"/>
  <c r="L69" i="14"/>
  <c r="K69" i="14"/>
  <c r="J69" i="14"/>
  <c r="I69" i="14"/>
  <c r="H69" i="14"/>
  <c r="G69" i="14"/>
  <c r="Q67" i="14"/>
  <c r="U67" i="14" s="1"/>
  <c r="AA65" i="14"/>
  <c r="V65" i="14" s="1"/>
  <c r="X65" i="14"/>
  <c r="AA64" i="14"/>
  <c r="V64" i="14" s="1"/>
  <c r="X64" i="14"/>
  <c r="AA62" i="14"/>
  <c r="V62" i="14" s="1"/>
  <c r="X62" i="14"/>
  <c r="AA61" i="14"/>
  <c r="V61" i="14" s="1"/>
  <c r="X61" i="14"/>
  <c r="AA60" i="14"/>
  <c r="V60" i="14" s="1"/>
  <c r="X60" i="14"/>
  <c r="AA59" i="14"/>
  <c r="V59" i="14" s="1"/>
  <c r="X59" i="14"/>
  <c r="AA58" i="14"/>
  <c r="V58" i="14" s="1"/>
  <c r="X58" i="14"/>
  <c r="AA57" i="14"/>
  <c r="V57" i="14" s="1"/>
  <c r="X57" i="14"/>
  <c r="AA56" i="14"/>
  <c r="V56" i="14" s="1"/>
  <c r="X56" i="14"/>
  <c r="AA55" i="14"/>
  <c r="V55" i="14" s="1"/>
  <c r="X55" i="14"/>
  <c r="AA54" i="14"/>
  <c r="V54" i="14" s="1"/>
  <c r="X54" i="14"/>
  <c r="AA53" i="14"/>
  <c r="V53" i="14" s="1"/>
  <c r="X53" i="14"/>
  <c r="AA52" i="14"/>
  <c r="V52" i="14" s="1"/>
  <c r="X52" i="14"/>
  <c r="AA51" i="14"/>
  <c r="V51" i="14" s="1"/>
  <c r="X51" i="14"/>
  <c r="AA50" i="14"/>
  <c r="V50" i="14" s="1"/>
  <c r="X50" i="14"/>
  <c r="AA49" i="14"/>
  <c r="V49" i="14" s="1"/>
  <c r="X49" i="14"/>
  <c r="AA48" i="14"/>
  <c r="V48" i="14" s="1"/>
  <c r="X48" i="14"/>
  <c r="AA47" i="14"/>
  <c r="X47" i="14"/>
  <c r="AA46" i="14"/>
  <c r="V46" i="14" s="1"/>
  <c r="X46" i="14"/>
  <c r="AA45" i="14"/>
  <c r="V45" i="14" s="1"/>
  <c r="X45" i="14"/>
  <c r="AA44" i="14"/>
  <c r="V44" i="14" s="1"/>
  <c r="X44" i="14"/>
  <c r="AA43" i="14"/>
  <c r="V43" i="14" s="1"/>
  <c r="X43" i="14"/>
  <c r="AA42" i="14"/>
  <c r="V42" i="14" s="1"/>
  <c r="X42" i="14"/>
  <c r="AA41" i="14"/>
  <c r="V41" i="14" s="1"/>
  <c r="X41" i="14"/>
  <c r="AA40" i="14"/>
  <c r="V40" i="14" s="1"/>
  <c r="X40" i="14"/>
  <c r="AA39" i="14"/>
  <c r="X39" i="14"/>
  <c r="AA38" i="14"/>
  <c r="V38" i="14" s="1"/>
  <c r="X38" i="14"/>
  <c r="AA37" i="14"/>
  <c r="X37" i="14"/>
  <c r="V37" i="14"/>
  <c r="AA36" i="14"/>
  <c r="V36" i="14" s="1"/>
  <c r="X36" i="14"/>
  <c r="AA35" i="14"/>
  <c r="V35" i="14" s="1"/>
  <c r="X35" i="14"/>
  <c r="AA34" i="14"/>
  <c r="V34" i="14" s="1"/>
  <c r="X34" i="14"/>
  <c r="AA33" i="14"/>
  <c r="V33" i="14" s="1"/>
  <c r="X33" i="14"/>
  <c r="AA32" i="14"/>
  <c r="V32" i="14" s="1"/>
  <c r="X32" i="14"/>
  <c r="AA31" i="14"/>
  <c r="V31" i="14" s="1"/>
  <c r="X31" i="14"/>
  <c r="AA30" i="14"/>
  <c r="V30" i="14" s="1"/>
  <c r="X30" i="14"/>
  <c r="AA29" i="14"/>
  <c r="X29" i="14"/>
  <c r="AA28" i="14"/>
  <c r="V28" i="14" s="1"/>
  <c r="X28" i="14"/>
  <c r="AA27" i="14"/>
  <c r="V27" i="14" s="1"/>
  <c r="X27" i="14"/>
  <c r="AA26" i="14"/>
  <c r="V26" i="14" s="1"/>
  <c r="X26" i="14"/>
  <c r="AA25" i="14"/>
  <c r="V25" i="14" s="1"/>
  <c r="X25" i="14"/>
  <c r="AA24" i="14"/>
  <c r="V24" i="14" s="1"/>
  <c r="X24" i="14"/>
  <c r="AA23" i="14"/>
  <c r="V23" i="14" s="1"/>
  <c r="X23" i="14"/>
  <c r="AA22" i="14"/>
  <c r="V22" i="14" s="1"/>
  <c r="X22" i="14"/>
  <c r="AA21" i="14"/>
  <c r="V21" i="14" s="1"/>
  <c r="X21" i="14"/>
  <c r="AA20" i="14"/>
  <c r="V20" i="14" s="1"/>
  <c r="X20" i="14"/>
  <c r="AA19" i="14"/>
  <c r="V19" i="14" s="1"/>
  <c r="X19" i="14"/>
  <c r="AA18" i="14"/>
  <c r="V18" i="14" s="1"/>
  <c r="X18" i="14"/>
  <c r="AA17" i="14"/>
  <c r="X17" i="14"/>
  <c r="AA16" i="14"/>
  <c r="V16" i="14" s="1"/>
  <c r="X16" i="14"/>
  <c r="AA15" i="14"/>
  <c r="AA14" i="14"/>
  <c r="X14" i="14"/>
  <c r="AA13" i="14"/>
  <c r="V13" i="14" s="1"/>
  <c r="X13" i="14"/>
  <c r="AA12" i="14"/>
  <c r="V12" i="14" s="1"/>
  <c r="X12" i="14"/>
  <c r="AA11" i="14"/>
  <c r="V11" i="14" s="1"/>
  <c r="X11" i="14"/>
  <c r="AA10" i="14"/>
  <c r="V10" i="14" s="1"/>
  <c r="X10" i="14"/>
  <c r="AA9" i="14"/>
  <c r="V9" i="14" s="1"/>
  <c r="X9" i="14"/>
  <c r="AC8" i="14"/>
  <c r="AA8" i="14"/>
  <c r="X8" i="14"/>
  <c r="O5" i="14"/>
  <c r="L5" i="14"/>
  <c r="K5" i="14"/>
  <c r="M90" i="11"/>
  <c r="M85" i="11"/>
  <c r="M62" i="11"/>
  <c r="M89" i="11"/>
  <c r="M83" i="11"/>
  <c r="S15" i="13"/>
  <c r="S70" i="13"/>
  <c r="R89" i="13"/>
  <c r="R88" i="13"/>
  <c r="V87" i="13"/>
  <c r="U87" i="13"/>
  <c r="S87" i="13"/>
  <c r="R87" i="13"/>
  <c r="Q87" i="13"/>
  <c r="P87" i="13"/>
  <c r="O87" i="13"/>
  <c r="L87" i="13"/>
  <c r="K87" i="13"/>
  <c r="J87" i="13"/>
  <c r="I87" i="13"/>
  <c r="H87" i="13"/>
  <c r="G87" i="13"/>
  <c r="X86" i="13"/>
  <c r="S84" i="13"/>
  <c r="R84" i="13"/>
  <c r="Q84" i="13"/>
  <c r="Q91" i="13" s="1"/>
  <c r="O84" i="13"/>
  <c r="L84" i="13"/>
  <c r="K84" i="13"/>
  <c r="J84" i="13"/>
  <c r="J91" i="13" s="1"/>
  <c r="I84" i="13"/>
  <c r="H84" i="13"/>
  <c r="G84" i="13"/>
  <c r="S83" i="13"/>
  <c r="R83" i="13"/>
  <c r="R91" i="13" s="1"/>
  <c r="Q83" i="13"/>
  <c r="O83" i="13"/>
  <c r="O91" i="13" s="1"/>
  <c r="L83" i="13"/>
  <c r="L91" i="13" s="1"/>
  <c r="K83" i="13"/>
  <c r="J83" i="13"/>
  <c r="I83" i="13"/>
  <c r="H83" i="13"/>
  <c r="H91" i="13" s="1"/>
  <c r="G83" i="13"/>
  <c r="S82" i="13"/>
  <c r="R82" i="13"/>
  <c r="Q82" i="13"/>
  <c r="X82" i="13" s="1"/>
  <c r="O82" i="13"/>
  <c r="L82" i="13"/>
  <c r="K82" i="13"/>
  <c r="J82" i="13"/>
  <c r="I82" i="13"/>
  <c r="H82" i="13"/>
  <c r="G82" i="13"/>
  <c r="S81" i="13"/>
  <c r="R81" i="13"/>
  <c r="R85" i="13" s="1"/>
  <c r="Q81" i="13"/>
  <c r="X81" i="13" s="1"/>
  <c r="O81" i="13"/>
  <c r="O90" i="13" s="1"/>
  <c r="L81" i="13"/>
  <c r="K81" i="13"/>
  <c r="J81" i="13"/>
  <c r="I81" i="13"/>
  <c r="H81" i="13"/>
  <c r="G81" i="13"/>
  <c r="S80" i="13"/>
  <c r="X80" i="13" s="1"/>
  <c r="R80" i="13"/>
  <c r="Q80" i="13"/>
  <c r="O80" i="13"/>
  <c r="L80" i="13"/>
  <c r="K80" i="13"/>
  <c r="J80" i="13"/>
  <c r="J90" i="13" s="1"/>
  <c r="I80" i="13"/>
  <c r="H80" i="13"/>
  <c r="G80" i="13"/>
  <c r="S79" i="13"/>
  <c r="X79" i="13" s="1"/>
  <c r="R79" i="13"/>
  <c r="Q79" i="13"/>
  <c r="O79" i="13"/>
  <c r="O89" i="13" s="1"/>
  <c r="L79" i="13"/>
  <c r="K79" i="13"/>
  <c r="J79" i="13"/>
  <c r="I79" i="13"/>
  <c r="H79" i="13"/>
  <c r="G79" i="13"/>
  <c r="S78" i="13"/>
  <c r="S89" i="13" s="1"/>
  <c r="R78" i="13"/>
  <c r="Q78" i="13"/>
  <c r="Q89" i="13" s="1"/>
  <c r="O78" i="13"/>
  <c r="L78" i="13"/>
  <c r="K78" i="13"/>
  <c r="K89" i="13" s="1"/>
  <c r="J78" i="13"/>
  <c r="J89" i="13" s="1"/>
  <c r="I78" i="13"/>
  <c r="I89" i="13" s="1"/>
  <c r="H78" i="13"/>
  <c r="G78" i="13"/>
  <c r="G89" i="13" s="1"/>
  <c r="R77" i="13"/>
  <c r="Q77" i="13"/>
  <c r="Q88" i="13" s="1"/>
  <c r="O77" i="13"/>
  <c r="L77" i="13"/>
  <c r="K77" i="13"/>
  <c r="J77" i="13"/>
  <c r="I77" i="13"/>
  <c r="H77" i="13"/>
  <c r="G77" i="13"/>
  <c r="S76" i="13"/>
  <c r="R76" i="13"/>
  <c r="Q76" i="13"/>
  <c r="O76" i="13"/>
  <c r="L76" i="13"/>
  <c r="K76" i="13"/>
  <c r="J76" i="13"/>
  <c r="I76" i="13"/>
  <c r="H76" i="13"/>
  <c r="G76" i="13"/>
  <c r="V75" i="13"/>
  <c r="U75" i="13"/>
  <c r="S75" i="13"/>
  <c r="R75" i="13"/>
  <c r="Q75" i="13"/>
  <c r="P75" i="13"/>
  <c r="O75" i="13"/>
  <c r="L75" i="13"/>
  <c r="K75" i="13"/>
  <c r="J75" i="13"/>
  <c r="I75" i="13"/>
  <c r="H75" i="13"/>
  <c r="G75" i="13"/>
  <c r="S72" i="13"/>
  <c r="M86" i="11" s="1"/>
  <c r="R72" i="13"/>
  <c r="Q72" i="13"/>
  <c r="O72" i="13"/>
  <c r="L72" i="13"/>
  <c r="K72" i="13"/>
  <c r="J72" i="13"/>
  <c r="I72" i="13"/>
  <c r="H72" i="13"/>
  <c r="G72" i="13"/>
  <c r="AA71" i="13"/>
  <c r="X71" i="13"/>
  <c r="S71" i="13"/>
  <c r="R71" i="13"/>
  <c r="R93" i="13" s="1"/>
  <c r="Q71" i="13"/>
  <c r="Q93" i="13" s="1"/>
  <c r="P71" i="13"/>
  <c r="O71" i="13"/>
  <c r="L71" i="13"/>
  <c r="K71" i="13"/>
  <c r="J71" i="13"/>
  <c r="J93" i="13" s="1"/>
  <c r="I71" i="13"/>
  <c r="I93" i="13" s="1"/>
  <c r="H71" i="13"/>
  <c r="G71" i="13"/>
  <c r="G93" i="13" s="1"/>
  <c r="R70" i="13"/>
  <c r="Q70" i="13"/>
  <c r="V69" i="13"/>
  <c r="U69" i="13"/>
  <c r="S69" i="13"/>
  <c r="R69" i="13"/>
  <c r="Q69" i="13"/>
  <c r="P69" i="13"/>
  <c r="O69" i="13"/>
  <c r="L69" i="13"/>
  <c r="K69" i="13"/>
  <c r="J69" i="13"/>
  <c r="I69" i="13"/>
  <c r="H69" i="13"/>
  <c r="G69" i="13"/>
  <c r="Q67" i="13"/>
  <c r="U67" i="13" s="1"/>
  <c r="AA65" i="13"/>
  <c r="V65" i="13" s="1"/>
  <c r="X65" i="13"/>
  <c r="AA64" i="13"/>
  <c r="V64" i="13" s="1"/>
  <c r="X64" i="13"/>
  <c r="AA62" i="13"/>
  <c r="V62" i="13" s="1"/>
  <c r="X62" i="13"/>
  <c r="AA61" i="13"/>
  <c r="V61" i="13" s="1"/>
  <c r="X61" i="13"/>
  <c r="AA60" i="13"/>
  <c r="V60" i="13" s="1"/>
  <c r="X60" i="13"/>
  <c r="AA59" i="13"/>
  <c r="V59" i="13" s="1"/>
  <c r="X59" i="13"/>
  <c r="AA58" i="13"/>
  <c r="V58" i="13" s="1"/>
  <c r="X58" i="13"/>
  <c r="AA57" i="13"/>
  <c r="V57" i="13" s="1"/>
  <c r="X57" i="13"/>
  <c r="AA56" i="13"/>
  <c r="X56" i="13"/>
  <c r="AA55" i="13"/>
  <c r="X55" i="13"/>
  <c r="V55" i="13"/>
  <c r="AA54" i="13"/>
  <c r="V54" i="13" s="1"/>
  <c r="X54" i="13"/>
  <c r="AA53" i="13"/>
  <c r="V53" i="13" s="1"/>
  <c r="X53" i="13"/>
  <c r="AA52" i="13"/>
  <c r="V52" i="13" s="1"/>
  <c r="X52" i="13"/>
  <c r="AA51" i="13"/>
  <c r="V51" i="13" s="1"/>
  <c r="X51" i="13"/>
  <c r="AA50" i="13"/>
  <c r="V50" i="13" s="1"/>
  <c r="X50" i="13"/>
  <c r="AA49" i="13"/>
  <c r="V49" i="13" s="1"/>
  <c r="X49" i="13"/>
  <c r="AA48" i="13"/>
  <c r="X48" i="13"/>
  <c r="AA47" i="13"/>
  <c r="V47" i="13" s="1"/>
  <c r="X47" i="13"/>
  <c r="AA46" i="13"/>
  <c r="V46" i="13" s="1"/>
  <c r="X46" i="13"/>
  <c r="AA45" i="13"/>
  <c r="V45" i="13" s="1"/>
  <c r="X45" i="13"/>
  <c r="AA44" i="13"/>
  <c r="V44" i="13" s="1"/>
  <c r="X44" i="13"/>
  <c r="AA43" i="13"/>
  <c r="V43" i="13" s="1"/>
  <c r="X43" i="13"/>
  <c r="AA42" i="13"/>
  <c r="V42" i="13" s="1"/>
  <c r="X42" i="13"/>
  <c r="AA41" i="13"/>
  <c r="V41" i="13" s="1"/>
  <c r="X41" i="13"/>
  <c r="AA40" i="13"/>
  <c r="V40" i="13" s="1"/>
  <c r="X40" i="13"/>
  <c r="AA39" i="13"/>
  <c r="V39" i="13" s="1"/>
  <c r="X39" i="13"/>
  <c r="AA38" i="13"/>
  <c r="V38" i="13" s="1"/>
  <c r="X38" i="13"/>
  <c r="AA37" i="13"/>
  <c r="V37" i="13" s="1"/>
  <c r="X37" i="13"/>
  <c r="AA36" i="13"/>
  <c r="V36" i="13" s="1"/>
  <c r="X36" i="13"/>
  <c r="AA35" i="13"/>
  <c r="V35" i="13" s="1"/>
  <c r="X35" i="13"/>
  <c r="AA34" i="13"/>
  <c r="V34" i="13" s="1"/>
  <c r="X34" i="13"/>
  <c r="AA33" i="13"/>
  <c r="V33" i="13" s="1"/>
  <c r="X33" i="13"/>
  <c r="AA32" i="13"/>
  <c r="X32" i="13"/>
  <c r="AA31" i="13"/>
  <c r="V31" i="13" s="1"/>
  <c r="X31" i="13"/>
  <c r="AA30" i="13"/>
  <c r="V30" i="13" s="1"/>
  <c r="X30" i="13"/>
  <c r="AA29" i="13"/>
  <c r="V29" i="13" s="1"/>
  <c r="X29" i="13"/>
  <c r="AA28" i="13"/>
  <c r="V28" i="13" s="1"/>
  <c r="X28" i="13"/>
  <c r="AA27" i="13"/>
  <c r="V27" i="13" s="1"/>
  <c r="X27" i="13"/>
  <c r="AA26" i="13"/>
  <c r="V26" i="13" s="1"/>
  <c r="X26" i="13"/>
  <c r="AA25" i="13"/>
  <c r="V25" i="13" s="1"/>
  <c r="X25" i="13"/>
  <c r="AA24" i="13"/>
  <c r="X24" i="13"/>
  <c r="AA23" i="13"/>
  <c r="V23" i="13" s="1"/>
  <c r="X23" i="13"/>
  <c r="AA22" i="13"/>
  <c r="V22" i="13" s="1"/>
  <c r="X22" i="13"/>
  <c r="AA21" i="13"/>
  <c r="X21" i="13"/>
  <c r="AA20" i="13"/>
  <c r="V20" i="13" s="1"/>
  <c r="X20" i="13"/>
  <c r="AA19" i="13"/>
  <c r="V19" i="13" s="1"/>
  <c r="X19" i="13"/>
  <c r="AA18" i="13"/>
  <c r="V18" i="13" s="1"/>
  <c r="X18" i="13"/>
  <c r="AA17" i="13"/>
  <c r="V17" i="13" s="1"/>
  <c r="X17" i="13"/>
  <c r="AA16" i="13"/>
  <c r="V16" i="13" s="1"/>
  <c r="X16" i="13"/>
  <c r="AA15" i="13"/>
  <c r="AA14" i="13"/>
  <c r="X14" i="13"/>
  <c r="AA13" i="13"/>
  <c r="V13" i="13" s="1"/>
  <c r="X13" i="13"/>
  <c r="AA12" i="13"/>
  <c r="V12" i="13" s="1"/>
  <c r="X12" i="13"/>
  <c r="AA11" i="13"/>
  <c r="V11" i="13" s="1"/>
  <c r="X11" i="13"/>
  <c r="AA10" i="13"/>
  <c r="X10" i="13"/>
  <c r="AA9" i="13"/>
  <c r="V9" i="13" s="1"/>
  <c r="X9" i="13"/>
  <c r="AC8" i="13"/>
  <c r="AA8" i="13"/>
  <c r="X8" i="13"/>
  <c r="O5" i="13"/>
  <c r="L5" i="13"/>
  <c r="K5" i="13"/>
  <c r="J5" i="13"/>
  <c r="I5" i="13"/>
  <c r="H5" i="13"/>
  <c r="G5" i="13"/>
  <c r="L83" i="11"/>
  <c r="L89" i="11"/>
  <c r="L62" i="11"/>
  <c r="J90" i="14" l="1"/>
  <c r="H91" i="14"/>
  <c r="H89" i="13"/>
  <c r="L89" i="13"/>
  <c r="H90" i="13"/>
  <c r="L90" i="13"/>
  <c r="I90" i="13"/>
  <c r="G91" i="13"/>
  <c r="K91" i="13"/>
  <c r="O76" i="14"/>
  <c r="O81" i="14"/>
  <c r="O80" i="14"/>
  <c r="O83" i="14"/>
  <c r="O91" i="14" s="1"/>
  <c r="O82" i="14"/>
  <c r="O78" i="14"/>
  <c r="O89" i="14" s="1"/>
  <c r="O77" i="14"/>
  <c r="O88" i="14" s="1"/>
  <c r="O67" i="14"/>
  <c r="M84" i="14"/>
  <c r="M83" i="14"/>
  <c r="M80" i="14"/>
  <c r="M90" i="14" s="1"/>
  <c r="M79" i="14"/>
  <c r="M89" i="14" s="1"/>
  <c r="M76" i="14"/>
  <c r="M85" i="14" s="1"/>
  <c r="M70" i="14" s="1"/>
  <c r="M73" i="14" s="1"/>
  <c r="M67" i="14"/>
  <c r="L84" i="14"/>
  <c r="L85" i="14" s="1"/>
  <c r="L70" i="14" s="1"/>
  <c r="L73" i="14" s="1"/>
  <c r="L79" i="14"/>
  <c r="K93" i="13"/>
  <c r="H88" i="13"/>
  <c r="H92" i="13" s="1"/>
  <c r="AA81" i="14"/>
  <c r="V81" i="14" s="1"/>
  <c r="I85" i="13"/>
  <c r="I70" i="13" s="1"/>
  <c r="I73" i="13" s="1"/>
  <c r="R73" i="13"/>
  <c r="I88" i="13"/>
  <c r="G88" i="13"/>
  <c r="G92" i="13" s="1"/>
  <c r="G94" i="13" s="1"/>
  <c r="X83" i="14"/>
  <c r="M88" i="14"/>
  <c r="L76" i="14"/>
  <c r="L88" i="14" s="1"/>
  <c r="K89" i="14"/>
  <c r="K88" i="14"/>
  <c r="L89" i="14"/>
  <c r="K91" i="14"/>
  <c r="K90" i="14"/>
  <c r="AA79" i="13"/>
  <c r="V79" i="13" s="1"/>
  <c r="AA84" i="13"/>
  <c r="AA81" i="13"/>
  <c r="V81" i="13" s="1"/>
  <c r="AA77" i="14"/>
  <c r="AA90" i="14"/>
  <c r="V24" i="13"/>
  <c r="V56" i="13"/>
  <c r="Q73" i="13"/>
  <c r="V71" i="13"/>
  <c r="X72" i="13"/>
  <c r="J88" i="13"/>
  <c r="J92" i="13" s="1"/>
  <c r="J94" i="13" s="1"/>
  <c r="V84" i="13"/>
  <c r="V14" i="14"/>
  <c r="V29" i="14"/>
  <c r="V39" i="14"/>
  <c r="I89" i="14"/>
  <c r="G90" i="14"/>
  <c r="R90" i="14"/>
  <c r="I93" i="14"/>
  <c r="O93" i="14"/>
  <c r="Q90" i="14"/>
  <c r="J91" i="14"/>
  <c r="Q91" i="14"/>
  <c r="S70" i="14"/>
  <c r="S67" i="14"/>
  <c r="U15" i="14" s="1"/>
  <c r="X15" i="14"/>
  <c r="V15" i="14"/>
  <c r="Q93" i="14"/>
  <c r="R93" i="14"/>
  <c r="R73" i="14"/>
  <c r="AA78" i="14"/>
  <c r="V78" i="14" s="1"/>
  <c r="X79" i="14"/>
  <c r="Q89" i="14"/>
  <c r="X82" i="14"/>
  <c r="S90" i="14"/>
  <c r="AA89" i="14"/>
  <c r="H88" i="14"/>
  <c r="H92" i="14" s="1"/>
  <c r="H94" i="14" s="1"/>
  <c r="H85" i="14"/>
  <c r="H70" i="14" s="1"/>
  <c r="H73" i="14" s="1"/>
  <c r="S77" i="14"/>
  <c r="S88" i="14" s="1"/>
  <c r="H90" i="14"/>
  <c r="G91" i="14"/>
  <c r="G85" i="14"/>
  <c r="G70" i="14" s="1"/>
  <c r="G73" i="14" s="1"/>
  <c r="AA76" i="14"/>
  <c r="AA88" i="14"/>
  <c r="AD8" i="14"/>
  <c r="V8" i="14"/>
  <c r="AA82" i="14"/>
  <c r="V82" i="14" s="1"/>
  <c r="X91" i="14"/>
  <c r="AA83" i="14"/>
  <c r="V83" i="14" s="1"/>
  <c r="J85" i="14"/>
  <c r="J70" i="14" s="1"/>
  <c r="J73" i="14" s="1"/>
  <c r="J88" i="14"/>
  <c r="Q85" i="14"/>
  <c r="X76" i="14"/>
  <c r="I85" i="14"/>
  <c r="I70" i="14" s="1"/>
  <c r="I73" i="14" s="1"/>
  <c r="S89" i="14"/>
  <c r="X78" i="14"/>
  <c r="AA79" i="14"/>
  <c r="V79" i="14" s="1"/>
  <c r="V17" i="14"/>
  <c r="V47" i="14"/>
  <c r="Q73" i="14"/>
  <c r="J93" i="14"/>
  <c r="R88" i="14"/>
  <c r="R92" i="14" s="1"/>
  <c r="R94" i="14" s="1"/>
  <c r="R85" i="14"/>
  <c r="X84" i="14"/>
  <c r="Q88" i="14"/>
  <c r="Q92" i="14" s="1"/>
  <c r="AA91" i="14"/>
  <c r="V91" i="14" s="1"/>
  <c r="K93" i="14"/>
  <c r="L90" i="14"/>
  <c r="K85" i="14"/>
  <c r="K70" i="14" s="1"/>
  <c r="K73" i="14" s="1"/>
  <c r="I88" i="14"/>
  <c r="AA84" i="14"/>
  <c r="V84" i="14" s="1"/>
  <c r="I90" i="14"/>
  <c r="AA80" i="14"/>
  <c r="V80" i="14" s="1"/>
  <c r="O88" i="13"/>
  <c r="O92" i="13" s="1"/>
  <c r="X15" i="13"/>
  <c r="S77" i="13"/>
  <c r="V15" i="13"/>
  <c r="S67" i="13"/>
  <c r="U14" i="13" s="1"/>
  <c r="U9" i="13"/>
  <c r="U28" i="13"/>
  <c r="U38" i="13"/>
  <c r="V21" i="13"/>
  <c r="AA89" i="13"/>
  <c r="V89" i="13" s="1"/>
  <c r="V32" i="13"/>
  <c r="AA90" i="13"/>
  <c r="AA91" i="13"/>
  <c r="V48" i="13"/>
  <c r="AA83" i="13"/>
  <c r="V83" i="13" s="1"/>
  <c r="Q92" i="13"/>
  <c r="Q94" i="13" s="1"/>
  <c r="V10" i="13"/>
  <c r="AA76" i="13"/>
  <c r="V76" i="13" s="1"/>
  <c r="AA77" i="13"/>
  <c r="V77" i="13" s="1"/>
  <c r="S73" i="13"/>
  <c r="M87" i="11" s="1"/>
  <c r="H85" i="13"/>
  <c r="H70" i="13" s="1"/>
  <c r="H73" i="13" s="1"/>
  <c r="L85" i="13"/>
  <c r="L70" i="13" s="1"/>
  <c r="L73" i="13" s="1"/>
  <c r="L88" i="13"/>
  <c r="S85" i="13"/>
  <c r="X76" i="13"/>
  <c r="K85" i="13"/>
  <c r="K70" i="13" s="1"/>
  <c r="K73" i="13" s="1"/>
  <c r="X77" i="13"/>
  <c r="U80" i="13"/>
  <c r="J85" i="13"/>
  <c r="J70" i="13" s="1"/>
  <c r="J73" i="13" s="1"/>
  <c r="S88" i="13"/>
  <c r="X89" i="13"/>
  <c r="S90" i="13"/>
  <c r="AA88" i="13"/>
  <c r="AD8" i="13"/>
  <c r="V14" i="13"/>
  <c r="U64" i="13"/>
  <c r="U43" i="13"/>
  <c r="U35" i="13"/>
  <c r="U19" i="13"/>
  <c r="U81" i="13"/>
  <c r="U48" i="13"/>
  <c r="U46" i="13"/>
  <c r="U17" i="13"/>
  <c r="U12" i="13"/>
  <c r="H93" i="13"/>
  <c r="L93" i="13"/>
  <c r="U72" i="13"/>
  <c r="Q90" i="13"/>
  <c r="S91" i="13"/>
  <c r="X83" i="13"/>
  <c r="O85" i="13"/>
  <c r="O70" i="13" s="1"/>
  <c r="O73" i="13" s="1"/>
  <c r="K88" i="13"/>
  <c r="U89" i="13"/>
  <c r="V8" i="13"/>
  <c r="U29" i="13"/>
  <c r="U40" i="13"/>
  <c r="AA82" i="13"/>
  <c r="V82" i="13" s="1"/>
  <c r="U56" i="13"/>
  <c r="U61" i="13"/>
  <c r="X70" i="13"/>
  <c r="O93" i="13"/>
  <c r="X93" i="13" s="1"/>
  <c r="U78" i="13"/>
  <c r="X78" i="13"/>
  <c r="AA80" i="13"/>
  <c r="V80" i="13" s="1"/>
  <c r="I91" i="13"/>
  <c r="U83" i="13"/>
  <c r="G85" i="13"/>
  <c r="G70" i="13" s="1"/>
  <c r="G73" i="13" s="1"/>
  <c r="Q85" i="13"/>
  <c r="S93" i="13"/>
  <c r="AA78" i="13"/>
  <c r="V78" i="13" s="1"/>
  <c r="G90" i="13"/>
  <c r="K90" i="13"/>
  <c r="R90" i="13"/>
  <c r="R92" i="13" s="1"/>
  <c r="R94" i="13" s="1"/>
  <c r="X84" i="13"/>
  <c r="V87" i="12"/>
  <c r="U87" i="12"/>
  <c r="S87" i="12"/>
  <c r="R87" i="12"/>
  <c r="Q87" i="12"/>
  <c r="P87" i="12"/>
  <c r="O87" i="12"/>
  <c r="L87" i="12"/>
  <c r="K87" i="12"/>
  <c r="J87" i="12"/>
  <c r="I87" i="12"/>
  <c r="H87" i="12"/>
  <c r="G87" i="12"/>
  <c r="X86" i="12"/>
  <c r="S84" i="12"/>
  <c r="X84" i="12" s="1"/>
  <c r="R84" i="12"/>
  <c r="Q84" i="12"/>
  <c r="O84" i="12"/>
  <c r="L84" i="12"/>
  <c r="K84" i="12"/>
  <c r="J84" i="12"/>
  <c r="I84" i="12"/>
  <c r="H84" i="12"/>
  <c r="G84" i="12"/>
  <c r="S83" i="12"/>
  <c r="R83" i="12"/>
  <c r="Q83" i="12"/>
  <c r="Q91" i="12" s="1"/>
  <c r="O83" i="12"/>
  <c r="L83" i="12"/>
  <c r="K83" i="12"/>
  <c r="J83" i="12"/>
  <c r="J91" i="12" s="1"/>
  <c r="I83" i="12"/>
  <c r="H83" i="12"/>
  <c r="G83" i="12"/>
  <c r="S82" i="12"/>
  <c r="R82" i="12"/>
  <c r="Q82" i="12"/>
  <c r="O82" i="12"/>
  <c r="L82" i="12"/>
  <c r="K82" i="12"/>
  <c r="J82" i="12"/>
  <c r="I82" i="12"/>
  <c r="H82" i="12"/>
  <c r="G82" i="12"/>
  <c r="S81" i="12"/>
  <c r="R81" i="12"/>
  <c r="Q81" i="12"/>
  <c r="O81" i="12"/>
  <c r="L81" i="12"/>
  <c r="K81" i="12"/>
  <c r="J81" i="12"/>
  <c r="I81" i="12"/>
  <c r="H81" i="12"/>
  <c r="G81" i="12"/>
  <c r="S80" i="12"/>
  <c r="X80" i="12" s="1"/>
  <c r="R80" i="12"/>
  <c r="R90" i="12" s="1"/>
  <c r="Q80" i="12"/>
  <c r="Q90" i="12" s="1"/>
  <c r="O80" i="12"/>
  <c r="L80" i="12"/>
  <c r="K80" i="12"/>
  <c r="J80" i="12"/>
  <c r="I80" i="12"/>
  <c r="H80" i="12"/>
  <c r="G80" i="12"/>
  <c r="S79" i="12"/>
  <c r="R79" i="12"/>
  <c r="Q79" i="12"/>
  <c r="O79" i="12"/>
  <c r="L79" i="12"/>
  <c r="K79" i="12"/>
  <c r="J79" i="12"/>
  <c r="I79" i="12"/>
  <c r="H79" i="12"/>
  <c r="G79" i="12"/>
  <c r="S78" i="12"/>
  <c r="S89" i="12" s="1"/>
  <c r="R78" i="12"/>
  <c r="R89" i="12" s="1"/>
  <c r="Q78" i="12"/>
  <c r="X78" i="12" s="1"/>
  <c r="O78" i="12"/>
  <c r="O89" i="12" s="1"/>
  <c r="L78" i="12"/>
  <c r="L89" i="12" s="1"/>
  <c r="K78" i="12"/>
  <c r="J78" i="12"/>
  <c r="I78" i="12"/>
  <c r="I89" i="12" s="1"/>
  <c r="H78" i="12"/>
  <c r="H89" i="12" s="1"/>
  <c r="G78" i="12"/>
  <c r="S77" i="12"/>
  <c r="R77" i="12"/>
  <c r="Q77" i="12"/>
  <c r="O77" i="12"/>
  <c r="L77" i="12"/>
  <c r="I77" i="12"/>
  <c r="H77" i="12"/>
  <c r="G77" i="12"/>
  <c r="S76" i="12"/>
  <c r="S88" i="12" s="1"/>
  <c r="R76" i="12"/>
  <c r="Q76" i="12"/>
  <c r="O76" i="12"/>
  <c r="O88" i="12" s="1"/>
  <c r="L76" i="12"/>
  <c r="L88" i="12" s="1"/>
  <c r="K76" i="12"/>
  <c r="J76" i="12"/>
  <c r="I76" i="12"/>
  <c r="H76" i="12"/>
  <c r="G76" i="12"/>
  <c r="V75" i="12"/>
  <c r="U75" i="12"/>
  <c r="S75" i="12"/>
  <c r="R75" i="12"/>
  <c r="Q75" i="12"/>
  <c r="P75" i="12"/>
  <c r="O75" i="12"/>
  <c r="L75" i="12"/>
  <c r="K75" i="12"/>
  <c r="J75" i="12"/>
  <c r="I75" i="12"/>
  <c r="H75" i="12"/>
  <c r="G75" i="12"/>
  <c r="S72" i="12"/>
  <c r="R72" i="12"/>
  <c r="Q72" i="12"/>
  <c r="O72" i="12"/>
  <c r="L72" i="12"/>
  <c r="K72" i="12"/>
  <c r="J72" i="12"/>
  <c r="I72" i="12"/>
  <c r="H72" i="12"/>
  <c r="G72" i="12"/>
  <c r="AA71" i="12"/>
  <c r="S71" i="12"/>
  <c r="R71" i="12"/>
  <c r="Q71" i="12"/>
  <c r="P71" i="12"/>
  <c r="O71" i="12"/>
  <c r="O93" i="12" s="1"/>
  <c r="L71" i="12"/>
  <c r="L93" i="12" s="1"/>
  <c r="K71" i="12"/>
  <c r="K93" i="12" s="1"/>
  <c r="J71" i="12"/>
  <c r="J93" i="12" s="1"/>
  <c r="I71" i="12"/>
  <c r="I93" i="12" s="1"/>
  <c r="H71" i="12"/>
  <c r="H93" i="12" s="1"/>
  <c r="G71" i="12"/>
  <c r="G93" i="12" s="1"/>
  <c r="S70" i="12"/>
  <c r="R70" i="12"/>
  <c r="Q70" i="12"/>
  <c r="V69" i="12"/>
  <c r="U69" i="12"/>
  <c r="S69" i="12"/>
  <c r="R69" i="12"/>
  <c r="Q69" i="12"/>
  <c r="P69" i="12"/>
  <c r="O69" i="12"/>
  <c r="L69" i="12"/>
  <c r="K69" i="12"/>
  <c r="J69" i="12"/>
  <c r="I69" i="12"/>
  <c r="H69" i="12"/>
  <c r="G69" i="12"/>
  <c r="S67" i="12"/>
  <c r="Q67" i="12"/>
  <c r="U67" i="12" s="1"/>
  <c r="AA65" i="12"/>
  <c r="V65" i="12" s="1"/>
  <c r="X65" i="12"/>
  <c r="AA64" i="12"/>
  <c r="V64" i="12" s="1"/>
  <c r="X64" i="12"/>
  <c r="AA62" i="12"/>
  <c r="V62" i="12" s="1"/>
  <c r="X62" i="12"/>
  <c r="AA61" i="12"/>
  <c r="V61" i="12" s="1"/>
  <c r="X61" i="12"/>
  <c r="AA60" i="12"/>
  <c r="V60" i="12" s="1"/>
  <c r="X60" i="12"/>
  <c r="AA59" i="12"/>
  <c r="V59" i="12" s="1"/>
  <c r="X59" i="12"/>
  <c r="AA58" i="12"/>
  <c r="V58" i="12" s="1"/>
  <c r="X58" i="12"/>
  <c r="AA57" i="12"/>
  <c r="V57" i="12" s="1"/>
  <c r="X57" i="12"/>
  <c r="AA56" i="12"/>
  <c r="V56" i="12" s="1"/>
  <c r="X56" i="12"/>
  <c r="AA55" i="12"/>
  <c r="X55" i="12"/>
  <c r="AA54" i="12"/>
  <c r="V54" i="12" s="1"/>
  <c r="X54" i="12"/>
  <c r="AA53" i="12"/>
  <c r="V53" i="12" s="1"/>
  <c r="X53" i="12"/>
  <c r="AA52" i="12"/>
  <c r="X52" i="12"/>
  <c r="V52" i="12"/>
  <c r="AA51" i="12"/>
  <c r="V51" i="12" s="1"/>
  <c r="X51" i="12"/>
  <c r="AA50" i="12"/>
  <c r="V50" i="12" s="1"/>
  <c r="X50" i="12"/>
  <c r="AA49" i="12"/>
  <c r="V49" i="12" s="1"/>
  <c r="X49" i="12"/>
  <c r="AA48" i="12"/>
  <c r="V48" i="12" s="1"/>
  <c r="X48" i="12"/>
  <c r="AA47" i="12"/>
  <c r="X47" i="12"/>
  <c r="AA46" i="12"/>
  <c r="V46" i="12" s="1"/>
  <c r="X46" i="12"/>
  <c r="AA45" i="12"/>
  <c r="V45" i="12" s="1"/>
  <c r="X45" i="12"/>
  <c r="AA44" i="12"/>
  <c r="V44" i="12" s="1"/>
  <c r="X44" i="12"/>
  <c r="AA43" i="12"/>
  <c r="V43" i="12" s="1"/>
  <c r="X43" i="12"/>
  <c r="AA42" i="12"/>
  <c r="V42" i="12" s="1"/>
  <c r="X42" i="12"/>
  <c r="AA41" i="12"/>
  <c r="V41" i="12" s="1"/>
  <c r="X41" i="12"/>
  <c r="AA40" i="12"/>
  <c r="V40" i="12" s="1"/>
  <c r="X40" i="12"/>
  <c r="AA39" i="12"/>
  <c r="X39" i="12"/>
  <c r="AA38" i="12"/>
  <c r="V38" i="12" s="1"/>
  <c r="X38" i="12"/>
  <c r="AA37" i="12"/>
  <c r="V37" i="12" s="1"/>
  <c r="X37" i="12"/>
  <c r="AA36" i="12"/>
  <c r="V36" i="12" s="1"/>
  <c r="X36" i="12"/>
  <c r="AA35" i="12"/>
  <c r="V35" i="12" s="1"/>
  <c r="X35" i="12"/>
  <c r="AA34" i="12"/>
  <c r="X34" i="12"/>
  <c r="V34" i="12"/>
  <c r="AA33" i="12"/>
  <c r="V33" i="12" s="1"/>
  <c r="X33" i="12"/>
  <c r="AA32" i="12"/>
  <c r="V32" i="12" s="1"/>
  <c r="X32" i="12"/>
  <c r="AA31" i="12"/>
  <c r="V31" i="12" s="1"/>
  <c r="X31" i="12"/>
  <c r="AA30" i="12"/>
  <c r="V30" i="12" s="1"/>
  <c r="X30" i="12"/>
  <c r="AA29" i="12"/>
  <c r="X29" i="12"/>
  <c r="AA28" i="12"/>
  <c r="V28" i="12" s="1"/>
  <c r="X28" i="12"/>
  <c r="AA27" i="12"/>
  <c r="V27" i="12" s="1"/>
  <c r="X27" i="12"/>
  <c r="AA26" i="12"/>
  <c r="V26" i="12" s="1"/>
  <c r="X26" i="12"/>
  <c r="AA25" i="12"/>
  <c r="V25" i="12" s="1"/>
  <c r="X25" i="12"/>
  <c r="AA24" i="12"/>
  <c r="V24" i="12" s="1"/>
  <c r="X24" i="12"/>
  <c r="AA23" i="12"/>
  <c r="V23" i="12" s="1"/>
  <c r="X23" i="12"/>
  <c r="AA22" i="12"/>
  <c r="V22" i="12" s="1"/>
  <c r="X22" i="12"/>
  <c r="AA21" i="12"/>
  <c r="V21" i="12" s="1"/>
  <c r="X21" i="12"/>
  <c r="AA20" i="12"/>
  <c r="V20" i="12" s="1"/>
  <c r="X20" i="12"/>
  <c r="AA19" i="12"/>
  <c r="V19" i="12" s="1"/>
  <c r="X19" i="12"/>
  <c r="AA18" i="12"/>
  <c r="V18" i="12" s="1"/>
  <c r="X18" i="12"/>
  <c r="AA17" i="12"/>
  <c r="X17" i="12"/>
  <c r="AA16" i="12"/>
  <c r="V16" i="12" s="1"/>
  <c r="X16" i="12"/>
  <c r="AA15" i="12"/>
  <c r="V15" i="12" s="1"/>
  <c r="X15" i="12"/>
  <c r="AA14" i="12"/>
  <c r="V14" i="12" s="1"/>
  <c r="X14" i="12"/>
  <c r="K77" i="12"/>
  <c r="J77" i="12"/>
  <c r="AA13" i="12"/>
  <c r="V13" i="12" s="1"/>
  <c r="X13" i="12"/>
  <c r="AA12" i="12"/>
  <c r="V12" i="12" s="1"/>
  <c r="X12" i="12"/>
  <c r="AA11" i="12"/>
  <c r="V11" i="12" s="1"/>
  <c r="X11" i="12"/>
  <c r="AA10" i="12"/>
  <c r="V10" i="12" s="1"/>
  <c r="X10" i="12"/>
  <c r="AA9" i="12"/>
  <c r="V9" i="12" s="1"/>
  <c r="X9" i="12"/>
  <c r="AC8" i="12"/>
  <c r="AA8" i="12"/>
  <c r="X8" i="12"/>
  <c r="O5" i="12"/>
  <c r="L5" i="12"/>
  <c r="K5" i="12"/>
  <c r="J5" i="12"/>
  <c r="I5" i="12"/>
  <c r="H5" i="12"/>
  <c r="G5" i="12"/>
  <c r="Q93" i="12" l="1"/>
  <c r="H88" i="12"/>
  <c r="J90" i="12"/>
  <c r="H91" i="12"/>
  <c r="L91" i="12"/>
  <c r="L92" i="13"/>
  <c r="L94" i="13" s="1"/>
  <c r="G92" i="14"/>
  <c r="G94" i="14" s="1"/>
  <c r="O85" i="14"/>
  <c r="O70" i="14" s="1"/>
  <c r="O73" i="14" s="1"/>
  <c r="I88" i="12"/>
  <c r="G89" i="12"/>
  <c r="K89" i="12"/>
  <c r="G90" i="12"/>
  <c r="K90" i="12"/>
  <c r="I91" i="12"/>
  <c r="O91" i="12"/>
  <c r="L91" i="14"/>
  <c r="M92" i="14"/>
  <c r="M94" i="14" s="1"/>
  <c r="M91" i="14"/>
  <c r="O90" i="14"/>
  <c r="O92" i="14" s="1"/>
  <c r="O94" i="14" s="1"/>
  <c r="U45" i="13"/>
  <c r="U25" i="13"/>
  <c r="U30" i="13"/>
  <c r="U49" i="13"/>
  <c r="U27" i="13"/>
  <c r="U47" i="13"/>
  <c r="U34" i="13"/>
  <c r="U79" i="13"/>
  <c r="U76" i="13"/>
  <c r="U70" i="13"/>
  <c r="U32" i="13"/>
  <c r="U65" i="13"/>
  <c r="U31" i="13"/>
  <c r="U51" i="13"/>
  <c r="U60" i="13"/>
  <c r="U84" i="12"/>
  <c r="U77" i="13"/>
  <c r="U57" i="13"/>
  <c r="U41" i="13"/>
  <c r="U24" i="13"/>
  <c r="U82" i="13"/>
  <c r="U16" i="13"/>
  <c r="U33" i="13"/>
  <c r="U62" i="13"/>
  <c r="U23" i="13"/>
  <c r="U39" i="13"/>
  <c r="U55" i="13"/>
  <c r="U58" i="13"/>
  <c r="I92" i="13"/>
  <c r="I94" i="13" s="1"/>
  <c r="AA78" i="12"/>
  <c r="V78" i="12" s="1"/>
  <c r="U80" i="14"/>
  <c r="K92" i="14"/>
  <c r="K94" i="14" s="1"/>
  <c r="L92" i="14"/>
  <c r="L94" i="14" s="1"/>
  <c r="AA82" i="12"/>
  <c r="V82" i="12" s="1"/>
  <c r="Q73" i="12"/>
  <c r="X72" i="12"/>
  <c r="AA92" i="13"/>
  <c r="R73" i="12"/>
  <c r="S93" i="12"/>
  <c r="S73" i="12"/>
  <c r="X93" i="14"/>
  <c r="I92" i="14"/>
  <c r="I94" i="14" s="1"/>
  <c r="Q94" i="14"/>
  <c r="J92" i="14"/>
  <c r="J94" i="14" s="1"/>
  <c r="U89" i="14"/>
  <c r="X89" i="14"/>
  <c r="V89" i="14"/>
  <c r="U61" i="14"/>
  <c r="U57" i="14"/>
  <c r="U53" i="14"/>
  <c r="U49" i="14"/>
  <c r="U45" i="14"/>
  <c r="U41" i="14"/>
  <c r="U37" i="14"/>
  <c r="U33" i="14"/>
  <c r="U29" i="14"/>
  <c r="U25" i="14"/>
  <c r="U21" i="14"/>
  <c r="U55" i="14"/>
  <c r="U54" i="14"/>
  <c r="U52" i="14"/>
  <c r="U39" i="14"/>
  <c r="U38" i="14"/>
  <c r="U36" i="14"/>
  <c r="U23" i="14"/>
  <c r="U22" i="14"/>
  <c r="U20" i="14"/>
  <c r="U12" i="14"/>
  <c r="U79" i="14"/>
  <c r="U60" i="14"/>
  <c r="U59" i="14"/>
  <c r="U58" i="14"/>
  <c r="U56" i="14"/>
  <c r="U44" i="14"/>
  <c r="U43" i="14"/>
  <c r="U42" i="14"/>
  <c r="U40" i="14"/>
  <c r="U28" i="14"/>
  <c r="U27" i="14"/>
  <c r="U26" i="14"/>
  <c r="U24" i="14"/>
  <c r="U14" i="14"/>
  <c r="U13" i="14"/>
  <c r="U11" i="14"/>
  <c r="U83" i="14"/>
  <c r="U71" i="14"/>
  <c r="U65" i="14"/>
  <c r="U50" i="14"/>
  <c r="U48" i="14"/>
  <c r="U34" i="14"/>
  <c r="U32" i="14"/>
  <c r="U18" i="14"/>
  <c r="U10" i="14"/>
  <c r="U9" i="14"/>
  <c r="U64" i="14"/>
  <c r="U62" i="14"/>
  <c r="U51" i="14"/>
  <c r="U47" i="14"/>
  <c r="U46" i="14"/>
  <c r="U35" i="14"/>
  <c r="U31" i="14"/>
  <c r="U30" i="14"/>
  <c r="U19" i="14"/>
  <c r="U17" i="14"/>
  <c r="U16" i="14"/>
  <c r="U81" i="14"/>
  <c r="U8" i="14"/>
  <c r="X88" i="14"/>
  <c r="U88" i="14"/>
  <c r="S92" i="14"/>
  <c r="V88" i="14"/>
  <c r="U76" i="14"/>
  <c r="U84" i="14"/>
  <c r="U78" i="14"/>
  <c r="U91" i="14"/>
  <c r="AA92" i="14"/>
  <c r="U90" i="14"/>
  <c r="V90" i="14"/>
  <c r="X90" i="14"/>
  <c r="U70" i="14"/>
  <c r="X70" i="14"/>
  <c r="AA85" i="14"/>
  <c r="V76" i="14"/>
  <c r="V77" i="14"/>
  <c r="S85" i="14"/>
  <c r="X77" i="14"/>
  <c r="U77" i="14"/>
  <c r="U82" i="14"/>
  <c r="U42" i="13"/>
  <c r="U21" i="13"/>
  <c r="U15" i="13"/>
  <c r="U59" i="13"/>
  <c r="U52" i="13"/>
  <c r="U54" i="13"/>
  <c r="U50" i="13"/>
  <c r="U26" i="13"/>
  <c r="U8" i="13"/>
  <c r="U84" i="13"/>
  <c r="U53" i="13"/>
  <c r="U13" i="13"/>
  <c r="U22" i="13"/>
  <c r="U71" i="13"/>
  <c r="U11" i="13"/>
  <c r="U36" i="13"/>
  <c r="U20" i="13"/>
  <c r="U44" i="13"/>
  <c r="U10" i="13"/>
  <c r="U18" i="13"/>
  <c r="U37" i="13"/>
  <c r="O94" i="13"/>
  <c r="U88" i="13"/>
  <c r="S92" i="13"/>
  <c r="V88" i="13"/>
  <c r="X88" i="13"/>
  <c r="X73" i="13"/>
  <c r="Y76" i="13" s="1"/>
  <c r="U73" i="13"/>
  <c r="X90" i="13"/>
  <c r="V90" i="13"/>
  <c r="U90" i="13"/>
  <c r="AA85" i="13"/>
  <c r="K92" i="13"/>
  <c r="K94" i="13" s="1"/>
  <c r="X91" i="13"/>
  <c r="V91" i="13"/>
  <c r="U91" i="13"/>
  <c r="U85" i="13"/>
  <c r="X85" i="13"/>
  <c r="H94" i="13"/>
  <c r="X76" i="12"/>
  <c r="X82" i="12"/>
  <c r="U36" i="12"/>
  <c r="U14" i="12"/>
  <c r="U15" i="12"/>
  <c r="U37" i="12"/>
  <c r="U11" i="12"/>
  <c r="U22" i="12"/>
  <c r="U23" i="12"/>
  <c r="U8" i="12"/>
  <c r="U9" i="12"/>
  <c r="U10" i="12"/>
  <c r="U20" i="12"/>
  <c r="U21" i="12"/>
  <c r="U32" i="12"/>
  <c r="U18" i="12"/>
  <c r="U19" i="12"/>
  <c r="U26" i="12"/>
  <c r="U27" i="12"/>
  <c r="U30" i="12"/>
  <c r="U31" i="12"/>
  <c r="U12" i="12"/>
  <c r="U13" i="12"/>
  <c r="U16" i="12"/>
  <c r="U17" i="12"/>
  <c r="U24" i="12"/>
  <c r="U25" i="12"/>
  <c r="U38" i="12"/>
  <c r="U39" i="12"/>
  <c r="U42" i="12"/>
  <c r="U43" i="12"/>
  <c r="U46" i="12"/>
  <c r="U47" i="12"/>
  <c r="U50" i="12"/>
  <c r="U51" i="12"/>
  <c r="U54" i="12"/>
  <c r="U55" i="12"/>
  <c r="U58" i="12"/>
  <c r="U59" i="12"/>
  <c r="U62" i="12"/>
  <c r="U64" i="12"/>
  <c r="U28" i="12"/>
  <c r="U29" i="12"/>
  <c r="U34" i="12"/>
  <c r="U35" i="12"/>
  <c r="U44" i="12"/>
  <c r="U45" i="12"/>
  <c r="U52" i="12"/>
  <c r="U53" i="12"/>
  <c r="U60" i="12"/>
  <c r="U61" i="12"/>
  <c r="U33" i="12"/>
  <c r="U40" i="12"/>
  <c r="U41" i="12"/>
  <c r="U48" i="12"/>
  <c r="U49" i="12"/>
  <c r="U56" i="12"/>
  <c r="U57" i="12"/>
  <c r="U65" i="12"/>
  <c r="V71" i="12"/>
  <c r="U72" i="12"/>
  <c r="H85" i="12"/>
  <c r="H70" i="12" s="1"/>
  <c r="H73" i="12" s="1"/>
  <c r="U76" i="12"/>
  <c r="U78" i="12"/>
  <c r="U82" i="12"/>
  <c r="X83" i="12"/>
  <c r="R93" i="12"/>
  <c r="L85" i="12"/>
  <c r="L70" i="12" s="1"/>
  <c r="L73" i="12" s="1"/>
  <c r="J89" i="12"/>
  <c r="Q89" i="12"/>
  <c r="X89" i="12" s="1"/>
  <c r="S91" i="12"/>
  <c r="U91" i="12" s="1"/>
  <c r="AA81" i="12"/>
  <c r="V81" i="12" s="1"/>
  <c r="V39" i="12"/>
  <c r="AA76" i="12"/>
  <c r="V76" i="12" s="1"/>
  <c r="AD8" i="12"/>
  <c r="AA89" i="12"/>
  <c r="V89" i="12" s="1"/>
  <c r="AA91" i="12"/>
  <c r="V91" i="12" s="1"/>
  <c r="V47" i="12"/>
  <c r="AA83" i="12"/>
  <c r="V83" i="12" s="1"/>
  <c r="X93" i="12"/>
  <c r="J85" i="12"/>
  <c r="J70" i="12" s="1"/>
  <c r="J73" i="12" s="1"/>
  <c r="Q85" i="12"/>
  <c r="U77" i="12"/>
  <c r="X77" i="12"/>
  <c r="X79" i="12"/>
  <c r="I90" i="12"/>
  <c r="I92" i="12" s="1"/>
  <c r="I94" i="12" s="1"/>
  <c r="O90" i="12"/>
  <c r="O92" i="12" s="1"/>
  <c r="O94" i="12" s="1"/>
  <c r="AA88" i="12"/>
  <c r="V8" i="12"/>
  <c r="AA77" i="12"/>
  <c r="V77" i="12" s="1"/>
  <c r="AA90" i="12"/>
  <c r="G88" i="12"/>
  <c r="G85" i="12"/>
  <c r="G70" i="12" s="1"/>
  <c r="G73" i="12" s="1"/>
  <c r="K88" i="12"/>
  <c r="K85" i="12"/>
  <c r="K70" i="12" s="1"/>
  <c r="K73" i="12" s="1"/>
  <c r="R88" i="12"/>
  <c r="R85" i="12"/>
  <c r="G91" i="12"/>
  <c r="K91" i="12"/>
  <c r="R91" i="12"/>
  <c r="S85" i="12"/>
  <c r="AA84" i="12"/>
  <c r="V84" i="12" s="1"/>
  <c r="V55" i="12"/>
  <c r="U81" i="12"/>
  <c r="X81" i="12"/>
  <c r="AA79" i="12"/>
  <c r="V79" i="12" s="1"/>
  <c r="I85" i="12"/>
  <c r="I70" i="12" s="1"/>
  <c r="I73" i="12" s="1"/>
  <c r="O85" i="12"/>
  <c r="O70" i="12" s="1"/>
  <c r="O73" i="12" s="1"/>
  <c r="U89" i="12"/>
  <c r="H90" i="12"/>
  <c r="H92" i="12" s="1"/>
  <c r="H94" i="12" s="1"/>
  <c r="L90" i="12"/>
  <c r="L92" i="12" s="1"/>
  <c r="L94" i="12" s="1"/>
  <c r="S90" i="12"/>
  <c r="U88" i="12"/>
  <c r="V17" i="12"/>
  <c r="V29" i="12"/>
  <c r="U70" i="12"/>
  <c r="U71" i="12"/>
  <c r="U79" i="12"/>
  <c r="U83" i="12"/>
  <c r="X70" i="12"/>
  <c r="X71" i="12"/>
  <c r="J88" i="12"/>
  <c r="Q88" i="12"/>
  <c r="U80" i="12"/>
  <c r="AA80" i="12"/>
  <c r="V80" i="12" s="1"/>
  <c r="G62" i="11"/>
  <c r="G89" i="11"/>
  <c r="G83" i="11"/>
  <c r="J62" i="11"/>
  <c r="J89" i="11"/>
  <c r="J83" i="11"/>
  <c r="K14" i="10"/>
  <c r="J14" i="10"/>
  <c r="G90" i="11"/>
  <c r="G85" i="11"/>
  <c r="I62" i="11"/>
  <c r="K62" i="11"/>
  <c r="F62" i="11"/>
  <c r="I89" i="11"/>
  <c r="K89" i="11"/>
  <c r="F89" i="11"/>
  <c r="K83" i="11"/>
  <c r="I83" i="11"/>
  <c r="F83" i="11"/>
  <c r="G93" i="10"/>
  <c r="Q90" i="10"/>
  <c r="V87" i="10"/>
  <c r="U87" i="10"/>
  <c r="S87" i="10"/>
  <c r="R87" i="10"/>
  <c r="Q87" i="10"/>
  <c r="P87" i="10"/>
  <c r="O87" i="10"/>
  <c r="L87" i="10"/>
  <c r="K87" i="10"/>
  <c r="J87" i="10"/>
  <c r="I87" i="10"/>
  <c r="H87" i="10"/>
  <c r="G87" i="10"/>
  <c r="X86" i="10"/>
  <c r="S84" i="10"/>
  <c r="R84" i="10"/>
  <c r="Q84" i="10"/>
  <c r="O84" i="10"/>
  <c r="K84" i="10"/>
  <c r="J84" i="10"/>
  <c r="I84" i="10"/>
  <c r="G84" i="10"/>
  <c r="S83" i="10"/>
  <c r="X83" i="10" s="1"/>
  <c r="R83" i="10"/>
  <c r="R91" i="10" s="1"/>
  <c r="Q83" i="10"/>
  <c r="Q91" i="10" s="1"/>
  <c r="O83" i="10"/>
  <c r="L83" i="10"/>
  <c r="K83" i="10"/>
  <c r="J83" i="10"/>
  <c r="I83" i="10"/>
  <c r="H83" i="10"/>
  <c r="G83" i="10"/>
  <c r="S82" i="10"/>
  <c r="X82" i="10" s="1"/>
  <c r="R82" i="10"/>
  <c r="Q82" i="10"/>
  <c r="O82" i="10"/>
  <c r="L82" i="10"/>
  <c r="K82" i="10"/>
  <c r="J82" i="10"/>
  <c r="I82" i="10"/>
  <c r="H82" i="10"/>
  <c r="G82" i="10"/>
  <c r="S81" i="10"/>
  <c r="X81" i="10" s="1"/>
  <c r="R81" i="10"/>
  <c r="Q81" i="10"/>
  <c r="O81" i="10"/>
  <c r="L81" i="10"/>
  <c r="K81" i="10"/>
  <c r="J81" i="10"/>
  <c r="I81" i="10"/>
  <c r="H81" i="10"/>
  <c r="G81" i="10"/>
  <c r="S80" i="10"/>
  <c r="S90" i="10" s="1"/>
  <c r="R80" i="10"/>
  <c r="R90" i="10" s="1"/>
  <c r="Q80" i="10"/>
  <c r="O80" i="10"/>
  <c r="L80" i="10"/>
  <c r="K80" i="10"/>
  <c r="K90" i="10" s="1"/>
  <c r="J80" i="10"/>
  <c r="I80" i="10"/>
  <c r="H80" i="10"/>
  <c r="G80" i="10"/>
  <c r="G90" i="10" s="1"/>
  <c r="S79" i="10"/>
  <c r="R79" i="10"/>
  <c r="Q79" i="10"/>
  <c r="X79" i="10" s="1"/>
  <c r="O79" i="10"/>
  <c r="L79" i="10"/>
  <c r="K79" i="10"/>
  <c r="J79" i="10"/>
  <c r="I79" i="10"/>
  <c r="H79" i="10"/>
  <c r="G79" i="10"/>
  <c r="S78" i="10"/>
  <c r="S89" i="10" s="1"/>
  <c r="R78" i="10"/>
  <c r="Q78" i="10"/>
  <c r="Q89" i="10" s="1"/>
  <c r="O78" i="10"/>
  <c r="L78" i="10"/>
  <c r="K78" i="10"/>
  <c r="J78" i="10"/>
  <c r="I78" i="10"/>
  <c r="H78" i="10"/>
  <c r="G78" i="10"/>
  <c r="S77" i="10"/>
  <c r="R77" i="10"/>
  <c r="Q77" i="10"/>
  <c r="L77" i="10"/>
  <c r="K77" i="10"/>
  <c r="J77" i="10"/>
  <c r="H77" i="10"/>
  <c r="G77" i="10"/>
  <c r="S76" i="10"/>
  <c r="R76" i="10"/>
  <c r="R88" i="10" s="1"/>
  <c r="Q76" i="10"/>
  <c r="Q88" i="10" s="1"/>
  <c r="O76" i="10"/>
  <c r="L76" i="10"/>
  <c r="K76" i="10"/>
  <c r="J76" i="10"/>
  <c r="I76" i="10"/>
  <c r="H76" i="10"/>
  <c r="G76" i="10"/>
  <c r="V75" i="10"/>
  <c r="U75" i="10"/>
  <c r="S75" i="10"/>
  <c r="R75" i="10"/>
  <c r="Q75" i="10"/>
  <c r="P75" i="10"/>
  <c r="O75" i="10"/>
  <c r="L75" i="10"/>
  <c r="K75" i="10"/>
  <c r="J75" i="10"/>
  <c r="I75" i="10"/>
  <c r="H75" i="10"/>
  <c r="G75" i="10"/>
  <c r="S72" i="10"/>
  <c r="R72" i="10"/>
  <c r="Q72" i="10"/>
  <c r="O72" i="10"/>
  <c r="O93" i="10" s="1"/>
  <c r="L72" i="10"/>
  <c r="K72" i="10"/>
  <c r="J72" i="10"/>
  <c r="I72" i="10"/>
  <c r="H72" i="10"/>
  <c r="G72" i="10"/>
  <c r="AA71" i="10"/>
  <c r="V71" i="10" s="1"/>
  <c r="S71" i="10"/>
  <c r="R71" i="10"/>
  <c r="Q71" i="10"/>
  <c r="Q93" i="10" s="1"/>
  <c r="P71" i="10"/>
  <c r="O71" i="10"/>
  <c r="L71" i="10"/>
  <c r="K71" i="10"/>
  <c r="J71" i="10"/>
  <c r="J93" i="10" s="1"/>
  <c r="I71" i="10"/>
  <c r="H71" i="10"/>
  <c r="H93" i="10" s="1"/>
  <c r="G71" i="10"/>
  <c r="S70" i="10"/>
  <c r="R70" i="10"/>
  <c r="Q70" i="10"/>
  <c r="V69" i="10"/>
  <c r="U69" i="10"/>
  <c r="S69" i="10"/>
  <c r="R69" i="10"/>
  <c r="Q69" i="10"/>
  <c r="P69" i="10"/>
  <c r="O69" i="10"/>
  <c r="L69" i="10"/>
  <c r="K69" i="10"/>
  <c r="J69" i="10"/>
  <c r="I69" i="10"/>
  <c r="H69" i="10"/>
  <c r="G69" i="10"/>
  <c r="U67" i="10"/>
  <c r="S67" i="10"/>
  <c r="U79" i="10" s="1"/>
  <c r="Q67" i="10"/>
  <c r="AA65" i="10"/>
  <c r="V65" i="10" s="1"/>
  <c r="X65" i="10"/>
  <c r="AA64" i="10"/>
  <c r="X64" i="10"/>
  <c r="V64" i="10"/>
  <c r="AA62" i="10"/>
  <c r="X62" i="10"/>
  <c r="V62" i="10"/>
  <c r="AA61" i="10"/>
  <c r="V61" i="10" s="1"/>
  <c r="X61" i="10"/>
  <c r="AA60" i="10"/>
  <c r="V60" i="10" s="1"/>
  <c r="X60" i="10"/>
  <c r="AA59" i="10"/>
  <c r="V59" i="10" s="1"/>
  <c r="X59" i="10"/>
  <c r="AA58" i="10"/>
  <c r="V58" i="10" s="1"/>
  <c r="X58" i="10"/>
  <c r="L84" i="10"/>
  <c r="H84" i="10"/>
  <c r="AA57" i="10"/>
  <c r="V57" i="10" s="1"/>
  <c r="X57" i="10"/>
  <c r="AA56" i="10"/>
  <c r="V56" i="10" s="1"/>
  <c r="X56" i="10"/>
  <c r="AA55" i="10"/>
  <c r="V55" i="10" s="1"/>
  <c r="X55" i="10"/>
  <c r="AA54" i="10"/>
  <c r="V54" i="10" s="1"/>
  <c r="X54" i="10"/>
  <c r="AA53" i="10"/>
  <c r="V53" i="10" s="1"/>
  <c r="X53" i="10"/>
  <c r="AA52" i="10"/>
  <c r="V52" i="10" s="1"/>
  <c r="X52" i="10"/>
  <c r="AA51" i="10"/>
  <c r="V51" i="10" s="1"/>
  <c r="X51" i="10"/>
  <c r="AA50" i="10"/>
  <c r="X50" i="10"/>
  <c r="AA49" i="10"/>
  <c r="V49" i="10" s="1"/>
  <c r="X49" i="10"/>
  <c r="AA48" i="10"/>
  <c r="X48" i="10"/>
  <c r="V48" i="10"/>
  <c r="AA47" i="10"/>
  <c r="X47" i="10"/>
  <c r="V47" i="10"/>
  <c r="AA46" i="10"/>
  <c r="AA82" i="10" s="1"/>
  <c r="V82" i="10" s="1"/>
  <c r="X46" i="10"/>
  <c r="AA45" i="10"/>
  <c r="V45" i="10" s="1"/>
  <c r="X45" i="10"/>
  <c r="AA44" i="10"/>
  <c r="V44" i="10" s="1"/>
  <c r="X44" i="10"/>
  <c r="AA43" i="10"/>
  <c r="V43" i="10" s="1"/>
  <c r="X43" i="10"/>
  <c r="AA42" i="10"/>
  <c r="X42" i="10"/>
  <c r="AA41" i="10"/>
  <c r="V41" i="10" s="1"/>
  <c r="X41" i="10"/>
  <c r="AA40" i="10"/>
  <c r="V40" i="10" s="1"/>
  <c r="X40" i="10"/>
  <c r="AA39" i="10"/>
  <c r="V39" i="10" s="1"/>
  <c r="X39" i="10"/>
  <c r="AA38" i="10"/>
  <c r="V38" i="10" s="1"/>
  <c r="X38" i="10"/>
  <c r="AA37" i="10"/>
  <c r="V37" i="10" s="1"/>
  <c r="X37" i="10"/>
  <c r="AA36" i="10"/>
  <c r="V36" i="10" s="1"/>
  <c r="X36" i="10"/>
  <c r="AA35" i="10"/>
  <c r="V35" i="10" s="1"/>
  <c r="X35" i="10"/>
  <c r="AA34" i="10"/>
  <c r="V34" i="10" s="1"/>
  <c r="X34" i="10"/>
  <c r="AA33" i="10"/>
  <c r="V33" i="10" s="1"/>
  <c r="X33" i="10"/>
  <c r="AA32" i="10"/>
  <c r="V32" i="10" s="1"/>
  <c r="X32" i="10"/>
  <c r="AA31" i="10"/>
  <c r="V31" i="10" s="1"/>
  <c r="X31" i="10"/>
  <c r="AA30" i="10"/>
  <c r="V30" i="10" s="1"/>
  <c r="X30" i="10"/>
  <c r="AA29" i="10"/>
  <c r="V29" i="10" s="1"/>
  <c r="X29" i="10"/>
  <c r="AA28" i="10"/>
  <c r="V28" i="10" s="1"/>
  <c r="X28" i="10"/>
  <c r="AA27" i="10"/>
  <c r="V27" i="10" s="1"/>
  <c r="X27" i="10"/>
  <c r="AA26" i="10"/>
  <c r="V26" i="10" s="1"/>
  <c r="X26" i="10"/>
  <c r="AA25" i="10"/>
  <c r="V25" i="10" s="1"/>
  <c r="X25" i="10"/>
  <c r="AA24" i="10"/>
  <c r="V24" i="10" s="1"/>
  <c r="X24" i="10"/>
  <c r="AA23" i="10"/>
  <c r="V23" i="10" s="1"/>
  <c r="X23" i="10"/>
  <c r="AA22" i="10"/>
  <c r="X22" i="10"/>
  <c r="AA21" i="10"/>
  <c r="V21" i="10" s="1"/>
  <c r="X21" i="10"/>
  <c r="AA20" i="10"/>
  <c r="V20" i="10" s="1"/>
  <c r="X20" i="10"/>
  <c r="AA19" i="10"/>
  <c r="V19" i="10" s="1"/>
  <c r="X19" i="10"/>
  <c r="AA18" i="10"/>
  <c r="X18" i="10"/>
  <c r="AA17" i="10"/>
  <c r="V17" i="10" s="1"/>
  <c r="X17" i="10"/>
  <c r="AA16" i="10"/>
  <c r="X16" i="10"/>
  <c r="V16" i="10"/>
  <c r="AA15" i="10"/>
  <c r="X15" i="10"/>
  <c r="V15" i="10"/>
  <c r="O77" i="10"/>
  <c r="I77" i="10"/>
  <c r="AA14" i="10"/>
  <c r="X14" i="10"/>
  <c r="V14" i="10"/>
  <c r="AA13" i="10"/>
  <c r="X13" i="10"/>
  <c r="V13" i="10"/>
  <c r="AA12" i="10"/>
  <c r="V12" i="10" s="1"/>
  <c r="X12" i="10"/>
  <c r="AA11" i="10"/>
  <c r="V11" i="10" s="1"/>
  <c r="X11" i="10"/>
  <c r="AA10" i="10"/>
  <c r="V10" i="10" s="1"/>
  <c r="X10" i="10"/>
  <c r="AA9" i="10"/>
  <c r="V9" i="10" s="1"/>
  <c r="X9" i="10"/>
  <c r="AC8" i="10"/>
  <c r="AA8" i="10"/>
  <c r="AD8" i="10" s="1"/>
  <c r="X8" i="10"/>
  <c r="O5" i="10"/>
  <c r="L5" i="10"/>
  <c r="K5" i="10"/>
  <c r="J5" i="10"/>
  <c r="I5" i="10"/>
  <c r="H5" i="10"/>
  <c r="G5" i="10"/>
  <c r="G41" i="9"/>
  <c r="H41" i="9"/>
  <c r="I41" i="9"/>
  <c r="J41" i="9"/>
  <c r="K41" i="9"/>
  <c r="L41" i="9"/>
  <c r="M41" i="9"/>
  <c r="N41" i="9"/>
  <c r="O41" i="9"/>
  <c r="N36" i="9"/>
  <c r="N30" i="9"/>
  <c r="R67" i="7"/>
  <c r="T41" i="7" s="1"/>
  <c r="S67" i="8"/>
  <c r="R71" i="7"/>
  <c r="R71" i="8"/>
  <c r="R71" i="3"/>
  <c r="Q71" i="7"/>
  <c r="Q71" i="8"/>
  <c r="Q71" i="3"/>
  <c r="P71" i="7"/>
  <c r="P71" i="8"/>
  <c r="P71" i="3"/>
  <c r="H71" i="7"/>
  <c r="I71" i="7"/>
  <c r="J71" i="7"/>
  <c r="K71" i="7"/>
  <c r="L71" i="7"/>
  <c r="H71" i="8"/>
  <c r="I71" i="8"/>
  <c r="J71" i="8"/>
  <c r="K71" i="8"/>
  <c r="L71" i="8"/>
  <c r="H71" i="3"/>
  <c r="I71" i="3"/>
  <c r="J71" i="3"/>
  <c r="K71" i="3"/>
  <c r="L71" i="3"/>
  <c r="G71" i="7"/>
  <c r="G71" i="8"/>
  <c r="G71" i="3"/>
  <c r="O30" i="9"/>
  <c r="I30" i="9"/>
  <c r="J30" i="9"/>
  <c r="K30" i="9"/>
  <c r="L30" i="9"/>
  <c r="M30" i="9"/>
  <c r="H30" i="9"/>
  <c r="H36" i="9"/>
  <c r="I36" i="9"/>
  <c r="I37" i="9" s="1"/>
  <c r="J36" i="9"/>
  <c r="J37" i="9" s="1"/>
  <c r="K36" i="9"/>
  <c r="L37" i="9" s="1"/>
  <c r="L36" i="9"/>
  <c r="M36" i="9"/>
  <c r="M37" i="9" s="1"/>
  <c r="G36" i="9"/>
  <c r="H37" i="9" s="1"/>
  <c r="K31" i="9"/>
  <c r="I31" i="9"/>
  <c r="D24" i="9"/>
  <c r="D25" i="9" s="1"/>
  <c r="E24" i="9"/>
  <c r="E25" i="9" s="1"/>
  <c r="F24" i="9"/>
  <c r="F25" i="9" s="1"/>
  <c r="G24" i="9"/>
  <c r="G25" i="9" s="1"/>
  <c r="H24" i="9"/>
  <c r="H25" i="9" s="1"/>
  <c r="I24" i="9"/>
  <c r="I25" i="9" s="1"/>
  <c r="J24" i="9"/>
  <c r="J25" i="9" s="1"/>
  <c r="K24" i="9"/>
  <c r="K25" i="9" s="1"/>
  <c r="L24" i="9"/>
  <c r="L25" i="9" s="1"/>
  <c r="M24" i="9"/>
  <c r="M25" i="9" s="1"/>
  <c r="N24" i="9"/>
  <c r="N25" i="9" s="1"/>
  <c r="C24" i="9"/>
  <c r="H89" i="10" l="1"/>
  <c r="L89" i="10"/>
  <c r="Q92" i="12"/>
  <c r="Q94" i="12" s="1"/>
  <c r="I89" i="10"/>
  <c r="O89" i="10"/>
  <c r="J92" i="12"/>
  <c r="J94" i="12" s="1"/>
  <c r="AA77" i="10"/>
  <c r="V77" i="10" s="1"/>
  <c r="AA79" i="10"/>
  <c r="U9" i="10"/>
  <c r="U10" i="10"/>
  <c r="U11" i="10"/>
  <c r="U12" i="10"/>
  <c r="U13" i="10"/>
  <c r="U58" i="10"/>
  <c r="U59" i="10"/>
  <c r="U60" i="10"/>
  <c r="U61" i="10"/>
  <c r="U62" i="10"/>
  <c r="U64" i="10"/>
  <c r="S118" i="14"/>
  <c r="S119" i="14" s="1"/>
  <c r="S72" i="14" s="1"/>
  <c r="X73" i="12"/>
  <c r="Y82" i="12" s="1"/>
  <c r="AA78" i="10"/>
  <c r="V78" i="10" s="1"/>
  <c r="AA81" i="10"/>
  <c r="V81" i="10" s="1"/>
  <c r="AA84" i="10"/>
  <c r="V84" i="10" s="1"/>
  <c r="H88" i="10"/>
  <c r="I93" i="10"/>
  <c r="U73" i="12"/>
  <c r="X93" i="10"/>
  <c r="AA91" i="10"/>
  <c r="AA83" i="10"/>
  <c r="V50" i="10"/>
  <c r="I90" i="10"/>
  <c r="AA76" i="10"/>
  <c r="V76" i="10" s="1"/>
  <c r="H90" i="10"/>
  <c r="V18" i="10"/>
  <c r="V22" i="10"/>
  <c r="V42" i="10"/>
  <c r="V46" i="10"/>
  <c r="H91" i="10"/>
  <c r="K93" i="10"/>
  <c r="X71" i="10"/>
  <c r="AA80" i="10"/>
  <c r="V80" i="10" s="1"/>
  <c r="AA90" i="10"/>
  <c r="V90" i="10" s="1"/>
  <c r="V8" i="10"/>
  <c r="AA88" i="10"/>
  <c r="L91" i="10"/>
  <c r="Q73" i="10"/>
  <c r="L93" i="10"/>
  <c r="R93" i="10"/>
  <c r="G88" i="10"/>
  <c r="J90" i="10"/>
  <c r="G91" i="10"/>
  <c r="K91" i="10"/>
  <c r="V85" i="14"/>
  <c r="U85" i="14"/>
  <c r="X85" i="14"/>
  <c r="X92" i="14"/>
  <c r="U92" i="14"/>
  <c r="V94" i="14"/>
  <c r="AA70" i="14"/>
  <c r="V70" i="14" s="1"/>
  <c r="Y91" i="13"/>
  <c r="Y83" i="13"/>
  <c r="V94" i="13"/>
  <c r="AA70" i="13"/>
  <c r="V70" i="13" s="1"/>
  <c r="Y69" i="13"/>
  <c r="Y75" i="13"/>
  <c r="Y53" i="13"/>
  <c r="Y37" i="13"/>
  <c r="Y21" i="13"/>
  <c r="Y87" i="13"/>
  <c r="Y67" i="13"/>
  <c r="Y49" i="13"/>
  <c r="Y33" i="13"/>
  <c r="Y17" i="13"/>
  <c r="Y10" i="13"/>
  <c r="Y73" i="13"/>
  <c r="Y59" i="13"/>
  <c r="Y58" i="13"/>
  <c r="Y57" i="13"/>
  <c r="Y43" i="13"/>
  <c r="Y42" i="13"/>
  <c r="Y41" i="13"/>
  <c r="Y27" i="13"/>
  <c r="Y26" i="13"/>
  <c r="Y25" i="13"/>
  <c r="Y86" i="13"/>
  <c r="Y61" i="13"/>
  <c r="Y45" i="13"/>
  <c r="Y29" i="13"/>
  <c r="Y8" i="13"/>
  <c r="Y68" i="13"/>
  <c r="Y64" i="13"/>
  <c r="Y62" i="13"/>
  <c r="Y47" i="13"/>
  <c r="Y46" i="13"/>
  <c r="Y31" i="13"/>
  <c r="Y30" i="13"/>
  <c r="Y15" i="13"/>
  <c r="Y14" i="13"/>
  <c r="Y51" i="13"/>
  <c r="Y82" i="13"/>
  <c r="Y34" i="13"/>
  <c r="Y81" i="13"/>
  <c r="Y23" i="13"/>
  <c r="Y55" i="13"/>
  <c r="Y72" i="13"/>
  <c r="Y38" i="13"/>
  <c r="Y13" i="13"/>
  <c r="Y48" i="13"/>
  <c r="Y19" i="13"/>
  <c r="Y50" i="13"/>
  <c r="Y12" i="13"/>
  <c r="Y80" i="13"/>
  <c r="Y28" i="13"/>
  <c r="Y60" i="13"/>
  <c r="Y9" i="13"/>
  <c r="Y54" i="13"/>
  <c r="Y16" i="13"/>
  <c r="Y52" i="13"/>
  <c r="Y65" i="13"/>
  <c r="Y24" i="13"/>
  <c r="Y35" i="13"/>
  <c r="Y71" i="13"/>
  <c r="Y11" i="13"/>
  <c r="Y39" i="13"/>
  <c r="Y20" i="13"/>
  <c r="Y32" i="13"/>
  <c r="Y40" i="13"/>
  <c r="Y18" i="13"/>
  <c r="Y79" i="13"/>
  <c r="Y44" i="13"/>
  <c r="Y22" i="13"/>
  <c r="Y36" i="13"/>
  <c r="Y56" i="13"/>
  <c r="Y77" i="13"/>
  <c r="Y70" i="13"/>
  <c r="Y88" i="13"/>
  <c r="V85" i="13"/>
  <c r="Y78" i="13"/>
  <c r="Y84" i="13"/>
  <c r="Y85" i="13"/>
  <c r="Y89" i="13"/>
  <c r="Y90" i="13"/>
  <c r="U92" i="13"/>
  <c r="S94" i="13"/>
  <c r="X92" i="13"/>
  <c r="Y92" i="13" s="1"/>
  <c r="Y93" i="13"/>
  <c r="X91" i="12"/>
  <c r="R92" i="12"/>
  <c r="R94" i="12" s="1"/>
  <c r="Y62" i="12"/>
  <c r="Y58" i="12"/>
  <c r="Y18" i="12"/>
  <c r="Y87" i="12"/>
  <c r="Y36" i="12"/>
  <c r="Y20" i="12"/>
  <c r="Y48" i="12"/>
  <c r="Y32" i="12"/>
  <c r="Y13" i="12"/>
  <c r="Y41" i="12"/>
  <c r="Y71" i="12"/>
  <c r="Y86" i="12"/>
  <c r="K92" i="12"/>
  <c r="K94" i="12" s="1"/>
  <c r="Y55" i="12"/>
  <c r="AA92" i="12"/>
  <c r="Y76" i="12"/>
  <c r="X88" i="12"/>
  <c r="Y88" i="12" s="1"/>
  <c r="U90" i="12"/>
  <c r="V90" i="12"/>
  <c r="X90" i="12"/>
  <c r="U85" i="12"/>
  <c r="X85" i="12"/>
  <c r="Y85" i="12" s="1"/>
  <c r="G92" i="12"/>
  <c r="G94" i="12" s="1"/>
  <c r="Y14" i="12"/>
  <c r="S92" i="12"/>
  <c r="AA85" i="12"/>
  <c r="Y22" i="12"/>
  <c r="Y57" i="12"/>
  <c r="V88" i="12"/>
  <c r="U14" i="10"/>
  <c r="U15" i="10"/>
  <c r="U17" i="10"/>
  <c r="U18" i="10"/>
  <c r="U21" i="10"/>
  <c r="U23" i="10"/>
  <c r="U25" i="10"/>
  <c r="U27" i="10"/>
  <c r="U29" i="10"/>
  <c r="U32" i="10"/>
  <c r="U34" i="10"/>
  <c r="U36" i="10"/>
  <c r="U37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72" i="10"/>
  <c r="U77" i="10"/>
  <c r="U82" i="10"/>
  <c r="U8" i="10"/>
  <c r="U16" i="10"/>
  <c r="U19" i="10"/>
  <c r="U20" i="10"/>
  <c r="U22" i="10"/>
  <c r="U24" i="10"/>
  <c r="U26" i="10"/>
  <c r="U28" i="10"/>
  <c r="U30" i="10"/>
  <c r="U31" i="10"/>
  <c r="U33" i="10"/>
  <c r="U35" i="10"/>
  <c r="U38" i="10"/>
  <c r="U80" i="10"/>
  <c r="U81" i="10"/>
  <c r="U70" i="10"/>
  <c r="U83" i="10"/>
  <c r="O90" i="10"/>
  <c r="L90" i="10"/>
  <c r="L88" i="10"/>
  <c r="J89" i="10"/>
  <c r="J91" i="10"/>
  <c r="K85" i="10"/>
  <c r="K70" i="10" s="1"/>
  <c r="K73" i="10" s="1"/>
  <c r="J85" i="10"/>
  <c r="J70" i="10" s="1"/>
  <c r="J73" i="10" s="1"/>
  <c r="X78" i="10"/>
  <c r="U65" i="10"/>
  <c r="X70" i="10"/>
  <c r="U71" i="10"/>
  <c r="S85" i="10"/>
  <c r="V83" i="10"/>
  <c r="S91" i="10"/>
  <c r="X91" i="10" s="1"/>
  <c r="Q85" i="10"/>
  <c r="I91" i="10"/>
  <c r="R73" i="10"/>
  <c r="S93" i="10"/>
  <c r="S73" i="10"/>
  <c r="U76" i="10"/>
  <c r="J88" i="10"/>
  <c r="X77" i="10"/>
  <c r="U78" i="10"/>
  <c r="O91" i="10"/>
  <c r="U84" i="10"/>
  <c r="R85" i="10"/>
  <c r="K88" i="10"/>
  <c r="S88" i="10"/>
  <c r="X72" i="10"/>
  <c r="G85" i="10"/>
  <c r="G70" i="10" s="1"/>
  <c r="G73" i="10" s="1"/>
  <c r="G89" i="10"/>
  <c r="K89" i="10"/>
  <c r="R89" i="10"/>
  <c r="R92" i="10" s="1"/>
  <c r="R94" i="10" s="1"/>
  <c r="V79" i="10"/>
  <c r="U91" i="10"/>
  <c r="H85" i="10"/>
  <c r="H70" i="10" s="1"/>
  <c r="H73" i="10" s="1"/>
  <c r="L85" i="10"/>
  <c r="L70" i="10" s="1"/>
  <c r="L73" i="10" s="1"/>
  <c r="Q92" i="10"/>
  <c r="Q94" i="10" s="1"/>
  <c r="X89" i="10"/>
  <c r="U89" i="10"/>
  <c r="X90" i="10"/>
  <c r="AA92" i="10"/>
  <c r="I85" i="10"/>
  <c r="I70" i="10" s="1"/>
  <c r="I73" i="10" s="1"/>
  <c r="I88" i="10"/>
  <c r="O85" i="10"/>
  <c r="O70" i="10" s="1"/>
  <c r="O73" i="10" s="1"/>
  <c r="O88" i="10"/>
  <c r="O92" i="10" s="1"/>
  <c r="O94" i="10" s="1"/>
  <c r="U90" i="10"/>
  <c r="AA89" i="10"/>
  <c r="V89" i="10" s="1"/>
  <c r="X76" i="10"/>
  <c r="X80" i="10"/>
  <c r="X84" i="10"/>
  <c r="J31" i="9"/>
  <c r="M31" i="9"/>
  <c r="L31" i="9"/>
  <c r="K37" i="9"/>
  <c r="S73" i="14" l="1"/>
  <c r="S93" i="14"/>
  <c r="S94" i="14" s="1"/>
  <c r="X72" i="14"/>
  <c r="U72" i="14"/>
  <c r="H92" i="10"/>
  <c r="H94" i="10" s="1"/>
  <c r="I92" i="10"/>
  <c r="I94" i="10" s="1"/>
  <c r="Y49" i="12"/>
  <c r="Y43" i="12"/>
  <c r="Y31" i="12"/>
  <c r="Y79" i="12"/>
  <c r="Y83" i="12"/>
  <c r="Y59" i="12"/>
  <c r="Y56" i="12"/>
  <c r="Y44" i="12"/>
  <c r="Y38" i="12"/>
  <c r="Y42" i="12"/>
  <c r="Y9" i="12"/>
  <c r="Y64" i="12"/>
  <c r="Y51" i="12"/>
  <c r="Y91" i="12"/>
  <c r="Y77" i="12"/>
  <c r="Y69" i="12"/>
  <c r="Y60" i="12"/>
  <c r="Y75" i="12"/>
  <c r="Y46" i="12"/>
  <c r="Y70" i="12"/>
  <c r="Y37" i="12"/>
  <c r="Y29" i="12"/>
  <c r="Y84" i="12"/>
  <c r="Y33" i="12"/>
  <c r="Y39" i="12"/>
  <c r="Y35" i="12"/>
  <c r="Y89" i="12"/>
  <c r="Y81" i="12"/>
  <c r="Y27" i="12"/>
  <c r="Y78" i="12"/>
  <c r="Y17" i="12"/>
  <c r="Y72" i="12"/>
  <c r="Y80" i="12"/>
  <c r="Y15" i="12"/>
  <c r="Y10" i="12"/>
  <c r="Y65" i="12"/>
  <c r="Y24" i="12"/>
  <c r="Y52" i="12"/>
  <c r="Y67" i="12"/>
  <c r="Y30" i="12"/>
  <c r="Y50" i="12"/>
  <c r="Y68" i="12"/>
  <c r="Y53" i="12"/>
  <c r="Y93" i="12"/>
  <c r="Y11" i="12"/>
  <c r="Y12" i="12"/>
  <c r="Y90" i="12"/>
  <c r="Y19" i="12"/>
  <c r="Y61" i="12"/>
  <c r="Y25" i="12"/>
  <c r="Y21" i="12"/>
  <c r="Y47" i="12"/>
  <c r="Y45" i="12"/>
  <c r="Y23" i="12"/>
  <c r="Y40" i="12"/>
  <c r="Y16" i="12"/>
  <c r="Y28" i="12"/>
  <c r="Y8" i="12"/>
  <c r="Y26" i="12"/>
  <c r="Y73" i="12"/>
  <c r="Y34" i="12"/>
  <c r="Y54" i="12"/>
  <c r="G86" i="11"/>
  <c r="G92" i="10"/>
  <c r="G94" i="10" s="1"/>
  <c r="AA85" i="10"/>
  <c r="U73" i="10"/>
  <c r="U85" i="10"/>
  <c r="J92" i="10"/>
  <c r="J94" i="10" s="1"/>
  <c r="L92" i="10"/>
  <c r="L94" i="10" s="1"/>
  <c r="U88" i="10"/>
  <c r="V94" i="12"/>
  <c r="AA70" i="12"/>
  <c r="V70" i="12" s="1"/>
  <c r="S94" i="12"/>
  <c r="X92" i="12"/>
  <c r="Y92" i="12" s="1"/>
  <c r="U92" i="12"/>
  <c r="V85" i="12"/>
  <c r="X85" i="10"/>
  <c r="X73" i="10"/>
  <c r="Y72" i="10" s="1"/>
  <c r="S92" i="10"/>
  <c r="V91" i="10"/>
  <c r="K92" i="10"/>
  <c r="K94" i="10" s="1"/>
  <c r="Y90" i="10"/>
  <c r="V85" i="10"/>
  <c r="V88" i="10"/>
  <c r="X88" i="10"/>
  <c r="Y56" i="10"/>
  <c r="AA70" i="10"/>
  <c r="V70" i="10" s="1"/>
  <c r="V94" i="10" l="1"/>
  <c r="U73" i="14"/>
  <c r="X73" i="14"/>
  <c r="Y32" i="10"/>
  <c r="X92" i="10"/>
  <c r="Y64" i="10"/>
  <c r="Y20" i="10"/>
  <c r="Y27" i="10"/>
  <c r="Y85" i="10"/>
  <c r="Y18" i="10"/>
  <c r="Y50" i="10"/>
  <c r="Y57" i="10"/>
  <c r="Y21" i="10"/>
  <c r="Y68" i="10"/>
  <c r="Y62" i="10"/>
  <c r="Y41" i="10"/>
  <c r="Y34" i="10"/>
  <c r="Y69" i="10"/>
  <c r="Y45" i="10"/>
  <c r="Y14" i="10"/>
  <c r="Y43" i="10"/>
  <c r="Y87" i="10"/>
  <c r="Y78" i="10"/>
  <c r="Y52" i="10"/>
  <c r="Y16" i="10"/>
  <c r="Y13" i="10"/>
  <c r="Y46" i="10"/>
  <c r="Y17" i="10"/>
  <c r="Y59" i="10"/>
  <c r="Y23" i="10"/>
  <c r="Y55" i="10"/>
  <c r="Y76" i="10"/>
  <c r="Y89" i="10"/>
  <c r="Y92" i="10"/>
  <c r="Y93" i="10"/>
  <c r="Y44" i="10"/>
  <c r="Y40" i="10"/>
  <c r="Y33" i="10"/>
  <c r="Y30" i="10"/>
  <c r="Y65" i="10"/>
  <c r="Y37" i="10"/>
  <c r="Y10" i="10"/>
  <c r="Y39" i="10"/>
  <c r="Y73" i="10"/>
  <c r="Y82" i="10"/>
  <c r="Y83" i="10"/>
  <c r="Y71" i="10"/>
  <c r="Y58" i="10"/>
  <c r="Y79" i="10"/>
  <c r="Y48" i="10"/>
  <c r="Y86" i="10"/>
  <c r="Y22" i="10"/>
  <c r="Y38" i="10"/>
  <c r="Y54" i="10"/>
  <c r="Y77" i="10"/>
  <c r="Y25" i="10"/>
  <c r="Y49" i="10"/>
  <c r="Y75" i="10"/>
  <c r="Y15" i="10"/>
  <c r="Y31" i="10"/>
  <c r="Y47" i="10"/>
  <c r="Y61" i="10"/>
  <c r="U92" i="10"/>
  <c r="Y91" i="10"/>
  <c r="Y84" i="10"/>
  <c r="S94" i="10"/>
  <c r="Y88" i="10"/>
  <c r="Y28" i="10"/>
  <c r="Y36" i="10"/>
  <c r="Y24" i="10"/>
  <c r="Y11" i="10"/>
  <c r="Y70" i="10"/>
  <c r="Y9" i="10"/>
  <c r="Y26" i="10"/>
  <c r="Y42" i="10"/>
  <c r="Y60" i="10"/>
  <c r="Y12" i="10"/>
  <c r="Y29" i="10"/>
  <c r="Y53" i="10"/>
  <c r="Y8" i="10"/>
  <c r="Y19" i="10"/>
  <c r="Y35" i="10"/>
  <c r="Y51" i="10"/>
  <c r="Y67" i="10"/>
  <c r="Y81" i="10"/>
  <c r="Y80" i="10"/>
  <c r="Y68" i="14" l="1"/>
  <c r="Y43" i="14"/>
  <c r="Y35" i="14"/>
  <c r="Y87" i="14"/>
  <c r="Y23" i="14"/>
  <c r="Y48" i="14"/>
  <c r="Y17" i="14"/>
  <c r="Y12" i="14"/>
  <c r="Y52" i="14"/>
  <c r="Y54" i="14"/>
  <c r="Y28" i="14"/>
  <c r="Y58" i="14"/>
  <c r="Y46" i="14"/>
  <c r="Y57" i="14"/>
  <c r="Y18" i="14"/>
  <c r="Y40" i="14"/>
  <c r="Y29" i="14"/>
  <c r="Y15" i="14"/>
  <c r="Y70" i="14"/>
  <c r="Y90" i="14"/>
  <c r="Y73" i="14"/>
  <c r="Y27" i="14"/>
  <c r="Y19" i="14"/>
  <c r="Y75" i="14"/>
  <c r="Y10" i="14"/>
  <c r="Y67" i="14"/>
  <c r="Y47" i="14"/>
  <c r="Y53" i="14"/>
  <c r="Y24" i="14"/>
  <c r="Y34" i="14"/>
  <c r="Y36" i="14"/>
  <c r="Y16" i="14"/>
  <c r="Y41" i="14"/>
  <c r="Y81" i="14"/>
  <c r="Y50" i="14"/>
  <c r="Y21" i="14"/>
  <c r="Y61" i="14"/>
  <c r="Y84" i="14"/>
  <c r="Y76" i="14"/>
  <c r="Y88" i="14"/>
  <c r="Y89" i="14"/>
  <c r="Y69" i="14"/>
  <c r="Y86" i="14"/>
  <c r="Y8" i="14"/>
  <c r="Y55" i="14"/>
  <c r="Y64" i="14"/>
  <c r="Y65" i="14"/>
  <c r="Y33" i="14"/>
  <c r="Y83" i="14"/>
  <c r="Y20" i="14"/>
  <c r="Y30" i="14"/>
  <c r="Y80" i="14"/>
  <c r="Y45" i="14"/>
  <c r="Y9" i="14"/>
  <c r="Y13" i="14"/>
  <c r="Y44" i="14"/>
  <c r="Y60" i="14"/>
  <c r="Y62" i="14"/>
  <c r="Y82" i="14"/>
  <c r="Y91" i="14"/>
  <c r="Y77" i="14"/>
  <c r="Y92" i="14"/>
  <c r="Y59" i="14"/>
  <c r="Y51" i="14"/>
  <c r="Y14" i="14"/>
  <c r="Y39" i="14"/>
  <c r="Y49" i="14"/>
  <c r="Y31" i="14"/>
  <c r="Y32" i="14"/>
  <c r="Y25" i="14"/>
  <c r="Y26" i="14"/>
  <c r="Y56" i="14"/>
  <c r="Y38" i="14"/>
  <c r="Y71" i="14"/>
  <c r="Y37" i="14"/>
  <c r="Y42" i="14"/>
  <c r="Y11" i="14"/>
  <c r="Y22" i="14"/>
  <c r="Y93" i="14"/>
  <c r="Y78" i="14"/>
  <c r="Y79" i="14"/>
  <c r="Y85" i="14"/>
  <c r="Y72" i="14"/>
  <c r="G5" i="8"/>
  <c r="H5" i="8"/>
  <c r="G69" i="8"/>
  <c r="G72" i="8"/>
  <c r="G93" i="8" s="1"/>
  <c r="G75" i="8"/>
  <c r="G76" i="8"/>
  <c r="G78" i="8"/>
  <c r="G79" i="8"/>
  <c r="G89" i="8" s="1"/>
  <c r="G80" i="8"/>
  <c r="G81" i="8"/>
  <c r="G82" i="8"/>
  <c r="G83" i="8"/>
  <c r="G87" i="8"/>
  <c r="I15" i="8"/>
  <c r="H15" i="8"/>
  <c r="G15" i="8"/>
  <c r="G77" i="8" s="1"/>
  <c r="I58" i="8"/>
  <c r="H58" i="8"/>
  <c r="G58" i="8"/>
  <c r="I56" i="8"/>
  <c r="H56" i="8"/>
  <c r="G56" i="8"/>
  <c r="G84" i="8" s="1"/>
  <c r="O58" i="8"/>
  <c r="L58" i="8"/>
  <c r="K58" i="8"/>
  <c r="J58" i="8"/>
  <c r="O15" i="8"/>
  <c r="L15" i="8"/>
  <c r="K15" i="8"/>
  <c r="J15" i="8"/>
  <c r="O56" i="8"/>
  <c r="L56" i="8"/>
  <c r="K56" i="8"/>
  <c r="J56" i="8"/>
  <c r="V87" i="8"/>
  <c r="U87" i="8"/>
  <c r="S87" i="8"/>
  <c r="R87" i="8"/>
  <c r="Q87" i="8"/>
  <c r="P87" i="8"/>
  <c r="O87" i="8"/>
  <c r="L87" i="8"/>
  <c r="K87" i="8"/>
  <c r="J87" i="8"/>
  <c r="I87" i="8"/>
  <c r="H87" i="8"/>
  <c r="X86" i="8"/>
  <c r="S84" i="8"/>
  <c r="X84" i="8" s="1"/>
  <c r="R84" i="8"/>
  <c r="Q84" i="8"/>
  <c r="O84" i="8"/>
  <c r="L84" i="8"/>
  <c r="J84" i="8"/>
  <c r="I84" i="8"/>
  <c r="H84" i="8"/>
  <c r="S83" i="8"/>
  <c r="S91" i="8" s="1"/>
  <c r="R83" i="8"/>
  <c r="R91" i="8" s="1"/>
  <c r="Q83" i="8"/>
  <c r="O83" i="8"/>
  <c r="L83" i="8"/>
  <c r="K83" i="8"/>
  <c r="J83" i="8"/>
  <c r="I83" i="8"/>
  <c r="H83" i="8"/>
  <c r="S82" i="8"/>
  <c r="X82" i="8" s="1"/>
  <c r="R82" i="8"/>
  <c r="Q82" i="8"/>
  <c r="O82" i="8"/>
  <c r="L82" i="8"/>
  <c r="K82" i="8"/>
  <c r="J82" i="8"/>
  <c r="I82" i="8"/>
  <c r="H82" i="8"/>
  <c r="S81" i="8"/>
  <c r="R81" i="8"/>
  <c r="Q81" i="8"/>
  <c r="O81" i="8"/>
  <c r="L81" i="8"/>
  <c r="K81" i="8"/>
  <c r="J81" i="8"/>
  <c r="I81" i="8"/>
  <c r="H81" i="8"/>
  <c r="S80" i="8"/>
  <c r="R80" i="8"/>
  <c r="Q80" i="8"/>
  <c r="Q90" i="8" s="1"/>
  <c r="O80" i="8"/>
  <c r="L80" i="8"/>
  <c r="K80" i="8"/>
  <c r="J80" i="8"/>
  <c r="I80" i="8"/>
  <c r="H80" i="8"/>
  <c r="S79" i="8"/>
  <c r="X79" i="8" s="1"/>
  <c r="R79" i="8"/>
  <c r="Q79" i="8"/>
  <c r="O79" i="8"/>
  <c r="L79" i="8"/>
  <c r="K79" i="8"/>
  <c r="J79" i="8"/>
  <c r="I79" i="8"/>
  <c r="H79" i="8"/>
  <c r="S78" i="8"/>
  <c r="S89" i="8" s="1"/>
  <c r="R78" i="8"/>
  <c r="Q78" i="8"/>
  <c r="Q89" i="8" s="1"/>
  <c r="O78" i="8"/>
  <c r="L78" i="8"/>
  <c r="L89" i="8" s="1"/>
  <c r="K78" i="8"/>
  <c r="J78" i="8"/>
  <c r="J89" i="8" s="1"/>
  <c r="I78" i="8"/>
  <c r="H78" i="8"/>
  <c r="H89" i="8" s="1"/>
  <c r="S77" i="8"/>
  <c r="X77" i="8" s="1"/>
  <c r="R77" i="8"/>
  <c r="R88" i="8" s="1"/>
  <c r="Q77" i="8"/>
  <c r="O77" i="8"/>
  <c r="L77" i="8"/>
  <c r="K77" i="8"/>
  <c r="J77" i="8"/>
  <c r="I77" i="8"/>
  <c r="H77" i="8"/>
  <c r="S76" i="8"/>
  <c r="X76" i="8" s="1"/>
  <c r="R76" i="8"/>
  <c r="Q76" i="8"/>
  <c r="Q85" i="8" s="1"/>
  <c r="O76" i="8"/>
  <c r="L76" i="8"/>
  <c r="K76" i="8"/>
  <c r="J76" i="8"/>
  <c r="I76" i="8"/>
  <c r="H76" i="8"/>
  <c r="V75" i="8"/>
  <c r="U75" i="8"/>
  <c r="S75" i="8"/>
  <c r="R75" i="8"/>
  <c r="Q75" i="8"/>
  <c r="P75" i="8"/>
  <c r="O75" i="8"/>
  <c r="L75" i="8"/>
  <c r="K75" i="8"/>
  <c r="J75" i="8"/>
  <c r="I75" i="8"/>
  <c r="H75" i="8"/>
  <c r="S72" i="8"/>
  <c r="U72" i="8" s="1"/>
  <c r="R72" i="8"/>
  <c r="R93" i="8" s="1"/>
  <c r="Q72" i="8"/>
  <c r="O72" i="8"/>
  <c r="L72" i="8"/>
  <c r="K72" i="8"/>
  <c r="K93" i="8" s="1"/>
  <c r="J72" i="8"/>
  <c r="I72" i="8"/>
  <c r="H72" i="8"/>
  <c r="AA71" i="8"/>
  <c r="S71" i="8"/>
  <c r="O71" i="8"/>
  <c r="L93" i="8"/>
  <c r="I93" i="8"/>
  <c r="H93" i="8"/>
  <c r="S70" i="8"/>
  <c r="R70" i="8"/>
  <c r="Q70" i="8"/>
  <c r="V69" i="8"/>
  <c r="U69" i="8"/>
  <c r="S69" i="8"/>
  <c r="R69" i="8"/>
  <c r="Q69" i="8"/>
  <c r="P69" i="8"/>
  <c r="O69" i="8"/>
  <c r="L69" i="8"/>
  <c r="K69" i="8"/>
  <c r="J69" i="8"/>
  <c r="I69" i="8"/>
  <c r="H69" i="8"/>
  <c r="U67" i="8"/>
  <c r="Q67" i="8"/>
  <c r="AA65" i="8"/>
  <c r="V65" i="8" s="1"/>
  <c r="X65" i="8"/>
  <c r="U65" i="8"/>
  <c r="AA64" i="8"/>
  <c r="V64" i="8" s="1"/>
  <c r="X64" i="8"/>
  <c r="U64" i="8"/>
  <c r="AA62" i="8"/>
  <c r="V62" i="8" s="1"/>
  <c r="X62" i="8"/>
  <c r="U62" i="8"/>
  <c r="AA61" i="8"/>
  <c r="V61" i="8" s="1"/>
  <c r="X61" i="8"/>
  <c r="U61" i="8"/>
  <c r="AA60" i="8"/>
  <c r="V60" i="8" s="1"/>
  <c r="X60" i="8"/>
  <c r="U60" i="8"/>
  <c r="AA59" i="8"/>
  <c r="V59" i="8" s="1"/>
  <c r="X59" i="8"/>
  <c r="U59" i="8"/>
  <c r="AA58" i="8"/>
  <c r="V58" i="8" s="1"/>
  <c r="X58" i="8"/>
  <c r="U58" i="8"/>
  <c r="AA57" i="8"/>
  <c r="V57" i="8" s="1"/>
  <c r="X57" i="8"/>
  <c r="U57" i="8"/>
  <c r="AA56" i="8"/>
  <c r="V56" i="8" s="1"/>
  <c r="X56" i="8"/>
  <c r="U56" i="8"/>
  <c r="AA55" i="8"/>
  <c r="V55" i="8" s="1"/>
  <c r="X55" i="8"/>
  <c r="U55" i="8"/>
  <c r="AA54" i="8"/>
  <c r="V54" i="8" s="1"/>
  <c r="X54" i="8"/>
  <c r="U54" i="8"/>
  <c r="AA53" i="8"/>
  <c r="V53" i="8" s="1"/>
  <c r="X53" i="8"/>
  <c r="U53" i="8"/>
  <c r="AA52" i="8"/>
  <c r="V52" i="8" s="1"/>
  <c r="X52" i="8"/>
  <c r="U52" i="8"/>
  <c r="AA51" i="8"/>
  <c r="V51" i="8" s="1"/>
  <c r="X51" i="8"/>
  <c r="U51" i="8"/>
  <c r="AA50" i="8"/>
  <c r="V50" i="8" s="1"/>
  <c r="X50" i="8"/>
  <c r="U50" i="8"/>
  <c r="AA49" i="8"/>
  <c r="V49" i="8" s="1"/>
  <c r="X49" i="8"/>
  <c r="U49" i="8"/>
  <c r="AA48" i="8"/>
  <c r="X48" i="8"/>
  <c r="U48" i="8"/>
  <c r="AA47" i="8"/>
  <c r="V47" i="8" s="1"/>
  <c r="X47" i="8"/>
  <c r="U47" i="8"/>
  <c r="AA46" i="8"/>
  <c r="V46" i="8" s="1"/>
  <c r="X46" i="8"/>
  <c r="U46" i="8"/>
  <c r="AA45" i="8"/>
  <c r="V45" i="8" s="1"/>
  <c r="X45" i="8"/>
  <c r="U45" i="8"/>
  <c r="AA44" i="8"/>
  <c r="V44" i="8" s="1"/>
  <c r="X44" i="8"/>
  <c r="U44" i="8"/>
  <c r="AA43" i="8"/>
  <c r="V43" i="8" s="1"/>
  <c r="X43" i="8"/>
  <c r="U43" i="8"/>
  <c r="AA42" i="8"/>
  <c r="V42" i="8" s="1"/>
  <c r="X42" i="8"/>
  <c r="U42" i="8"/>
  <c r="AA41" i="8"/>
  <c r="V41" i="8" s="1"/>
  <c r="X41" i="8"/>
  <c r="U41" i="8"/>
  <c r="AA40" i="8"/>
  <c r="X40" i="8"/>
  <c r="U40" i="8"/>
  <c r="AA39" i="8"/>
  <c r="V39" i="8" s="1"/>
  <c r="X39" i="8"/>
  <c r="U39" i="8"/>
  <c r="AA38" i="8"/>
  <c r="V38" i="8" s="1"/>
  <c r="X38" i="8"/>
  <c r="U38" i="8"/>
  <c r="AA37" i="8"/>
  <c r="V37" i="8" s="1"/>
  <c r="X37" i="8"/>
  <c r="U37" i="8"/>
  <c r="AA36" i="8"/>
  <c r="V36" i="8" s="1"/>
  <c r="X36" i="8"/>
  <c r="U36" i="8"/>
  <c r="AA35" i="8"/>
  <c r="V35" i="8" s="1"/>
  <c r="X35" i="8"/>
  <c r="U35" i="8"/>
  <c r="AA34" i="8"/>
  <c r="V34" i="8" s="1"/>
  <c r="X34" i="8"/>
  <c r="U34" i="8"/>
  <c r="AA33" i="8"/>
  <c r="V33" i="8" s="1"/>
  <c r="X33" i="8"/>
  <c r="U33" i="8"/>
  <c r="AA32" i="8"/>
  <c r="V32" i="8" s="1"/>
  <c r="X32" i="8"/>
  <c r="U32" i="8"/>
  <c r="AA31" i="8"/>
  <c r="V31" i="8" s="1"/>
  <c r="X31" i="8"/>
  <c r="U31" i="8"/>
  <c r="AA30" i="8"/>
  <c r="X30" i="8"/>
  <c r="U30" i="8"/>
  <c r="AA29" i="8"/>
  <c r="V29" i="8" s="1"/>
  <c r="X29" i="8"/>
  <c r="U29" i="8"/>
  <c r="AA28" i="8"/>
  <c r="V28" i="8" s="1"/>
  <c r="X28" i="8"/>
  <c r="U28" i="8"/>
  <c r="AA27" i="8"/>
  <c r="V27" i="8" s="1"/>
  <c r="X27" i="8"/>
  <c r="U27" i="8"/>
  <c r="AA26" i="8"/>
  <c r="V26" i="8" s="1"/>
  <c r="X26" i="8"/>
  <c r="U26" i="8"/>
  <c r="AA25" i="8"/>
  <c r="V25" i="8" s="1"/>
  <c r="X25" i="8"/>
  <c r="U25" i="8"/>
  <c r="AA24" i="8"/>
  <c r="V24" i="8" s="1"/>
  <c r="X24" i="8"/>
  <c r="U24" i="8"/>
  <c r="AA23" i="8"/>
  <c r="V23" i="8" s="1"/>
  <c r="X23" i="8"/>
  <c r="U23" i="8"/>
  <c r="AA22" i="8"/>
  <c r="V22" i="8" s="1"/>
  <c r="X22" i="8"/>
  <c r="U22" i="8"/>
  <c r="AA21" i="8"/>
  <c r="V21" i="8" s="1"/>
  <c r="X21" i="8"/>
  <c r="U21" i="8"/>
  <c r="AA20" i="8"/>
  <c r="X20" i="8"/>
  <c r="U20" i="8"/>
  <c r="AA19" i="8"/>
  <c r="V19" i="8" s="1"/>
  <c r="X19" i="8"/>
  <c r="U19" i="8"/>
  <c r="AA18" i="8"/>
  <c r="V18" i="8" s="1"/>
  <c r="X18" i="8"/>
  <c r="U18" i="8"/>
  <c r="AA17" i="8"/>
  <c r="X17" i="8"/>
  <c r="U17" i="8"/>
  <c r="AA16" i="8"/>
  <c r="V16" i="8" s="1"/>
  <c r="X16" i="8"/>
  <c r="U16" i="8"/>
  <c r="AA15" i="8"/>
  <c r="V15" i="8" s="1"/>
  <c r="X15" i="8"/>
  <c r="U15" i="8"/>
  <c r="AA14" i="8"/>
  <c r="V14" i="8" s="1"/>
  <c r="X14" i="8"/>
  <c r="U14" i="8"/>
  <c r="AA13" i="8"/>
  <c r="V13" i="8" s="1"/>
  <c r="X13" i="8"/>
  <c r="U13" i="8"/>
  <c r="AA12" i="8"/>
  <c r="V12" i="8" s="1"/>
  <c r="X12" i="8"/>
  <c r="U12" i="8"/>
  <c r="AA11" i="8"/>
  <c r="V11" i="8" s="1"/>
  <c r="X11" i="8"/>
  <c r="U11" i="8"/>
  <c r="AA10" i="8"/>
  <c r="V10" i="8" s="1"/>
  <c r="X10" i="8"/>
  <c r="U10" i="8"/>
  <c r="AA9" i="8"/>
  <c r="V9" i="8" s="1"/>
  <c r="X9" i="8"/>
  <c r="U9" i="8"/>
  <c r="AC8" i="8"/>
  <c r="AA8" i="8"/>
  <c r="AD8" i="8" s="1"/>
  <c r="X8" i="8"/>
  <c r="U8" i="8"/>
  <c r="O5" i="8"/>
  <c r="L5" i="8"/>
  <c r="K5" i="8"/>
  <c r="J5" i="8"/>
  <c r="I5" i="8"/>
  <c r="H5" i="7"/>
  <c r="J5" i="7"/>
  <c r="K5" i="7"/>
  <c r="L5" i="7"/>
  <c r="I5" i="7"/>
  <c r="H90" i="8" l="1"/>
  <c r="L90" i="8"/>
  <c r="G90" i="8"/>
  <c r="R73" i="8"/>
  <c r="U81" i="8"/>
  <c r="U70" i="8"/>
  <c r="O93" i="8"/>
  <c r="I89" i="8"/>
  <c r="X83" i="8"/>
  <c r="X70" i="8"/>
  <c r="S90" i="8"/>
  <c r="G85" i="8"/>
  <c r="G70" i="8" s="1"/>
  <c r="G73" i="8" s="1"/>
  <c r="G88" i="8"/>
  <c r="Q93" i="8"/>
  <c r="X78" i="8"/>
  <c r="H91" i="8"/>
  <c r="U84" i="8"/>
  <c r="Q88" i="8"/>
  <c r="Q91" i="8"/>
  <c r="G91" i="8"/>
  <c r="K89" i="8"/>
  <c r="R89" i="8"/>
  <c r="U80" i="8"/>
  <c r="U79" i="8"/>
  <c r="X80" i="8"/>
  <c r="R90" i="8"/>
  <c r="U83" i="8"/>
  <c r="U78" i="8"/>
  <c r="L91" i="8"/>
  <c r="K84" i="8"/>
  <c r="AA84" i="8"/>
  <c r="V84" i="8" s="1"/>
  <c r="AA78" i="8"/>
  <c r="V78" i="8" s="1"/>
  <c r="V17" i="8"/>
  <c r="H85" i="8"/>
  <c r="H70" i="8" s="1"/>
  <c r="H73" i="8" s="1"/>
  <c r="AA76" i="8"/>
  <c r="L88" i="8"/>
  <c r="O89" i="8"/>
  <c r="J90" i="8"/>
  <c r="J85" i="8"/>
  <c r="J70" i="8" s="1"/>
  <c r="J73" i="8" s="1"/>
  <c r="L92" i="8"/>
  <c r="L94" i="8" s="1"/>
  <c r="K90" i="8"/>
  <c r="K91" i="8"/>
  <c r="J91" i="8"/>
  <c r="X89" i="8"/>
  <c r="U89" i="8"/>
  <c r="X91" i="8"/>
  <c r="U91" i="8"/>
  <c r="U77" i="8"/>
  <c r="X81" i="8"/>
  <c r="S85" i="8"/>
  <c r="S88" i="8"/>
  <c r="U76" i="8"/>
  <c r="U82" i="8"/>
  <c r="X72" i="8"/>
  <c r="X88" i="8"/>
  <c r="L85" i="8"/>
  <c r="L70" i="8" s="1"/>
  <c r="L73" i="8" s="1"/>
  <c r="H88" i="8"/>
  <c r="K85" i="8"/>
  <c r="K70" i="8" s="1"/>
  <c r="K73" i="8" s="1"/>
  <c r="J88" i="8"/>
  <c r="J93" i="8"/>
  <c r="K88" i="8"/>
  <c r="I91" i="8"/>
  <c r="O91" i="8"/>
  <c r="AA83" i="8"/>
  <c r="V83" i="8" s="1"/>
  <c r="AA91" i="8"/>
  <c r="V91" i="8" s="1"/>
  <c r="V48" i="8"/>
  <c r="AA90" i="8"/>
  <c r="S93" i="8"/>
  <c r="G68" i="11" s="1"/>
  <c r="X71" i="8"/>
  <c r="V71" i="8"/>
  <c r="U71" i="8"/>
  <c r="V76" i="8"/>
  <c r="R92" i="8"/>
  <c r="R94" i="8" s="1"/>
  <c r="I90" i="8"/>
  <c r="O90" i="8"/>
  <c r="AA81" i="8"/>
  <c r="V81" i="8" s="1"/>
  <c r="V40" i="8"/>
  <c r="AA82" i="8"/>
  <c r="V82" i="8" s="1"/>
  <c r="AA88" i="8"/>
  <c r="AA89" i="8"/>
  <c r="V89" i="8" s="1"/>
  <c r="V20" i="8"/>
  <c r="Q73" i="8"/>
  <c r="I88" i="8"/>
  <c r="I85" i="8"/>
  <c r="I70" i="8" s="1"/>
  <c r="I73" i="8" s="1"/>
  <c r="O88" i="8"/>
  <c r="O85" i="8"/>
  <c r="O70" i="8" s="1"/>
  <c r="O73" i="8" s="1"/>
  <c r="AA80" i="8"/>
  <c r="V80" i="8" s="1"/>
  <c r="R85" i="8"/>
  <c r="Q92" i="8"/>
  <c r="Q94" i="8" s="1"/>
  <c r="S73" i="8"/>
  <c r="AA77" i="8"/>
  <c r="V77" i="8" s="1"/>
  <c r="AA79" i="8"/>
  <c r="V79" i="8" s="1"/>
  <c r="V8" i="8"/>
  <c r="V30" i="8"/>
  <c r="U87" i="7"/>
  <c r="T87" i="7"/>
  <c r="R87" i="7"/>
  <c r="Q87" i="7"/>
  <c r="P87" i="7"/>
  <c r="O87" i="7"/>
  <c r="L87" i="7"/>
  <c r="K87" i="7"/>
  <c r="J87" i="7"/>
  <c r="I87" i="7"/>
  <c r="H87" i="7"/>
  <c r="G87" i="7"/>
  <c r="W86" i="7"/>
  <c r="R84" i="7"/>
  <c r="G98" i="11" s="1"/>
  <c r="Q84" i="7"/>
  <c r="P84" i="7"/>
  <c r="L84" i="7"/>
  <c r="K84" i="7"/>
  <c r="J84" i="7"/>
  <c r="I84" i="7"/>
  <c r="H84" i="7"/>
  <c r="G84" i="7"/>
  <c r="R83" i="7"/>
  <c r="G97" i="11" s="1"/>
  <c r="Q83" i="7"/>
  <c r="Q91" i="7" s="1"/>
  <c r="P83" i="7"/>
  <c r="L83" i="7"/>
  <c r="K83" i="7"/>
  <c r="J83" i="7"/>
  <c r="I83" i="7"/>
  <c r="H83" i="7"/>
  <c r="H91" i="7" s="1"/>
  <c r="G83" i="7"/>
  <c r="R82" i="7"/>
  <c r="Q82" i="7"/>
  <c r="P82" i="7"/>
  <c r="L82" i="7"/>
  <c r="K82" i="7"/>
  <c r="J82" i="7"/>
  <c r="I82" i="7"/>
  <c r="H82" i="7"/>
  <c r="G82" i="7"/>
  <c r="R81" i="7"/>
  <c r="Q81" i="7"/>
  <c r="P81" i="7"/>
  <c r="L81" i="7"/>
  <c r="K81" i="7"/>
  <c r="J81" i="7"/>
  <c r="I81" i="7"/>
  <c r="H81" i="7"/>
  <c r="G81" i="7"/>
  <c r="R80" i="7"/>
  <c r="G94" i="11" s="1"/>
  <c r="Q80" i="7"/>
  <c r="P80" i="7"/>
  <c r="P90" i="7" s="1"/>
  <c r="L80" i="7"/>
  <c r="K80" i="7"/>
  <c r="J80" i="7"/>
  <c r="I80" i="7"/>
  <c r="H80" i="7"/>
  <c r="G80" i="7"/>
  <c r="R79" i="7"/>
  <c r="G93" i="11" s="1"/>
  <c r="Q79" i="7"/>
  <c r="P79" i="7"/>
  <c r="L79" i="7"/>
  <c r="K79" i="7"/>
  <c r="J79" i="7"/>
  <c r="I79" i="7"/>
  <c r="H79" i="7"/>
  <c r="G79" i="7"/>
  <c r="R78" i="7"/>
  <c r="Q78" i="7"/>
  <c r="P78" i="7"/>
  <c r="L78" i="7"/>
  <c r="K78" i="7"/>
  <c r="J78" i="7"/>
  <c r="I78" i="7"/>
  <c r="H78" i="7"/>
  <c r="G78" i="7"/>
  <c r="R77" i="7"/>
  <c r="G91" i="11" s="1"/>
  <c r="Q77" i="7"/>
  <c r="P77" i="7"/>
  <c r="L77" i="7"/>
  <c r="K77" i="7"/>
  <c r="J77" i="7"/>
  <c r="I77" i="7"/>
  <c r="H77" i="7"/>
  <c r="G77" i="7"/>
  <c r="R76" i="7"/>
  <c r="Q76" i="7"/>
  <c r="P76" i="7"/>
  <c r="L76" i="7"/>
  <c r="K76" i="7"/>
  <c r="J76" i="7"/>
  <c r="I76" i="7"/>
  <c r="H76" i="7"/>
  <c r="G76" i="7"/>
  <c r="G88" i="7" s="1"/>
  <c r="U75" i="7"/>
  <c r="T75" i="7"/>
  <c r="R75" i="7"/>
  <c r="Q75" i="7"/>
  <c r="P75" i="7"/>
  <c r="O75" i="7"/>
  <c r="L75" i="7"/>
  <c r="K75" i="7"/>
  <c r="J75" i="7"/>
  <c r="I75" i="7"/>
  <c r="H75" i="7"/>
  <c r="G75" i="7"/>
  <c r="R72" i="7"/>
  <c r="T72" i="7" s="1"/>
  <c r="Q72" i="7"/>
  <c r="Q93" i="7" s="1"/>
  <c r="P72" i="7"/>
  <c r="L72" i="7"/>
  <c r="K72" i="7"/>
  <c r="J72" i="7"/>
  <c r="J93" i="7" s="1"/>
  <c r="I72" i="7"/>
  <c r="H72" i="7"/>
  <c r="G72" i="7"/>
  <c r="Z71" i="7"/>
  <c r="R70" i="7"/>
  <c r="Q70" i="7"/>
  <c r="P70" i="7"/>
  <c r="U69" i="7"/>
  <c r="T69" i="7"/>
  <c r="R69" i="7"/>
  <c r="Q69" i="7"/>
  <c r="P69" i="7"/>
  <c r="O69" i="7"/>
  <c r="L69" i="7"/>
  <c r="K69" i="7"/>
  <c r="J69" i="7"/>
  <c r="I69" i="7"/>
  <c r="H69" i="7"/>
  <c r="G69" i="7"/>
  <c r="P67" i="7"/>
  <c r="T67" i="7" s="1"/>
  <c r="Z65" i="7"/>
  <c r="U65" i="7" s="1"/>
  <c r="W65" i="7"/>
  <c r="T65" i="7"/>
  <c r="Z64" i="7"/>
  <c r="U64" i="7" s="1"/>
  <c r="W64" i="7"/>
  <c r="T64" i="7"/>
  <c r="Z62" i="7"/>
  <c r="U62" i="7" s="1"/>
  <c r="W62" i="7"/>
  <c r="T62" i="7"/>
  <c r="Z61" i="7"/>
  <c r="U61" i="7" s="1"/>
  <c r="W61" i="7"/>
  <c r="T61" i="7"/>
  <c r="Z60" i="7"/>
  <c r="U60" i="7" s="1"/>
  <c r="W60" i="7"/>
  <c r="T60" i="7"/>
  <c r="Z59" i="7"/>
  <c r="U59" i="7" s="1"/>
  <c r="W59" i="7"/>
  <c r="T59" i="7"/>
  <c r="Z58" i="7"/>
  <c r="U58" i="7" s="1"/>
  <c r="W58" i="7"/>
  <c r="T58" i="7"/>
  <c r="Z57" i="7"/>
  <c r="U57" i="7" s="1"/>
  <c r="W57" i="7"/>
  <c r="T57" i="7"/>
  <c r="Z56" i="7"/>
  <c r="U56" i="7" s="1"/>
  <c r="W56" i="7"/>
  <c r="T56" i="7"/>
  <c r="Z55" i="7"/>
  <c r="U55" i="7" s="1"/>
  <c r="W55" i="7"/>
  <c r="T55" i="7"/>
  <c r="Z54" i="7"/>
  <c r="U54" i="7" s="1"/>
  <c r="W54" i="7"/>
  <c r="T54" i="7"/>
  <c r="Z53" i="7"/>
  <c r="U53" i="7" s="1"/>
  <c r="W53" i="7"/>
  <c r="T53" i="7"/>
  <c r="Z52" i="7"/>
  <c r="U52" i="7" s="1"/>
  <c r="W52" i="7"/>
  <c r="T52" i="7"/>
  <c r="Z51" i="7"/>
  <c r="U51" i="7" s="1"/>
  <c r="W51" i="7"/>
  <c r="T51" i="7"/>
  <c r="Z50" i="7"/>
  <c r="U50" i="7" s="1"/>
  <c r="W50" i="7"/>
  <c r="T50" i="7"/>
  <c r="Z49" i="7"/>
  <c r="U49" i="7" s="1"/>
  <c r="W49" i="7"/>
  <c r="T49" i="7"/>
  <c r="Z48" i="7"/>
  <c r="U48" i="7" s="1"/>
  <c r="W48" i="7"/>
  <c r="T48" i="7"/>
  <c r="Z47" i="7"/>
  <c r="W47" i="7"/>
  <c r="T47" i="7"/>
  <c r="Z46" i="7"/>
  <c r="U46" i="7" s="1"/>
  <c r="W46" i="7"/>
  <c r="T46" i="7"/>
  <c r="Z45" i="7"/>
  <c r="U45" i="7" s="1"/>
  <c r="W45" i="7"/>
  <c r="T45" i="7"/>
  <c r="Z44" i="7"/>
  <c r="U44" i="7" s="1"/>
  <c r="W44" i="7"/>
  <c r="T44" i="7"/>
  <c r="Z43" i="7"/>
  <c r="U43" i="7" s="1"/>
  <c r="W43" i="7"/>
  <c r="T43" i="7"/>
  <c r="Z42" i="7"/>
  <c r="U42" i="7" s="1"/>
  <c r="W42" i="7"/>
  <c r="T42" i="7"/>
  <c r="Z41" i="7"/>
  <c r="U41" i="7" s="1"/>
  <c r="W41" i="7"/>
  <c r="Z40" i="7"/>
  <c r="U40" i="7" s="1"/>
  <c r="W40" i="7"/>
  <c r="T40" i="7"/>
  <c r="Z39" i="7"/>
  <c r="U39" i="7" s="1"/>
  <c r="W39" i="7"/>
  <c r="T39" i="7"/>
  <c r="Z38" i="7"/>
  <c r="U38" i="7" s="1"/>
  <c r="W38" i="7"/>
  <c r="T38" i="7"/>
  <c r="Z37" i="7"/>
  <c r="U37" i="7" s="1"/>
  <c r="W37" i="7"/>
  <c r="T37" i="7"/>
  <c r="Z36" i="7"/>
  <c r="U36" i="7" s="1"/>
  <c r="W36" i="7"/>
  <c r="T36" i="7"/>
  <c r="Z35" i="7"/>
  <c r="U35" i="7" s="1"/>
  <c r="W35" i="7"/>
  <c r="T35" i="7"/>
  <c r="Z34" i="7"/>
  <c r="U34" i="7" s="1"/>
  <c r="W34" i="7"/>
  <c r="T34" i="7"/>
  <c r="Z33" i="7"/>
  <c r="U33" i="7" s="1"/>
  <c r="W33" i="7"/>
  <c r="T33" i="7"/>
  <c r="Z32" i="7"/>
  <c r="U32" i="7" s="1"/>
  <c r="W32" i="7"/>
  <c r="T32" i="7"/>
  <c r="Z31" i="7"/>
  <c r="U31" i="7" s="1"/>
  <c r="W31" i="7"/>
  <c r="T31" i="7"/>
  <c r="Z30" i="7"/>
  <c r="U30" i="7" s="1"/>
  <c r="W30" i="7"/>
  <c r="T30" i="7"/>
  <c r="Z29" i="7"/>
  <c r="W29" i="7"/>
  <c r="T29" i="7"/>
  <c r="Z28" i="7"/>
  <c r="U28" i="7" s="1"/>
  <c r="W28" i="7"/>
  <c r="T28" i="7"/>
  <c r="Z27" i="7"/>
  <c r="U27" i="7" s="1"/>
  <c r="W27" i="7"/>
  <c r="T27" i="7"/>
  <c r="Z26" i="7"/>
  <c r="U26" i="7" s="1"/>
  <c r="W26" i="7"/>
  <c r="T26" i="7"/>
  <c r="Z25" i="7"/>
  <c r="U25" i="7" s="1"/>
  <c r="W25" i="7"/>
  <c r="T25" i="7"/>
  <c r="Z24" i="7"/>
  <c r="U24" i="7" s="1"/>
  <c r="W24" i="7"/>
  <c r="T24" i="7"/>
  <c r="Z23" i="7"/>
  <c r="U23" i="7" s="1"/>
  <c r="W23" i="7"/>
  <c r="T23" i="7"/>
  <c r="Z22" i="7"/>
  <c r="U22" i="7" s="1"/>
  <c r="W22" i="7"/>
  <c r="T22" i="7"/>
  <c r="Z21" i="7"/>
  <c r="U21" i="7" s="1"/>
  <c r="W21" i="7"/>
  <c r="T21" i="7"/>
  <c r="Z20" i="7"/>
  <c r="U20" i="7" s="1"/>
  <c r="W20" i="7"/>
  <c r="T20" i="7"/>
  <c r="Z19" i="7"/>
  <c r="U19" i="7" s="1"/>
  <c r="W19" i="7"/>
  <c r="T19" i="7"/>
  <c r="Z18" i="7"/>
  <c r="U18" i="7" s="1"/>
  <c r="W18" i="7"/>
  <c r="T18" i="7"/>
  <c r="Z17" i="7"/>
  <c r="U17" i="7" s="1"/>
  <c r="W17" i="7"/>
  <c r="T17" i="7"/>
  <c r="Z16" i="7"/>
  <c r="U16" i="7" s="1"/>
  <c r="W16" i="7"/>
  <c r="T16" i="7"/>
  <c r="Z15" i="7"/>
  <c r="U15" i="7" s="1"/>
  <c r="W15" i="7"/>
  <c r="T15" i="7"/>
  <c r="Z14" i="7"/>
  <c r="U14" i="7" s="1"/>
  <c r="W14" i="7"/>
  <c r="T14" i="7"/>
  <c r="Z13" i="7"/>
  <c r="U13" i="7" s="1"/>
  <c r="W13" i="7"/>
  <c r="T13" i="7"/>
  <c r="Z12" i="7"/>
  <c r="U12" i="7" s="1"/>
  <c r="W12" i="7"/>
  <c r="T12" i="7"/>
  <c r="Z11" i="7"/>
  <c r="U11" i="7" s="1"/>
  <c r="W11" i="7"/>
  <c r="T11" i="7"/>
  <c r="Z10" i="7"/>
  <c r="U10" i="7" s="1"/>
  <c r="W10" i="7"/>
  <c r="T10" i="7"/>
  <c r="Z9" i="7"/>
  <c r="U9" i="7" s="1"/>
  <c r="W9" i="7"/>
  <c r="T9" i="7"/>
  <c r="AB8" i="7"/>
  <c r="Z8" i="7"/>
  <c r="AC8" i="7" s="1"/>
  <c r="W8" i="7"/>
  <c r="T8" i="7"/>
  <c r="X93" i="8" l="1"/>
  <c r="G92" i="8"/>
  <c r="G94" i="8" s="1"/>
  <c r="R88" i="7"/>
  <c r="W78" i="7"/>
  <c r="G92" i="11"/>
  <c r="Q73" i="7"/>
  <c r="G95" i="11"/>
  <c r="W82" i="7"/>
  <c r="G96" i="11"/>
  <c r="T70" i="7"/>
  <c r="G84" i="11"/>
  <c r="U90" i="8"/>
  <c r="J91" i="7"/>
  <c r="X85" i="8"/>
  <c r="U88" i="8"/>
  <c r="G63" i="11"/>
  <c r="H92" i="8"/>
  <c r="H94" i="8" s="1"/>
  <c r="X90" i="8"/>
  <c r="U85" i="8"/>
  <c r="V90" i="8"/>
  <c r="S92" i="8"/>
  <c r="Z83" i="7"/>
  <c r="U83" i="7" s="1"/>
  <c r="G93" i="7"/>
  <c r="K93" i="7"/>
  <c r="R93" i="7"/>
  <c r="W72" i="7"/>
  <c r="T76" i="7"/>
  <c r="W77" i="7"/>
  <c r="Z90" i="7"/>
  <c r="Z81" i="7"/>
  <c r="U81" i="7" s="1"/>
  <c r="U47" i="7"/>
  <c r="Z84" i="7"/>
  <c r="U84" i="7" s="1"/>
  <c r="Z88" i="7"/>
  <c r="Z82" i="7"/>
  <c r="U82" i="7" s="1"/>
  <c r="AA85" i="8"/>
  <c r="V85" i="8" s="1"/>
  <c r="J92" i="8"/>
  <c r="J94" i="8" s="1"/>
  <c r="K92" i="8"/>
  <c r="K94" i="8" s="1"/>
  <c r="O92" i="8"/>
  <c r="O94" i="8" s="1"/>
  <c r="I92" i="8"/>
  <c r="I94" i="8" s="1"/>
  <c r="AA92" i="8"/>
  <c r="V88" i="8"/>
  <c r="U73" i="8"/>
  <c r="X73" i="8"/>
  <c r="H88" i="7"/>
  <c r="H89" i="7"/>
  <c r="G89" i="7"/>
  <c r="T78" i="7"/>
  <c r="L91" i="7"/>
  <c r="I90" i="7"/>
  <c r="L88" i="7"/>
  <c r="K88" i="7"/>
  <c r="L89" i="7"/>
  <c r="K89" i="7"/>
  <c r="P73" i="7"/>
  <c r="H93" i="7"/>
  <c r="L93" i="7"/>
  <c r="I85" i="7"/>
  <c r="I70" i="7" s="1"/>
  <c r="I73" i="7" s="1"/>
  <c r="P85" i="7"/>
  <c r="I89" i="7"/>
  <c r="P89" i="7"/>
  <c r="J90" i="7"/>
  <c r="Q90" i="7"/>
  <c r="G91" i="7"/>
  <c r="K91" i="7"/>
  <c r="I93" i="7"/>
  <c r="P93" i="7"/>
  <c r="J88" i="7"/>
  <c r="Q88" i="7"/>
  <c r="J89" i="7"/>
  <c r="Q89" i="7"/>
  <c r="G90" i="7"/>
  <c r="K90" i="7"/>
  <c r="R90" i="7"/>
  <c r="W84" i="7"/>
  <c r="H90" i="7"/>
  <c r="L90" i="7"/>
  <c r="I91" i="7"/>
  <c r="P91" i="7"/>
  <c r="T88" i="7"/>
  <c r="Z76" i="7"/>
  <c r="Z78" i="7"/>
  <c r="U78" i="7" s="1"/>
  <c r="W79" i="7"/>
  <c r="T80" i="7"/>
  <c r="Z80" i="7"/>
  <c r="U80" i="7" s="1"/>
  <c r="W81" i="7"/>
  <c r="T82" i="7"/>
  <c r="W83" i="7"/>
  <c r="T84" i="7"/>
  <c r="J85" i="7"/>
  <c r="J70" i="7" s="1"/>
  <c r="J73" i="7" s="1"/>
  <c r="Q85" i="7"/>
  <c r="I88" i="7"/>
  <c r="P88" i="7"/>
  <c r="R89" i="7"/>
  <c r="G64" i="11" s="1"/>
  <c r="R91" i="7"/>
  <c r="G66" i="11" s="1"/>
  <c r="W70" i="7"/>
  <c r="T71" i="7"/>
  <c r="G85" i="7"/>
  <c r="G70" i="7" s="1"/>
  <c r="G73" i="7" s="1"/>
  <c r="K85" i="7"/>
  <c r="K70" i="7" s="1"/>
  <c r="K73" i="7" s="1"/>
  <c r="R85" i="7"/>
  <c r="Z89" i="7"/>
  <c r="Z91" i="7"/>
  <c r="U29" i="7"/>
  <c r="U71" i="7"/>
  <c r="R73" i="7"/>
  <c r="G87" i="11" s="1"/>
  <c r="W76" i="7"/>
  <c r="T77" i="7"/>
  <c r="Z77" i="7"/>
  <c r="U77" i="7" s="1"/>
  <c r="T79" i="7"/>
  <c r="Z79" i="7"/>
  <c r="U79" i="7" s="1"/>
  <c r="W80" i="7"/>
  <c r="T81" i="7"/>
  <c r="T83" i="7"/>
  <c r="H85" i="7"/>
  <c r="H70" i="7" s="1"/>
  <c r="H73" i="7" s="1"/>
  <c r="L85" i="7"/>
  <c r="L70" i="7" s="1"/>
  <c r="L73" i="7" s="1"/>
  <c r="U8" i="7"/>
  <c r="W71" i="7"/>
  <c r="O75" i="3"/>
  <c r="U88" i="7" l="1"/>
  <c r="AA70" i="8"/>
  <c r="V70" i="8" s="1"/>
  <c r="T90" i="7"/>
  <c r="G65" i="11"/>
  <c r="Q92" i="7"/>
  <c r="Q94" i="7" s="1"/>
  <c r="G99" i="11"/>
  <c r="S94" i="8"/>
  <c r="X92" i="8"/>
  <c r="Y92" i="8" s="1"/>
  <c r="U92" i="8"/>
  <c r="V94" i="8"/>
  <c r="Y67" i="8"/>
  <c r="Y75" i="8"/>
  <c r="Y64" i="8"/>
  <c r="Y59" i="8"/>
  <c r="Y55" i="8"/>
  <c r="Y51" i="8"/>
  <c r="Y47" i="8"/>
  <c r="Y43" i="8"/>
  <c r="Y39" i="8"/>
  <c r="Y35" i="8"/>
  <c r="Y31" i="8"/>
  <c r="Y27" i="8"/>
  <c r="Y23" i="8"/>
  <c r="Y19" i="8"/>
  <c r="Y15" i="8"/>
  <c r="Y11" i="8"/>
  <c r="Y87" i="8"/>
  <c r="Y73" i="8"/>
  <c r="Y69" i="8"/>
  <c r="Y86" i="8"/>
  <c r="Y68" i="8"/>
  <c r="Y53" i="8"/>
  <c r="Y37" i="8"/>
  <c r="Y21" i="8"/>
  <c r="Y17" i="8"/>
  <c r="Y57" i="8"/>
  <c r="Y41" i="8"/>
  <c r="Y25" i="8"/>
  <c r="Y13" i="8"/>
  <c r="Y91" i="8"/>
  <c r="Y89" i="8"/>
  <c r="Y61" i="8"/>
  <c r="Y45" i="8"/>
  <c r="Y29" i="8"/>
  <c r="Y9" i="8"/>
  <c r="Y49" i="8"/>
  <c r="Y33" i="8"/>
  <c r="Y10" i="8"/>
  <c r="Y28" i="8"/>
  <c r="Y62" i="8"/>
  <c r="Y58" i="8"/>
  <c r="Y85" i="8"/>
  <c r="Y20" i="8"/>
  <c r="Y80" i="8"/>
  <c r="Y32" i="8"/>
  <c r="Y65" i="8"/>
  <c r="Y18" i="8"/>
  <c r="Y30" i="8"/>
  <c r="Y76" i="8"/>
  <c r="Y12" i="8"/>
  <c r="Y40" i="8"/>
  <c r="Y70" i="8"/>
  <c r="Y82" i="8"/>
  <c r="Y90" i="8"/>
  <c r="Y22" i="8"/>
  <c r="Y81" i="8"/>
  <c r="Y34" i="8"/>
  <c r="Y8" i="8"/>
  <c r="Y44" i="8"/>
  <c r="Y77" i="8"/>
  <c r="Y24" i="8"/>
  <c r="Y42" i="8"/>
  <c r="Y72" i="8"/>
  <c r="Y83" i="8"/>
  <c r="Y93" i="8"/>
  <c r="Y36" i="8"/>
  <c r="Y52" i="8"/>
  <c r="Y48" i="8"/>
  <c r="Y78" i="8"/>
  <c r="Y88" i="8"/>
  <c r="Y14" i="8"/>
  <c r="Y46" i="8"/>
  <c r="Y60" i="8"/>
  <c r="Y84" i="8"/>
  <c r="Y26" i="8"/>
  <c r="Y56" i="8"/>
  <c r="Y16" i="8"/>
  <c r="Y38" i="8"/>
  <c r="Y54" i="8"/>
  <c r="Y50" i="8"/>
  <c r="Y79" i="8"/>
  <c r="Y71" i="8"/>
  <c r="H92" i="7"/>
  <c r="H94" i="7" s="1"/>
  <c r="G92" i="7"/>
  <c r="G94" i="7" s="1"/>
  <c r="Z92" i="7"/>
  <c r="U90" i="7"/>
  <c r="W90" i="7"/>
  <c r="L92" i="7"/>
  <c r="L94" i="7" s="1"/>
  <c r="K92" i="7"/>
  <c r="K94" i="7" s="1"/>
  <c r="J92" i="7"/>
  <c r="J94" i="7" s="1"/>
  <c r="P92" i="7"/>
  <c r="P94" i="7" s="1"/>
  <c r="W93" i="7"/>
  <c r="R92" i="7"/>
  <c r="I92" i="7"/>
  <c r="I94" i="7" s="1"/>
  <c r="Z85" i="7"/>
  <c r="T85" i="7"/>
  <c r="W85" i="7"/>
  <c r="W88" i="7"/>
  <c r="W91" i="7"/>
  <c r="U91" i="7"/>
  <c r="T91" i="7"/>
  <c r="T73" i="7"/>
  <c r="W73" i="7"/>
  <c r="U76" i="7"/>
  <c r="W89" i="7"/>
  <c r="U89" i="7"/>
  <c r="T89" i="7"/>
  <c r="H72" i="3"/>
  <c r="H93" i="3" s="1"/>
  <c r="I72" i="3"/>
  <c r="I93" i="3" s="1"/>
  <c r="J72" i="3"/>
  <c r="J93" i="3" s="1"/>
  <c r="K93" i="3"/>
  <c r="G72" i="3"/>
  <c r="Q93" i="3"/>
  <c r="P93" i="3"/>
  <c r="L93" i="3"/>
  <c r="G93" i="3"/>
  <c r="R84" i="3"/>
  <c r="U84" i="3" s="1"/>
  <c r="R83" i="3"/>
  <c r="U83" i="3" s="1"/>
  <c r="R82" i="3"/>
  <c r="U82" i="3" s="1"/>
  <c r="R81" i="3"/>
  <c r="U81" i="3" s="1"/>
  <c r="R80" i="3"/>
  <c r="R90" i="3" s="1"/>
  <c r="U90" i="3" s="1"/>
  <c r="R79" i="3"/>
  <c r="U79" i="3" s="1"/>
  <c r="R78" i="3"/>
  <c r="U78" i="3" s="1"/>
  <c r="R77" i="3"/>
  <c r="U77" i="3" s="1"/>
  <c r="R76" i="3"/>
  <c r="R85" i="3" s="1"/>
  <c r="Q84" i="3"/>
  <c r="Q83" i="3"/>
  <c r="Q82" i="3"/>
  <c r="Q81" i="3"/>
  <c r="Q80" i="3"/>
  <c r="Q79" i="3"/>
  <c r="Q78" i="3"/>
  <c r="Q77" i="3"/>
  <c r="Q76" i="3"/>
  <c r="P84" i="3"/>
  <c r="P83" i="3"/>
  <c r="P82" i="3"/>
  <c r="P81" i="3"/>
  <c r="P80" i="3"/>
  <c r="P79" i="3"/>
  <c r="P78" i="3"/>
  <c r="P77" i="3"/>
  <c r="P76" i="3"/>
  <c r="P85" i="3" s="1"/>
  <c r="H76" i="3"/>
  <c r="I76" i="3"/>
  <c r="J76" i="3"/>
  <c r="K76" i="3"/>
  <c r="L76" i="3"/>
  <c r="H77" i="3"/>
  <c r="I77" i="3"/>
  <c r="J77" i="3"/>
  <c r="J88" i="3" s="1"/>
  <c r="K77" i="3"/>
  <c r="L77" i="3"/>
  <c r="H78" i="3"/>
  <c r="I78" i="3"/>
  <c r="J78" i="3"/>
  <c r="K78" i="3"/>
  <c r="L78" i="3"/>
  <c r="H79" i="3"/>
  <c r="H89" i="3" s="1"/>
  <c r="I79" i="3"/>
  <c r="J79" i="3"/>
  <c r="K79" i="3"/>
  <c r="L79" i="3"/>
  <c r="L89" i="3" s="1"/>
  <c r="H80" i="3"/>
  <c r="H90" i="3" s="1"/>
  <c r="I80" i="3"/>
  <c r="J80" i="3"/>
  <c r="K80" i="3"/>
  <c r="L80" i="3"/>
  <c r="H81" i="3"/>
  <c r="I81" i="3"/>
  <c r="J81" i="3"/>
  <c r="K81" i="3"/>
  <c r="L81" i="3"/>
  <c r="H82" i="3"/>
  <c r="I82" i="3"/>
  <c r="J82" i="3"/>
  <c r="J90" i="3" s="1"/>
  <c r="K82" i="3"/>
  <c r="L82" i="3"/>
  <c r="H83" i="3"/>
  <c r="I83" i="3"/>
  <c r="J83" i="3"/>
  <c r="K83" i="3"/>
  <c r="L83" i="3"/>
  <c r="H84" i="3"/>
  <c r="I84" i="3"/>
  <c r="J84" i="3"/>
  <c r="K84" i="3"/>
  <c r="L84" i="3"/>
  <c r="G84" i="3"/>
  <c r="G83" i="3"/>
  <c r="G91" i="3" s="1"/>
  <c r="G82" i="3"/>
  <c r="G81" i="3"/>
  <c r="G80" i="3"/>
  <c r="G79" i="3"/>
  <c r="G78" i="3"/>
  <c r="G77" i="3"/>
  <c r="G76" i="3"/>
  <c r="R91" i="3"/>
  <c r="U91" i="3" s="1"/>
  <c r="P90" i="3"/>
  <c r="L90" i="3"/>
  <c r="Q89" i="3"/>
  <c r="R89" i="3"/>
  <c r="P89" i="3"/>
  <c r="K89" i="3"/>
  <c r="R88" i="3"/>
  <c r="I88" i="3"/>
  <c r="Q69" i="3"/>
  <c r="Q70" i="3"/>
  <c r="R70" i="3"/>
  <c r="U70" i="3" s="1"/>
  <c r="Q75" i="3"/>
  <c r="R75" i="3"/>
  <c r="Q87" i="3"/>
  <c r="R87" i="3"/>
  <c r="A2" i="5"/>
  <c r="A6" i="5"/>
  <c r="A10" i="5"/>
  <c r="A14" i="5"/>
  <c r="A18" i="5"/>
  <c r="A22" i="5"/>
  <c r="A26" i="5"/>
  <c r="A30" i="5"/>
  <c r="A34" i="5"/>
  <c r="A38" i="5"/>
  <c r="A42" i="5"/>
  <c r="A46" i="5"/>
  <c r="A50" i="5"/>
  <c r="A55" i="5"/>
  <c r="A65" i="5"/>
  <c r="C2" i="5"/>
  <c r="C6" i="5"/>
  <c r="C10" i="5"/>
  <c r="C14" i="5"/>
  <c r="C18" i="5"/>
  <c r="C22" i="5"/>
  <c r="C26" i="5"/>
  <c r="C30" i="5"/>
  <c r="C34" i="5"/>
  <c r="C38" i="5"/>
  <c r="C42" i="5"/>
  <c r="C46" i="5"/>
  <c r="C50" i="5"/>
  <c r="D1" i="5" a="1"/>
  <c r="D5" i="5" a="1"/>
  <c r="D9" i="5" a="1"/>
  <c r="D13" i="5" a="1"/>
  <c r="D17" i="5" a="1"/>
  <c r="D21" i="5" a="1"/>
  <c r="D25" i="5" a="1"/>
  <c r="A3" i="5"/>
  <c r="A7" i="5"/>
  <c r="A11" i="5"/>
  <c r="A15" i="5"/>
  <c r="A19" i="5"/>
  <c r="A23" i="5"/>
  <c r="A27" i="5"/>
  <c r="A31" i="5"/>
  <c r="A35" i="5"/>
  <c r="A39" i="5"/>
  <c r="A43" i="5"/>
  <c r="A47" i="5"/>
  <c r="A51" i="5"/>
  <c r="A56" i="5"/>
  <c r="A67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D4" i="5" a="1"/>
  <c r="D8" i="5" a="1"/>
  <c r="D12" i="5" a="1"/>
  <c r="D16" i="5" a="1"/>
  <c r="D20" i="5" a="1"/>
  <c r="A4" i="5"/>
  <c r="A8" i="5"/>
  <c r="A12" i="5"/>
  <c r="A16" i="5"/>
  <c r="A20" i="5"/>
  <c r="A24" i="5"/>
  <c r="A28" i="5"/>
  <c r="A32" i="5"/>
  <c r="A36" i="5"/>
  <c r="A40" i="5"/>
  <c r="A44" i="5"/>
  <c r="A48" i="5"/>
  <c r="A52" i="5"/>
  <c r="A57" i="5"/>
  <c r="A68" i="5"/>
  <c r="C4" i="5"/>
  <c r="C8" i="5"/>
  <c r="C12" i="5"/>
  <c r="C16" i="5"/>
  <c r="C20" i="5"/>
  <c r="C24" i="5"/>
  <c r="C28" i="5"/>
  <c r="C32" i="5"/>
  <c r="C36" i="5"/>
  <c r="C40" i="5"/>
  <c r="C44" i="5"/>
  <c r="C48" i="5"/>
  <c r="C52" i="5"/>
  <c r="D3" i="5" a="1"/>
  <c r="D7" i="5" a="1"/>
  <c r="D11" i="5" a="1"/>
  <c r="D15" i="5" a="1"/>
  <c r="D19" i="5" a="1"/>
  <c r="D23" i="5" a="1"/>
  <c r="A5" i="5"/>
  <c r="A9" i="5"/>
  <c r="A13" i="5"/>
  <c r="A17" i="5"/>
  <c r="A21" i="5"/>
  <c r="A25" i="5"/>
  <c r="A29" i="5"/>
  <c r="A33" i="5"/>
  <c r="A37" i="5"/>
  <c r="A41" i="5"/>
  <c r="A45" i="5"/>
  <c r="A49" i="5"/>
  <c r="A53" i="5"/>
  <c r="A64" i="5"/>
  <c r="A69" i="5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D2" i="5" a="1"/>
  <c r="D6" i="5" a="1"/>
  <c r="D10" i="5" a="1"/>
  <c r="D14" i="5" a="1"/>
  <c r="D18" i="5" a="1"/>
  <c r="D22" i="5" a="1"/>
  <c r="D29" i="5" a="1"/>
  <c r="D33" i="5" a="1"/>
  <c r="D37" i="5" a="1"/>
  <c r="D41" i="5" a="1"/>
  <c r="D45" i="5" a="1"/>
  <c r="D49" i="5" a="1"/>
  <c r="D53" i="5" a="1"/>
  <c r="D55" i="5" a="1"/>
  <c r="D56" i="5" a="1"/>
  <c r="D57" i="5" a="1"/>
  <c r="D64" i="5" a="1"/>
  <c r="D24" i="5" a="1"/>
  <c r="D27" i="5" a="1"/>
  <c r="D31" i="5" a="1"/>
  <c r="D35" i="5" a="1"/>
  <c r="D39" i="5" a="1"/>
  <c r="D43" i="5" a="1"/>
  <c r="D47" i="5" a="1"/>
  <c r="D51" i="5" a="1"/>
  <c r="D26" i="5" a="1"/>
  <c r="D30" i="5" a="1"/>
  <c r="D34" i="5" a="1"/>
  <c r="D38" i="5" a="1"/>
  <c r="D42" i="5" a="1"/>
  <c r="D46" i="5" a="1"/>
  <c r="D50" i="5" a="1"/>
  <c r="C55" i="5"/>
  <c r="C56" i="5"/>
  <c r="C57" i="5"/>
  <c r="D36" i="5" a="1"/>
  <c r="D52" i="5" a="1"/>
  <c r="C65" i="5"/>
  <c r="C67" i="5"/>
  <c r="C68" i="5"/>
  <c r="C69" i="5"/>
  <c r="D48" i="5" a="1"/>
  <c r="D65" i="5" a="1"/>
  <c r="D28" i="5" a="1"/>
  <c r="D44" i="5" a="1"/>
  <c r="D69" i="5" a="1"/>
  <c r="D40" i="5" a="1"/>
  <c r="C64" i="5"/>
  <c r="D32" i="5" a="1"/>
  <c r="D67" i="5" a="1"/>
  <c r="D68" i="5" a="1"/>
  <c r="G90" i="3" l="1"/>
  <c r="I89" i="3"/>
  <c r="K88" i="3"/>
  <c r="K91" i="3"/>
  <c r="L85" i="3"/>
  <c r="H85" i="3"/>
  <c r="L91" i="3"/>
  <c r="J85" i="3"/>
  <c r="I91" i="3"/>
  <c r="J91" i="3"/>
  <c r="J89" i="3"/>
  <c r="J92" i="3" s="1"/>
  <c r="J94" i="3" s="1"/>
  <c r="L88" i="3"/>
  <c r="H88" i="3"/>
  <c r="U85" i="3"/>
  <c r="R93" i="3"/>
  <c r="R92" i="3"/>
  <c r="U92" i="3" s="1"/>
  <c r="U89" i="3"/>
  <c r="H91" i="3"/>
  <c r="T92" i="7"/>
  <c r="G67" i="11"/>
  <c r="G88" i="3"/>
  <c r="R73" i="3"/>
  <c r="U71" i="3"/>
  <c r="U88" i="3"/>
  <c r="K90" i="3"/>
  <c r="K85" i="3"/>
  <c r="Q73" i="3"/>
  <c r="G89" i="3"/>
  <c r="Q88" i="3"/>
  <c r="Q92" i="3" s="1"/>
  <c r="Q94" i="3" s="1"/>
  <c r="Q90" i="3"/>
  <c r="Q91" i="3"/>
  <c r="U76" i="3"/>
  <c r="I90" i="3"/>
  <c r="I92" i="3" s="1"/>
  <c r="I94" i="3" s="1"/>
  <c r="I85" i="3"/>
  <c r="U72" i="3"/>
  <c r="U80" i="3"/>
  <c r="W92" i="7"/>
  <c r="X92" i="7" s="1"/>
  <c r="R94" i="7"/>
  <c r="G69" i="11" s="1"/>
  <c r="X67" i="7"/>
  <c r="X75" i="7"/>
  <c r="X13" i="7"/>
  <c r="X9" i="7"/>
  <c r="X87" i="7"/>
  <c r="X73" i="7"/>
  <c r="X69" i="7"/>
  <c r="X68" i="7"/>
  <c r="X61" i="7"/>
  <c r="X57" i="7"/>
  <c r="X53" i="7"/>
  <c r="X49" i="7"/>
  <c r="X45" i="7"/>
  <c r="X41" i="7"/>
  <c r="X37" i="7"/>
  <c r="X33" i="7"/>
  <c r="X29" i="7"/>
  <c r="X25" i="7"/>
  <c r="X21" i="7"/>
  <c r="X17" i="7"/>
  <c r="X8" i="7"/>
  <c r="X18" i="7"/>
  <c r="X50" i="7"/>
  <c r="X32" i="7"/>
  <c r="X22" i="7"/>
  <c r="X39" i="7"/>
  <c r="X60" i="7"/>
  <c r="X10" i="7"/>
  <c r="X58" i="7"/>
  <c r="X15" i="7"/>
  <c r="X36" i="7"/>
  <c r="X62" i="7"/>
  <c r="X78" i="7"/>
  <c r="X16" i="7"/>
  <c r="X34" i="7"/>
  <c r="X51" i="7"/>
  <c r="X19" i="7"/>
  <c r="X23" i="7"/>
  <c r="X44" i="7"/>
  <c r="X42" i="7"/>
  <c r="X59" i="7"/>
  <c r="X77" i="7"/>
  <c r="X84" i="7"/>
  <c r="X20" i="7"/>
  <c r="X46" i="7"/>
  <c r="X64" i="7"/>
  <c r="X26" i="7"/>
  <c r="X35" i="7"/>
  <c r="X56" i="7"/>
  <c r="X82" i="7"/>
  <c r="X24" i="7"/>
  <c r="X28" i="7"/>
  <c r="X54" i="7"/>
  <c r="X43" i="7"/>
  <c r="X65" i="7"/>
  <c r="X30" i="7"/>
  <c r="X47" i="7"/>
  <c r="X86" i="7"/>
  <c r="X27" i="7"/>
  <c r="X40" i="7"/>
  <c r="X72" i="7"/>
  <c r="X11" i="7"/>
  <c r="X12" i="7"/>
  <c r="X38" i="7"/>
  <c r="X55" i="7"/>
  <c r="X48" i="7"/>
  <c r="X93" i="7"/>
  <c r="X14" i="7"/>
  <c r="X31" i="7"/>
  <c r="X52" i="7"/>
  <c r="X88" i="7"/>
  <c r="X85" i="7"/>
  <c r="U94" i="7"/>
  <c r="Z70" i="7"/>
  <c r="U70" i="7" s="1"/>
  <c r="X83" i="7"/>
  <c r="X89" i="7"/>
  <c r="X71" i="7"/>
  <c r="X91" i="7"/>
  <c r="X70" i="7"/>
  <c r="U85" i="7"/>
  <c r="X81" i="7"/>
  <c r="X79" i="7"/>
  <c r="X76" i="7"/>
  <c r="X80" i="7"/>
  <c r="X90" i="7"/>
  <c r="P91" i="3"/>
  <c r="Q85" i="3"/>
  <c r="P88" i="3"/>
  <c r="H92" i="3"/>
  <c r="H94" i="3" s="1"/>
  <c r="F68" i="5"/>
  <c r="J68" i="5"/>
  <c r="G68" i="5"/>
  <c r="K68" i="5"/>
  <c r="D68" i="5"/>
  <c r="H68" i="5"/>
  <c r="L68" i="5"/>
  <c r="E68" i="5"/>
  <c r="I68" i="5"/>
  <c r="M68" i="5"/>
  <c r="F67" i="5"/>
  <c r="J67" i="5"/>
  <c r="K67" i="5"/>
  <c r="D67" i="5"/>
  <c r="H67" i="5"/>
  <c r="L67" i="5"/>
  <c r="G67" i="5"/>
  <c r="E67" i="5"/>
  <c r="I67" i="5"/>
  <c r="M67" i="5"/>
  <c r="F32" i="5"/>
  <c r="J32" i="5"/>
  <c r="D32" i="5"/>
  <c r="H32" i="5"/>
  <c r="L32" i="5"/>
  <c r="E32" i="5"/>
  <c r="I32" i="5"/>
  <c r="M32" i="5"/>
  <c r="G32" i="5"/>
  <c r="K32" i="5"/>
  <c r="F40" i="5"/>
  <c r="J40" i="5"/>
  <c r="D40" i="5"/>
  <c r="H40" i="5"/>
  <c r="L40" i="5"/>
  <c r="E40" i="5"/>
  <c r="I40" i="5"/>
  <c r="M40" i="5"/>
  <c r="G40" i="5"/>
  <c r="K40" i="5"/>
  <c r="F69" i="5"/>
  <c r="J69" i="5"/>
  <c r="G69" i="5"/>
  <c r="K69" i="5"/>
  <c r="D69" i="5"/>
  <c r="H69" i="5"/>
  <c r="L69" i="5"/>
  <c r="E69" i="5"/>
  <c r="I69" i="5"/>
  <c r="M69" i="5"/>
  <c r="F44" i="5"/>
  <c r="J44" i="5"/>
  <c r="D44" i="5"/>
  <c r="H44" i="5"/>
  <c r="L44" i="5"/>
  <c r="E44" i="5"/>
  <c r="I44" i="5"/>
  <c r="M44" i="5"/>
  <c r="K44" i="5"/>
  <c r="G44" i="5"/>
  <c r="F28" i="5"/>
  <c r="J28" i="5"/>
  <c r="D28" i="5"/>
  <c r="H28" i="5"/>
  <c r="L28" i="5"/>
  <c r="E28" i="5"/>
  <c r="I28" i="5"/>
  <c r="M28" i="5"/>
  <c r="K28" i="5"/>
  <c r="G28" i="5"/>
  <c r="F65" i="5"/>
  <c r="J65" i="5"/>
  <c r="D65" i="5"/>
  <c r="H65" i="5"/>
  <c r="L65" i="5"/>
  <c r="E65" i="5"/>
  <c r="I65" i="5"/>
  <c r="M65" i="5"/>
  <c r="G65" i="5"/>
  <c r="K65" i="5"/>
  <c r="F48" i="5"/>
  <c r="J48" i="5"/>
  <c r="D48" i="5"/>
  <c r="H48" i="5"/>
  <c r="L48" i="5"/>
  <c r="E48" i="5"/>
  <c r="I48" i="5"/>
  <c r="M48" i="5"/>
  <c r="G48" i="5"/>
  <c r="K48" i="5"/>
  <c r="F52" i="5"/>
  <c r="J52" i="5"/>
  <c r="D52" i="5"/>
  <c r="H52" i="5"/>
  <c r="L52" i="5"/>
  <c r="E52" i="5"/>
  <c r="I52" i="5"/>
  <c r="M52" i="5"/>
  <c r="K52" i="5"/>
  <c r="G52" i="5"/>
  <c r="F36" i="5"/>
  <c r="J36" i="5"/>
  <c r="D36" i="5"/>
  <c r="H36" i="5"/>
  <c r="L36" i="5"/>
  <c r="E36" i="5"/>
  <c r="I36" i="5"/>
  <c r="M36" i="5"/>
  <c r="G36" i="5"/>
  <c r="K36" i="5"/>
  <c r="D50" i="5"/>
  <c r="H50" i="5"/>
  <c r="L50" i="5"/>
  <c r="F50" i="5"/>
  <c r="J50" i="5"/>
  <c r="G50" i="5"/>
  <c r="K50" i="5"/>
  <c r="I50" i="5"/>
  <c r="E50" i="5"/>
  <c r="M50" i="5"/>
  <c r="D46" i="5"/>
  <c r="H46" i="5"/>
  <c r="L46" i="5"/>
  <c r="F46" i="5"/>
  <c r="J46" i="5"/>
  <c r="G46" i="5"/>
  <c r="K46" i="5"/>
  <c r="E46" i="5"/>
  <c r="M46" i="5"/>
  <c r="I46" i="5"/>
  <c r="D42" i="5"/>
  <c r="H42" i="5"/>
  <c r="L42" i="5"/>
  <c r="F42" i="5"/>
  <c r="J42" i="5"/>
  <c r="G42" i="5"/>
  <c r="K42" i="5"/>
  <c r="E42" i="5"/>
  <c r="I42" i="5"/>
  <c r="M42" i="5"/>
  <c r="D38" i="5"/>
  <c r="H38" i="5"/>
  <c r="L38" i="5"/>
  <c r="F38" i="5"/>
  <c r="J38" i="5"/>
  <c r="G38" i="5"/>
  <c r="K38" i="5"/>
  <c r="M38" i="5"/>
  <c r="E38" i="5"/>
  <c r="I38" i="5"/>
  <c r="D34" i="5"/>
  <c r="H34" i="5"/>
  <c r="L34" i="5"/>
  <c r="F34" i="5"/>
  <c r="J34" i="5"/>
  <c r="G34" i="5"/>
  <c r="K34" i="5"/>
  <c r="I34" i="5"/>
  <c r="M34" i="5"/>
  <c r="E34" i="5"/>
  <c r="D30" i="5"/>
  <c r="H30" i="5"/>
  <c r="L30" i="5"/>
  <c r="F30" i="5"/>
  <c r="J30" i="5"/>
  <c r="G30" i="5"/>
  <c r="K30" i="5"/>
  <c r="E30" i="5"/>
  <c r="I30" i="5"/>
  <c r="M30" i="5"/>
  <c r="D26" i="5"/>
  <c r="H26" i="5"/>
  <c r="L26" i="5"/>
  <c r="F26" i="5"/>
  <c r="J26" i="5"/>
  <c r="G26" i="5"/>
  <c r="K26" i="5"/>
  <c r="I26" i="5"/>
  <c r="M26" i="5"/>
  <c r="E26" i="5"/>
  <c r="E51" i="5"/>
  <c r="I51" i="5"/>
  <c r="M51" i="5"/>
  <c r="G51" i="5"/>
  <c r="K51" i="5"/>
  <c r="D51" i="5"/>
  <c r="H51" i="5"/>
  <c r="L51" i="5"/>
  <c r="F51" i="5"/>
  <c r="J51" i="5"/>
  <c r="E47" i="5"/>
  <c r="I47" i="5"/>
  <c r="M47" i="5"/>
  <c r="G47" i="5"/>
  <c r="K47" i="5"/>
  <c r="D47" i="5"/>
  <c r="H47" i="5"/>
  <c r="L47" i="5"/>
  <c r="J47" i="5"/>
  <c r="F47" i="5"/>
  <c r="E43" i="5"/>
  <c r="I43" i="5"/>
  <c r="M43" i="5"/>
  <c r="G43" i="5"/>
  <c r="K43" i="5"/>
  <c r="D43" i="5"/>
  <c r="H43" i="5"/>
  <c r="L43" i="5"/>
  <c r="F43" i="5"/>
  <c r="J43" i="5"/>
  <c r="E39" i="5"/>
  <c r="I39" i="5"/>
  <c r="M39" i="5"/>
  <c r="G39" i="5"/>
  <c r="K39" i="5"/>
  <c r="D39" i="5"/>
  <c r="H39" i="5"/>
  <c r="L39" i="5"/>
  <c r="F39" i="5"/>
  <c r="J39" i="5"/>
  <c r="E35" i="5"/>
  <c r="I35" i="5"/>
  <c r="M35" i="5"/>
  <c r="G35" i="5"/>
  <c r="K35" i="5"/>
  <c r="D35" i="5"/>
  <c r="H35" i="5"/>
  <c r="L35" i="5"/>
  <c r="F35" i="5"/>
  <c r="J35" i="5"/>
  <c r="E31" i="5"/>
  <c r="I31" i="5"/>
  <c r="M31" i="5"/>
  <c r="G31" i="5"/>
  <c r="K31" i="5"/>
  <c r="D31" i="5"/>
  <c r="H31" i="5"/>
  <c r="L31" i="5"/>
  <c r="J31" i="5"/>
  <c r="F31" i="5"/>
  <c r="E27" i="5"/>
  <c r="I27" i="5"/>
  <c r="M27" i="5"/>
  <c r="G27" i="5"/>
  <c r="K27" i="5"/>
  <c r="D27" i="5"/>
  <c r="H27" i="5"/>
  <c r="L27" i="5"/>
  <c r="F27" i="5"/>
  <c r="J27" i="5"/>
  <c r="F24" i="5"/>
  <c r="J24" i="5"/>
  <c r="E24" i="5"/>
  <c r="K24" i="5"/>
  <c r="H24" i="5"/>
  <c r="M24" i="5"/>
  <c r="D24" i="5"/>
  <c r="I24" i="5"/>
  <c r="G24" i="5"/>
  <c r="L24" i="5"/>
  <c r="G64" i="5"/>
  <c r="K64" i="5"/>
  <c r="D64" i="5"/>
  <c r="I64" i="5"/>
  <c r="E64" i="5"/>
  <c r="F64" i="5"/>
  <c r="L64" i="5"/>
  <c r="H64" i="5"/>
  <c r="M64" i="5"/>
  <c r="J64" i="5"/>
  <c r="G57" i="5"/>
  <c r="K57" i="5"/>
  <c r="E57" i="5"/>
  <c r="J57" i="5"/>
  <c r="H57" i="5"/>
  <c r="M57" i="5"/>
  <c r="D57" i="5"/>
  <c r="I57" i="5"/>
  <c r="F57" i="5"/>
  <c r="L57" i="5"/>
  <c r="G56" i="5"/>
  <c r="K56" i="5"/>
  <c r="F56" i="5"/>
  <c r="J56" i="5"/>
  <c r="I56" i="5"/>
  <c r="L56" i="5"/>
  <c r="E56" i="5"/>
  <c r="M56" i="5"/>
  <c r="H56" i="5"/>
  <c r="D56" i="5"/>
  <c r="G55" i="5"/>
  <c r="K55" i="5"/>
  <c r="E55" i="5"/>
  <c r="I55" i="5"/>
  <c r="M55" i="5"/>
  <c r="F55" i="5"/>
  <c r="J55" i="5"/>
  <c r="L55" i="5"/>
  <c r="D55" i="5"/>
  <c r="H55" i="5"/>
  <c r="G53" i="5"/>
  <c r="K53" i="5"/>
  <c r="E53" i="5"/>
  <c r="I53" i="5"/>
  <c r="M53" i="5"/>
  <c r="F53" i="5"/>
  <c r="J53" i="5"/>
  <c r="H53" i="5"/>
  <c r="D53" i="5"/>
  <c r="L53" i="5"/>
  <c r="G49" i="5"/>
  <c r="K49" i="5"/>
  <c r="E49" i="5"/>
  <c r="I49" i="5"/>
  <c r="M49" i="5"/>
  <c r="F49" i="5"/>
  <c r="J49" i="5"/>
  <c r="D49" i="5"/>
  <c r="L49" i="5"/>
  <c r="H49" i="5"/>
  <c r="G45" i="5"/>
  <c r="K45" i="5"/>
  <c r="E45" i="5"/>
  <c r="I45" i="5"/>
  <c r="M45" i="5"/>
  <c r="F45" i="5"/>
  <c r="J45" i="5"/>
  <c r="D45" i="5"/>
  <c r="H45" i="5"/>
  <c r="L45" i="5"/>
  <c r="G41" i="5"/>
  <c r="K41" i="5"/>
  <c r="E41" i="5"/>
  <c r="I41" i="5"/>
  <c r="M41" i="5"/>
  <c r="F41" i="5"/>
  <c r="J41" i="5"/>
  <c r="L41" i="5"/>
  <c r="D41" i="5"/>
  <c r="H41" i="5"/>
  <c r="G37" i="5"/>
  <c r="K37" i="5"/>
  <c r="E37" i="5"/>
  <c r="I37" i="5"/>
  <c r="M37" i="5"/>
  <c r="F37" i="5"/>
  <c r="J37" i="5"/>
  <c r="H37" i="5"/>
  <c r="L37" i="5"/>
  <c r="D37" i="5"/>
  <c r="G33" i="5"/>
  <c r="K33" i="5"/>
  <c r="E33" i="5"/>
  <c r="I33" i="5"/>
  <c r="M33" i="5"/>
  <c r="F33" i="5"/>
  <c r="J33" i="5"/>
  <c r="D33" i="5"/>
  <c r="H33" i="5"/>
  <c r="L33" i="5"/>
  <c r="G29" i="5"/>
  <c r="K29" i="5"/>
  <c r="E29" i="5"/>
  <c r="I29" i="5"/>
  <c r="M29" i="5"/>
  <c r="F29" i="5"/>
  <c r="J29" i="5"/>
  <c r="H29" i="5"/>
  <c r="L29" i="5"/>
  <c r="D29" i="5"/>
  <c r="D22" i="5"/>
  <c r="H22" i="5"/>
  <c r="L22" i="5"/>
  <c r="E22" i="5"/>
  <c r="I22" i="5"/>
  <c r="M22" i="5"/>
  <c r="F22" i="5"/>
  <c r="J22" i="5"/>
  <c r="G22" i="5"/>
  <c r="K22" i="5"/>
  <c r="D18" i="5"/>
  <c r="H18" i="5"/>
  <c r="L18" i="5"/>
  <c r="E18" i="5"/>
  <c r="I18" i="5"/>
  <c r="M18" i="5"/>
  <c r="F18" i="5"/>
  <c r="J18" i="5"/>
  <c r="G18" i="5"/>
  <c r="K18" i="5"/>
  <c r="D14" i="5"/>
  <c r="H14" i="5"/>
  <c r="L14" i="5"/>
  <c r="E14" i="5"/>
  <c r="I14" i="5"/>
  <c r="M14" i="5"/>
  <c r="F14" i="5"/>
  <c r="J14" i="5"/>
  <c r="G14" i="5"/>
  <c r="K14" i="5"/>
  <c r="D10" i="5"/>
  <c r="H10" i="5"/>
  <c r="L10" i="5"/>
  <c r="E10" i="5"/>
  <c r="I10" i="5"/>
  <c r="M10" i="5"/>
  <c r="F10" i="5"/>
  <c r="J10" i="5"/>
  <c r="G10" i="5"/>
  <c r="K10" i="5"/>
  <c r="D6" i="5"/>
  <c r="H6" i="5"/>
  <c r="L6" i="5"/>
  <c r="E6" i="5"/>
  <c r="I6" i="5"/>
  <c r="M6" i="5"/>
  <c r="F6" i="5"/>
  <c r="J6" i="5"/>
  <c r="G6" i="5"/>
  <c r="K6" i="5"/>
  <c r="D2" i="5"/>
  <c r="H2" i="5"/>
  <c r="L2" i="5"/>
  <c r="E2" i="5"/>
  <c r="I2" i="5"/>
  <c r="M2" i="5"/>
  <c r="F2" i="5"/>
  <c r="J2" i="5"/>
  <c r="G2" i="5"/>
  <c r="K2" i="5"/>
  <c r="E23" i="5"/>
  <c r="I23" i="5"/>
  <c r="M23" i="5"/>
  <c r="F23" i="5"/>
  <c r="J23" i="5"/>
  <c r="D23" i="5"/>
  <c r="H23" i="5"/>
  <c r="L23" i="5"/>
  <c r="G23" i="5"/>
  <c r="K23" i="5"/>
  <c r="E19" i="5"/>
  <c r="I19" i="5"/>
  <c r="M19" i="5"/>
  <c r="F19" i="5"/>
  <c r="J19" i="5"/>
  <c r="G19" i="5"/>
  <c r="K19" i="5"/>
  <c r="D19" i="5"/>
  <c r="H19" i="5"/>
  <c r="L19" i="5"/>
  <c r="E15" i="5"/>
  <c r="I15" i="5"/>
  <c r="M15" i="5"/>
  <c r="F15" i="5"/>
  <c r="J15" i="5"/>
  <c r="G15" i="5"/>
  <c r="K15" i="5"/>
  <c r="D15" i="5"/>
  <c r="H15" i="5"/>
  <c r="L15" i="5"/>
  <c r="E11" i="5"/>
  <c r="I11" i="5"/>
  <c r="M11" i="5"/>
  <c r="F11" i="5"/>
  <c r="J11" i="5"/>
  <c r="G11" i="5"/>
  <c r="K11" i="5"/>
  <c r="D11" i="5"/>
  <c r="H11" i="5"/>
  <c r="L11" i="5"/>
  <c r="E7" i="5"/>
  <c r="I7" i="5"/>
  <c r="M7" i="5"/>
  <c r="F7" i="5"/>
  <c r="J7" i="5"/>
  <c r="G7" i="5"/>
  <c r="K7" i="5"/>
  <c r="D7" i="5"/>
  <c r="AA13" i="3" s="1"/>
  <c r="V13" i="3" s="1"/>
  <c r="H7" i="5"/>
  <c r="L7" i="5"/>
  <c r="E3" i="5"/>
  <c r="I3" i="5"/>
  <c r="M3" i="5"/>
  <c r="F3" i="5"/>
  <c r="J3" i="5"/>
  <c r="G3" i="5"/>
  <c r="K3" i="5"/>
  <c r="D3" i="5"/>
  <c r="H3" i="5"/>
  <c r="L3" i="5"/>
  <c r="F20" i="5"/>
  <c r="J20" i="5"/>
  <c r="G20" i="5"/>
  <c r="K20" i="5"/>
  <c r="D20" i="5"/>
  <c r="H20" i="5"/>
  <c r="L20" i="5"/>
  <c r="E20" i="5"/>
  <c r="I20" i="5"/>
  <c r="M20" i="5"/>
  <c r="F16" i="5"/>
  <c r="J16" i="5"/>
  <c r="G16" i="5"/>
  <c r="K16" i="5"/>
  <c r="D16" i="5"/>
  <c r="H16" i="5"/>
  <c r="L16" i="5"/>
  <c r="E16" i="5"/>
  <c r="I16" i="5"/>
  <c r="M16" i="5"/>
  <c r="F12" i="5"/>
  <c r="J12" i="5"/>
  <c r="G12" i="5"/>
  <c r="K12" i="5"/>
  <c r="D12" i="5"/>
  <c r="H12" i="5"/>
  <c r="L12" i="5"/>
  <c r="E12" i="5"/>
  <c r="I12" i="5"/>
  <c r="M12" i="5"/>
  <c r="F8" i="5"/>
  <c r="J8" i="5"/>
  <c r="G8" i="5"/>
  <c r="K8" i="5"/>
  <c r="D8" i="5"/>
  <c r="H8" i="5"/>
  <c r="L8" i="5"/>
  <c r="E8" i="5"/>
  <c r="I8" i="5"/>
  <c r="M8" i="5"/>
  <c r="F4" i="5"/>
  <c r="J4" i="5"/>
  <c r="G4" i="5"/>
  <c r="K4" i="5"/>
  <c r="D4" i="5"/>
  <c r="H4" i="5"/>
  <c r="L4" i="5"/>
  <c r="E4" i="5"/>
  <c r="I4" i="5"/>
  <c r="M4" i="5"/>
  <c r="G25" i="5"/>
  <c r="K25" i="5"/>
  <c r="E25" i="5"/>
  <c r="J25" i="5"/>
  <c r="H25" i="5"/>
  <c r="M25" i="5"/>
  <c r="D25" i="5"/>
  <c r="I25" i="5"/>
  <c r="L25" i="5"/>
  <c r="F25" i="5"/>
  <c r="G21" i="5"/>
  <c r="K21" i="5"/>
  <c r="D21" i="5"/>
  <c r="H21" i="5"/>
  <c r="L21" i="5"/>
  <c r="E21" i="5"/>
  <c r="I21" i="5"/>
  <c r="M21" i="5"/>
  <c r="F21" i="5"/>
  <c r="J21" i="5"/>
  <c r="G17" i="5"/>
  <c r="K17" i="5"/>
  <c r="D17" i="5"/>
  <c r="H17" i="5"/>
  <c r="L17" i="5"/>
  <c r="E17" i="5"/>
  <c r="I17" i="5"/>
  <c r="M17" i="5"/>
  <c r="F17" i="5"/>
  <c r="J17" i="5"/>
  <c r="G13" i="5"/>
  <c r="K13" i="5"/>
  <c r="D13" i="5"/>
  <c r="H13" i="5"/>
  <c r="L13" i="5"/>
  <c r="E13" i="5"/>
  <c r="I13" i="5"/>
  <c r="M13" i="5"/>
  <c r="F13" i="5"/>
  <c r="J13" i="5"/>
  <c r="G9" i="5"/>
  <c r="K9" i="5"/>
  <c r="D9" i="5"/>
  <c r="H9" i="5"/>
  <c r="L9" i="5"/>
  <c r="E9" i="5"/>
  <c r="I9" i="5"/>
  <c r="M9" i="5"/>
  <c r="F9" i="5"/>
  <c r="J9" i="5"/>
  <c r="G5" i="5"/>
  <c r="K5" i="5"/>
  <c r="D5" i="5"/>
  <c r="H5" i="5"/>
  <c r="L5" i="5"/>
  <c r="E5" i="5"/>
  <c r="I5" i="5"/>
  <c r="M5" i="5"/>
  <c r="F5" i="5"/>
  <c r="J5" i="5"/>
  <c r="G1" i="5"/>
  <c r="K1" i="5"/>
  <c r="D1" i="5"/>
  <c r="H1" i="5"/>
  <c r="L1" i="5"/>
  <c r="E1" i="5"/>
  <c r="I1" i="5"/>
  <c r="M1" i="5"/>
  <c r="F1" i="5"/>
  <c r="J1" i="5"/>
  <c r="V87" i="3"/>
  <c r="V75" i="3"/>
  <c r="V69" i="3"/>
  <c r="AA71" i="3"/>
  <c r="AA65" i="3"/>
  <c r="AA64" i="3"/>
  <c r="AA61" i="3"/>
  <c r="AA62" i="3"/>
  <c r="AA60" i="3"/>
  <c r="AA9" i="3"/>
  <c r="V9" i="3" s="1"/>
  <c r="AA10" i="3"/>
  <c r="V10" i="3" s="1"/>
  <c r="AA11" i="3"/>
  <c r="V11" i="3" s="1"/>
  <c r="AA12" i="3"/>
  <c r="V12" i="3" s="1"/>
  <c r="AA14" i="3"/>
  <c r="V14" i="3" s="1"/>
  <c r="AA15" i="3"/>
  <c r="V15" i="3" s="1"/>
  <c r="AA16" i="3"/>
  <c r="V16" i="3" s="1"/>
  <c r="AA17" i="3"/>
  <c r="V17" i="3" s="1"/>
  <c r="AA18" i="3"/>
  <c r="V18" i="3" s="1"/>
  <c r="AA19" i="3"/>
  <c r="V19" i="3" s="1"/>
  <c r="AA20" i="3"/>
  <c r="V20" i="3" s="1"/>
  <c r="AA21" i="3"/>
  <c r="V21" i="3" s="1"/>
  <c r="AA22" i="3"/>
  <c r="V22" i="3" s="1"/>
  <c r="AA23" i="3"/>
  <c r="V23" i="3" s="1"/>
  <c r="AA24" i="3"/>
  <c r="V24" i="3" s="1"/>
  <c r="AA25" i="3"/>
  <c r="V25" i="3" s="1"/>
  <c r="AA26" i="3"/>
  <c r="V26" i="3" s="1"/>
  <c r="AA27" i="3"/>
  <c r="V27" i="3" s="1"/>
  <c r="AA28" i="3"/>
  <c r="V28" i="3" s="1"/>
  <c r="AA29" i="3"/>
  <c r="V29" i="3" s="1"/>
  <c r="AA30" i="3"/>
  <c r="V30" i="3" s="1"/>
  <c r="AA31" i="3"/>
  <c r="V31" i="3" s="1"/>
  <c r="AA32" i="3"/>
  <c r="V32" i="3" s="1"/>
  <c r="AA33" i="3"/>
  <c r="V33" i="3" s="1"/>
  <c r="AA34" i="3"/>
  <c r="V34" i="3" s="1"/>
  <c r="AA35" i="3"/>
  <c r="V35" i="3" s="1"/>
  <c r="AA36" i="3"/>
  <c r="V36" i="3" s="1"/>
  <c r="AA37" i="3"/>
  <c r="V37" i="3" s="1"/>
  <c r="AA38" i="3"/>
  <c r="V38" i="3" s="1"/>
  <c r="AA39" i="3"/>
  <c r="V39" i="3" s="1"/>
  <c r="AA40" i="3"/>
  <c r="V40" i="3" s="1"/>
  <c r="AA41" i="3"/>
  <c r="V41" i="3" s="1"/>
  <c r="AA42" i="3"/>
  <c r="V42" i="3" s="1"/>
  <c r="AA43" i="3"/>
  <c r="V43" i="3" s="1"/>
  <c r="AA44" i="3"/>
  <c r="V44" i="3" s="1"/>
  <c r="AA45" i="3"/>
  <c r="V45" i="3" s="1"/>
  <c r="AA46" i="3"/>
  <c r="V46" i="3" s="1"/>
  <c r="AA47" i="3"/>
  <c r="V47" i="3" s="1"/>
  <c r="AA48" i="3"/>
  <c r="V48" i="3" s="1"/>
  <c r="AA49" i="3"/>
  <c r="V49" i="3" s="1"/>
  <c r="AA50" i="3"/>
  <c r="V50" i="3" s="1"/>
  <c r="AA51" i="3"/>
  <c r="V51" i="3" s="1"/>
  <c r="AA52" i="3"/>
  <c r="V52" i="3" s="1"/>
  <c r="AA53" i="3"/>
  <c r="V53" i="3" s="1"/>
  <c r="AA54" i="3"/>
  <c r="V54" i="3" s="1"/>
  <c r="AA55" i="3"/>
  <c r="V55" i="3" s="1"/>
  <c r="AA56" i="3"/>
  <c r="V56" i="3" s="1"/>
  <c r="AA57" i="3"/>
  <c r="V57" i="3" s="1"/>
  <c r="AA58" i="3"/>
  <c r="V58" i="3" s="1"/>
  <c r="AA59" i="3"/>
  <c r="V59" i="3" s="1"/>
  <c r="AA8" i="3"/>
  <c r="V8" i="3" s="1"/>
  <c r="K92" i="3" l="1"/>
  <c r="K94" i="3" s="1"/>
  <c r="L92" i="3"/>
  <c r="L94" i="3" s="1"/>
  <c r="G92" i="3"/>
  <c r="G94" i="3" s="1"/>
  <c r="R94" i="3"/>
  <c r="U73" i="3"/>
  <c r="AA77" i="3"/>
  <c r="AA84" i="3"/>
  <c r="AA91" i="3"/>
  <c r="AA81" i="3"/>
  <c r="AA90" i="3"/>
  <c r="P92" i="3"/>
  <c r="AA80" i="3"/>
  <c r="AA88" i="3"/>
  <c r="AA82" i="3"/>
  <c r="AA89" i="3"/>
  <c r="AA79" i="3"/>
  <c r="AA83" i="3"/>
  <c r="AA76" i="3"/>
  <c r="AA78" i="3"/>
  <c r="U87" i="3"/>
  <c r="U75" i="3"/>
  <c r="U69" i="3"/>
  <c r="S9" i="4"/>
  <c r="P69" i="3"/>
  <c r="O69" i="3"/>
  <c r="L69" i="3"/>
  <c r="K69" i="3"/>
  <c r="J69" i="3"/>
  <c r="I69" i="3"/>
  <c r="H69" i="3"/>
  <c r="G69" i="3"/>
  <c r="P87" i="3"/>
  <c r="O87" i="3"/>
  <c r="L87" i="3"/>
  <c r="K87" i="3"/>
  <c r="J87" i="3"/>
  <c r="I87" i="3"/>
  <c r="H87" i="3"/>
  <c r="G87" i="3"/>
  <c r="H75" i="3"/>
  <c r="I75" i="3"/>
  <c r="J75" i="3"/>
  <c r="K75" i="3"/>
  <c r="L75" i="3"/>
  <c r="P75" i="3"/>
  <c r="G75" i="3"/>
  <c r="AA92" i="3" l="1"/>
  <c r="P94" i="3"/>
  <c r="AA85" i="3"/>
  <c r="I70" i="3"/>
  <c r="I73" i="3" s="1"/>
  <c r="G85" i="3"/>
  <c r="G70" i="3" s="1"/>
  <c r="G73" i="3" s="1"/>
  <c r="H70" i="3"/>
  <c r="H73" i="3" s="1"/>
  <c r="J70" i="3"/>
  <c r="J73" i="3" s="1"/>
  <c r="L70" i="3"/>
  <c r="L73" i="3" s="1"/>
  <c r="K70" i="3"/>
  <c r="K73" i="3" s="1"/>
  <c r="AA70" i="3" l="1"/>
  <c r="P70" i="3"/>
  <c r="U67" i="3"/>
  <c r="P73" i="3" l="1"/>
  <c r="Y90" i="3" l="1"/>
  <c r="Y71" i="3" l="1"/>
  <c r="Y84" i="3"/>
  <c r="Y78" i="3"/>
  <c r="Y85" i="3"/>
  <c r="Y76" i="3"/>
  <c r="Y72" i="3"/>
  <c r="Y91" i="3"/>
  <c r="Y92" i="3"/>
  <c r="Y67" i="3"/>
  <c r="Y68" i="3"/>
  <c r="Y69" i="3"/>
  <c r="Y73" i="3"/>
  <c r="Y75" i="3"/>
  <c r="Y87" i="3"/>
  <c r="Y86" i="3"/>
  <c r="Y93" i="3"/>
  <c r="Y65" i="3"/>
  <c r="Y56" i="3"/>
  <c r="Y32" i="3"/>
  <c r="Y16" i="3"/>
  <c r="Y55" i="3"/>
  <c r="Y39" i="3"/>
  <c r="Y23" i="3"/>
  <c r="Y62" i="3"/>
  <c r="Y46" i="3"/>
  <c r="Y30" i="3"/>
  <c r="Y14" i="3"/>
  <c r="Y57" i="3"/>
  <c r="Y41" i="3"/>
  <c r="Y25" i="3"/>
  <c r="Y9" i="3"/>
  <c r="Y48" i="3"/>
  <c r="Y44" i="3"/>
  <c r="Y28" i="3"/>
  <c r="Y12" i="3"/>
  <c r="Y51" i="3"/>
  <c r="Y35" i="3"/>
  <c r="Y19" i="3"/>
  <c r="Y58" i="3"/>
  <c r="Y42" i="3"/>
  <c r="Y26" i="3"/>
  <c r="Y10" i="3"/>
  <c r="Y53" i="3"/>
  <c r="Y37" i="3"/>
  <c r="Y21" i="3"/>
  <c r="Y52" i="3"/>
  <c r="Y40" i="3"/>
  <c r="Y24" i="3"/>
  <c r="Y64" i="3"/>
  <c r="Y47" i="3"/>
  <c r="Y31" i="3"/>
  <c r="Y15" i="3"/>
  <c r="Y54" i="3"/>
  <c r="Y38" i="3"/>
  <c r="Y22" i="3"/>
  <c r="Y8" i="3"/>
  <c r="Y49" i="3"/>
  <c r="Y33" i="3"/>
  <c r="Y17" i="3"/>
  <c r="Y60" i="3"/>
  <c r="Y36" i="3"/>
  <c r="Y20" i="3"/>
  <c r="Y59" i="3"/>
  <c r="Y43" i="3"/>
  <c r="Y27" i="3"/>
  <c r="Y11" i="3"/>
  <c r="Y50" i="3"/>
  <c r="Y34" i="3"/>
  <c r="Y18" i="3"/>
  <c r="Y61" i="3"/>
  <c r="Y45" i="3"/>
  <c r="Y29" i="3"/>
  <c r="Y13" i="3"/>
  <c r="Y81" i="3"/>
  <c r="Y82" i="3"/>
  <c r="Y80" i="3"/>
  <c r="Y77" i="3"/>
  <c r="Y70" i="3"/>
  <c r="Y83" i="3"/>
  <c r="Y88" i="3"/>
  <c r="Y89" i="3"/>
  <c r="Y79" i="3"/>
</calcChain>
</file>

<file path=xl/comments1.xml><?xml version="1.0" encoding="utf-8"?>
<comments xmlns="http://schemas.openxmlformats.org/spreadsheetml/2006/main">
  <authors>
    <author>mbrooks1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Version="1"&gt;&lt;FQL&gt;&lt;Q&gt;^FDS_ECON_SOURCE('USPD0988949')&lt;/Q&gt;&lt;R&gt;1&lt;/R&gt;&lt;C&gt;1&lt;/C&gt;&lt;D xsi:type="xsd:string"&gt;U.S. Census Bureau&lt;/D&gt;&lt;/FQL&gt;&lt;FQL&gt;&lt;Q&gt;^FDS_ECON_SOURCE('USPD0988937')&lt;/Q&gt;&lt;R&gt;1&lt;/R&gt;&lt;C&gt;1&lt;/C&gt;&lt;D xsi:type="xsd:string"&gt;U.S. Census Bureau&lt;/D&gt;&lt;/FQL&gt;&lt;FQL&gt;&lt;Q&gt;^FDS_ECON_SOURCE('USPD0988955')&lt;/Q&gt;&lt;R&gt;1&lt;/R&gt;&lt;C&gt;1&lt;/C&gt;&lt;D xsi:type="xsd:string"&gt;U.S. Census Bureau&lt;/D&gt;&lt;/FQL&gt;&lt;FQL&gt;&lt;Q&gt;^FDS_ECON_SOURCE('USPD0988924')&lt;/Q&gt;&lt;R&gt;1&lt;/R&gt;&lt;C&gt;1&lt;/C&gt;&lt;D xsi:type="xsd:string"&gt;U.S. Census Bureau&lt;/D&gt;&lt;/FQL&gt;&lt;FQL&gt;&lt;Q&gt;^FDS_ECON_SOURCE('USPD0988954')&lt;/Q&gt;&lt;R&gt;1&lt;/R&gt;&lt;C&gt;1&lt;/C&gt;&lt;D xsi:type="xsd:string"&gt;U.S. Census Bureau&lt;/D&gt;&lt;/FQL&gt;&lt;FQL&gt;&lt;Q&gt;^FDS_ECON_SOURCE('USPD0988931')&lt;/Q&gt;&lt;R&gt;1&lt;/R&gt;&lt;C&gt;1&lt;/C&gt;&lt;D xsi:type="xsd:string"&gt;U.S. Census Bureau&lt;/D&gt;&lt;/FQL&gt;&lt;FQL&gt;&lt;Q&gt;^FDS_ECON_SOURCE('USPD0988932')&lt;/Q&gt;&lt;R&gt;1&lt;/R&gt;&lt;C&gt;1&lt;/C&gt;&lt;D xsi:type="xsd:string"&gt;U.S. Census Bureau&lt;/D&gt;&lt;/FQL&gt;&lt;FQL&gt;&lt;Q&gt;^FDS_ECON_SOURCE('USPD0988919')&lt;/Q&gt;&lt;R&gt;1&lt;/R&gt;&lt;C&gt;1&lt;/C&gt;&lt;D xsi:type="xsd:string"&gt;U.S. Census Bureau&lt;/D&gt;&lt;/FQL&gt;&lt;FQL&gt;&lt;Q&gt;^FDS_ECON_SOURCE('USPD0988940')&lt;/Q&gt;&lt;R&gt;1&lt;/R&gt;&lt;C&gt;1&lt;/C&gt;&lt;D xsi:type="xsd:string"&gt;U.S. Census Bureau&lt;/D&gt;&lt;/FQL&gt;&lt;FQL&gt;&lt;Q&gt;^FDS_ECON_SOURCE('USPD0988918')&lt;/Q&gt;&lt;R&gt;1&lt;/R&gt;&lt;C&gt;1&lt;/C&gt;&lt;D xsi:type="xsd:string"&gt;U.S. Census Bureau&lt;/D&gt;&lt;/FQL&gt;&lt;FQL&gt;&lt;Q&gt;^PSETCAL('FIVEDAY');ECON_DATE(NOW, -10AY, Y, 'JULIAN')&lt;/Q&gt;&lt;R&gt;10&lt;/R&gt;&lt;C&gt;1&lt;/C&gt;&lt;D xsi:type="xsd:int"&gt;43098&lt;/D&gt;&lt;D xsi:type="xsd:int"&gt;42734&lt;/D&gt;&lt;D xsi:type="xsd:int"&gt;42369&lt;/D&gt;&lt;D xsi:type="xsd:int"&gt;42004&lt;/D&gt;&lt;D xsi:type="xsd:int"&gt;41639&lt;/D&gt;&lt;D xsi:type="xsd:int"&gt;41274&lt;/D&gt;&lt;D xsi:type="xsd:int"&gt;40907&lt;/D&gt;&lt;D xsi:type="xsd:int"&gt;40543&lt;/D&gt;&lt;D xsi:type="xsd:int"&gt;40178&lt;/D&gt;&lt;D xsi:type="xsd:int"&gt;39813&lt;/D&gt;&lt;/FQL&gt;&lt;FQL&gt;&lt;Q&gt;^FDS_ECON_DATA('USPD0988943',NOW,-10AY,Y,STEP,NONE,1)&lt;/Q&gt;&lt;R&gt;10&lt;/R&gt;&lt;C&gt;1&lt;/C&gt;&lt;D xsi:type="xsd:double"&gt;1342795&lt;/D&gt;&lt;D xsi:type="xsd:double"&gt;1335015&lt;/D&gt;&lt;D xsi:type="xsd:double"&gt;1330134&lt;/D&gt;&lt;D xsi:type="xsd:double"&gt;1328684&lt;/D&gt;&lt;D xsi:type="xsd:double"&gt;1322622&lt;/D&gt;&lt;D xsi:type="xsd:double"&gt;1320923&lt;/D&gt;&lt;D xsi:type="xsd:double"&gt;1318345&lt;/D&gt;&lt;D xsi:type="xsd:double"&gt;1316700&lt;/D&gt;&lt;D xsi:type="xsd:double"&gt;1324575&lt;/D&gt;&lt;D xsi:type="xsd:double"&gt;1321872&lt;/D&gt;&lt;/FQL&gt;&lt;FQL&gt;&lt;Q&gt;^FDS_ECON_DATA('USPD0988946',NOW,-10AY,Y,STEP,NONE,1)&lt;/Q&gt;&lt;R&gt;10&lt;/R&gt;&lt;C&gt;1&lt;/C&gt;&lt;D xsi:type="xsd:double"&gt;19849399&lt;/D&gt;&lt;D xsi:type="xsd:double"&gt;19836286&lt;/D&gt;&lt;D xsi:type="xsd:double"&gt;19819347&lt;/D&gt;&lt;D xsi:type="xsd:double"&gt;19773580&lt;/D&gt;&lt;D xsi:type="xsd:double"&gt;19712514&lt;/D&gt;&lt;D xsi:type="xsd:double"&gt;19625409&lt;/D&gt;&lt;D xsi:type="xsd:double"&gt;19526372&lt;/D&gt;&lt;D xsi:type="xsd:double"&gt;19405185&lt;/D&gt;&lt;D xsi:type="xsd:double"&gt;19541453&lt;/D&gt;&lt;D xsi:type="xsd:double"&gt;19467789&lt;/D&gt;&lt;/FQL&gt;&lt;FQL&gt;&lt;Q&gt;^FDS_ECON_DATA('USPD0988936',NOW,-10AY,Y,STEP,NONE,1)&lt;/Q&gt;&lt;R&gt;10&lt;/R&gt;&lt;C&gt;1&lt;/C&gt;&lt;D xsi:type="xsd:double"&gt;9962311&lt;/D&gt;&lt;D xsi:type="xsd:double"&gt;9933445&lt;/D&gt;&lt;D xsi:type="xsd:double"&gt;9918170&lt;/D&gt;&lt;D xsi:type="xsd:double"&gt;9914675&lt;/D&gt;&lt;D xsi:type="xsd:double"&gt;9899219&lt;/D&gt;&lt;D xsi:type="xsd:double"&gt;9886610&lt;/D&gt;&lt;D xsi:type="xsd:double"&gt;9876199&lt;/D&gt;&lt;D xsi:type="xsd:double"&gt;9876731&lt;/D&gt;&lt;D xsi:type="xsd:double"&gt;9969727&lt;/D&gt;&lt;D xsi:type="xsd:double"&gt;10002486&lt;/D&gt;&lt;/FQL&gt;&lt;FQL&gt;&lt;Q&gt;^FDS_ECON_DATA('USPD0988930',NOW,-10AY,Y,STEP,NONE,1)&lt;/Q&gt;&lt;R&gt;10&lt;/R&gt;&lt;C&gt;1&lt;/C&gt;&lt;D xsi:type="xsd:double"&gt;2913123&lt;/D&gt;&lt;D xsi:type="xsd:double"&gt;2907731&lt;/D&gt;&lt;D xsi:type="xsd:double"&gt;2905789&lt;/D&gt;&lt;D xsi:type="xsd:double"&gt;2899553&lt;/D&gt;&lt;D xsi:type="xsd:double"&gt;2892900&lt;/D&gt;&lt;D xsi:type="xsd:double"&gt;2885316&lt;/D&gt;&lt;D xsi:type="xsd:double"&gt;2868756&lt;/D&gt;&lt;D xsi:type="xsd:double"&gt;2858403&lt;/D&gt;&lt;D xsi:type="xsd:double"&gt;2818747&lt;/D&gt;&lt;D xsi:type="xsd:double"&gt;2797375&lt;/D&gt;&lt;/FQL&gt;&lt;FQL&gt;&lt;Q&gt;^FDS_ECON_DESCRIPTION('USPD0988927', 'FDS')&lt;/Q&gt;&lt;R&gt;1&lt;/R&gt;&lt;C&gt;1&lt;/C&gt;&lt;D xsi:type="xsd:string"&gt;Census Population By State, Illinois, Persons - United States&lt;/D&gt;&lt;/FQL&gt;&lt;FQL&gt;&lt;Q&gt;^FDS_ECON_DESCRIPTION('USPD0988963', 'FDS')&lt;/Q&gt;&lt;R&gt;1&lt;/R&gt;&lt;C&gt;1&lt;/C&gt;&lt;D xsi:type="xsd:string"&gt;Census Population By State, Wisconsin, Persons - United States&lt;/D&gt;&lt;/FQL&gt;&lt;FQL&gt;&lt;Q&gt;^FDS_ECON_DESCRIPTION('USPD0988939', 'FDS')&lt;/Q&gt;&lt;R&gt;1&lt;/R&gt;&lt;C&gt;1&lt;/C&gt;&lt;D xsi:type="xsd:string"&gt;Census Population By State, Missouri, Persons - United States&lt;/D&gt;&lt;/FQL&gt;&lt;FQL&gt;&lt;Q&gt;^FDS_ECON_DESCRIPTION('USPD0988921', 'FDS')&lt;/Q&gt;&lt;R&gt;1&lt;/R&gt;&lt;C&gt;1&lt;/C&gt;&lt;D xsi:type="xsd:string"&gt;Census Population By State, Delaware, Persons - United States&lt;/D&gt;&lt;/FQL&gt;&lt;FQL&gt;&lt;Q&gt;^FDS_ECON_DESCRIPTION('USPD0988934', 'FDS')&lt;/Q&gt;&lt;R&gt;1&lt;/R&gt;&lt;C&gt;1&lt;/C&gt;&lt;D xsi:type="xsd:string"&gt;Census Population By State, Maryland, Persons - United States&lt;/D&gt;&lt;/FQL&gt;&lt;FQL&gt;&lt;Q&gt;^FDS_ECON_DESCRIPTION('USPD0988960', 'FDS')&lt;/Q&gt;&lt;R&gt;1&lt;/R&gt;&lt;C&gt;1&lt;/C&gt;&lt;D xsi:type="xsd:string"&gt;Census Population By State, Virginia, Persons - United States&lt;/D&gt;&lt;/FQL&gt;&lt;FQL&gt;&lt;Q&gt;^FDS_ECON_DESCRIPTION('USPD0988938', 'FDS')&lt;/Q&gt;&lt;R&gt;1&lt;/R&gt;&lt;C&gt;1&lt;/C&gt;&lt;D xsi:type="xsd:string"&gt;Census Population By State, Mississippi, Persons - United States&lt;/D&gt;&lt;/FQL&gt;&lt;FQL&gt;&lt;Q&gt;^FDS_ECON_DESCRIPTION('USPD0988950', 'FDS')&lt;/Q&gt;&lt;R&gt;1&lt;/R&gt;&lt;C&gt;1&lt;/C&gt;&lt;D xsi:type="xsd:string"&gt;Census Population By State, Oklahoma, Persons - United States&lt;/D&gt;&lt;/FQL&gt;&lt;FQL&gt;&lt;Q&gt;^FDS_ECON_DESCRIPTION('USPD0988926', 'FDS')&lt;/Q&gt;&lt;R&gt;1&lt;/R&gt;&lt;C&gt;1&lt;/C&gt;&lt;D xsi:type="xsd:string"&gt;Census Population By State, Idaho, Persons - United States&lt;/D&gt;&lt;/FQL&gt;&lt;FQL&gt;&lt;Q&gt;^FDS_ECON_DESCRIPTION('USPD0988958', 'FDS')&lt;/Q&gt;&lt;R&gt;1&lt;/R&gt;&lt;C&gt;1&lt;/C&gt;&lt;D xsi:type="xsd:string"&gt;Census Population By State, Utah, Persons - United States&lt;/D&gt;&lt;/FQL&gt;&lt;FQL&gt;&lt;Q&gt;^FDS_ECON_DESCRIPTION('USPD0988925', 'FDS')&lt;/Q&gt;&lt;R&gt;1&lt;/R&gt;&lt;C&gt;1&lt;/C&gt;&lt;D xsi:type="xsd:string"&gt;Census Population By State, Hawaii, Persons - United States&lt;/D&gt;&lt;/FQL&gt;&lt;FQL&gt;&lt;Q&gt;^FDS_ECON_DESCRIPTION('CAPD7083126', 'FDS')&lt;/Q&gt;&lt;R&gt;1&lt;/R&gt;&lt;C&gt;1&lt;/C&gt;&lt;D xsi:type="xsd:string"&gt;Population, By Province, Ontario, SA, Thous Persons - Canada&lt;/D&gt;&lt;/FQL&gt;&lt;FQL&gt;&lt;Q&gt;^FDS_ECON_DESCRIPTION('DOPD3761310', 'FDS')&lt;/Q&gt;&lt;R&gt;1&lt;/R&gt;&lt;C&gt;1&lt;/C&gt;&lt;D xsi:type="xsd:string"&gt;Population Forecast, UN Countries By Broad Age Group &amp;amp; Sex, Persons - Dominican Republic&lt;/D&gt;&lt;/FQL&gt;&lt;FQL&gt;&lt;Q&gt;^FDS_ECON_SOURCE('USPD0988933')&lt;/Q&gt;&lt;R&gt;1&lt;/R&gt;&lt;C&gt;1&lt;/C&gt;&lt;D xsi:type="xsd:string"&gt;U.S. Census Bureau&lt;/D&gt;&lt;/FQL&gt;&lt;FQL&gt;&lt;Q&gt;^FDS_ECON_SOURCE('USPD0988959')&lt;/Q&gt;&lt;R&gt;1&lt;/R&gt;&lt;C&gt;1&lt;/C&gt;&lt;D xsi:type="xsd:string"&gt;U.S. Census Bureau&lt;/D&gt;&lt;/FQL&gt;&lt;FQL&gt;&lt;Q&gt;^FDS_ECON_SOURCE('USPD0988927')&lt;/Q&gt;&lt;R&gt;1&lt;/R&gt;&lt;C&gt;1&lt;/C&gt;&lt;D xsi:type="xsd:string"&gt;U.S. Census Bureau&lt;/D&gt;&lt;/FQL&gt;&lt;FQL&gt;&lt;Q&gt;^FDS_ECON_SOURCE('USPD0988939')&lt;/Q&gt;&lt;R&gt;1&lt;/R&gt;&lt;C&gt;1&lt;/C&gt;&lt;D xsi:type="xsd:string"&gt;U.S. Census Bureau&lt;/D&gt;&lt;/FQL&gt;&lt;FQL&gt;&lt;Q&gt;^FDS_ECON_SOURCE('USPD0988921')&lt;/Q&gt;&lt;R&gt;1&lt;/R&gt;&lt;C&gt;1&lt;/C&gt;&lt;D xsi:type="xsd:string"&gt;U.S. Census Bureau&lt;/D&gt;&lt;/FQL&gt;&lt;FQL&gt;&lt;Q&gt;^FDS_ECON_SOURCE('USPD0988934')&lt;/Q&gt;&lt;R&gt;1&lt;/R&gt;&lt;C&gt;1&lt;/C&gt;&lt;D xsi:type="xsd:string"&gt;U.S. Census Bureau&lt;/D&gt;&lt;/FQL&gt;&lt;FQL&gt;&lt;Q&gt;^FDS_ECON_SOURCE('USPD0988960')&lt;/Q&gt;&lt;R&gt;1&lt;/R&gt;&lt;C&gt;1&lt;/C&gt;&lt;D xsi:type="xsd:string"&gt;U.S. Census Bureau&lt;/D&gt;&lt;/FQL&gt;&lt;FQL&gt;&lt;Q&gt;^FDS_ECON_SOURCE('USPD0988938')&lt;/Q&gt;&lt;R&gt;1&lt;/R&gt;&lt;C&gt;1&lt;/C&gt;&lt;D xsi:type="xsd:string"&gt;U.S. Census Bureau&lt;/D&gt;&lt;/FQL&gt;&lt;FQL&gt;&lt;Q&gt;^FDS_ECON_SOURCE('USPD0988950')&lt;/Q&gt;&lt;R&gt;1&lt;/R&gt;&lt;C&gt;1&lt;/C&gt;&lt;D xsi:type="xsd:string"&gt;U.S. Census Bureau&lt;/D&gt;&lt;/FQL&gt;&lt;FQL&gt;&lt;Q&gt;^FDS_ECON_SOURCE('USPD0988926')&lt;/Q&gt;&lt;R&gt;1&lt;/R&gt;&lt;C&gt;1&lt;/C&gt;&lt;D xsi:type="xsd:string"&gt;U.S. Census Bureau&lt;/D&gt;&lt;/FQL&gt;&lt;FQL&gt;&lt;Q&gt;^FDS_ECON_SOURCE('USPD0988958')&lt;/Q&gt;&lt;R&gt;1&lt;/R&gt;&lt;C&gt;1&lt;/C&gt;&lt;D xsi:type="xsd:string"&gt;U.S. Census Bureau&lt;/D&gt;&lt;/FQL&gt;&lt;FQL&gt;&lt;Q&gt;^FDS_ECON_SOURCE('USPD0988925')&lt;/Q&gt;&lt;R&gt;1&lt;/R&gt;&lt;C&gt;1&lt;/C&gt;&lt;D xsi:type="xsd:string"&gt;U.S. Census Bureau&lt;/D&gt;&lt;/FQL&gt;&lt;FQL&gt;&lt;Q&gt;^FDS_ECON_DATA('USPD0988935',NOW,-10AY,Y,STEP,NONE,1)&lt;/Q&gt;&lt;R&gt;10&lt;/R&gt;&lt;C&gt;1&lt;/C&gt;&lt;D xsi:type="xsd:double"&gt;6859819&lt;/D&gt;&lt;D xsi:type="xsd:double"&gt;6823721&lt;/D&gt;&lt;D xsi:type="xsd:double"&gt;6794002&lt;/D&gt;&lt;D xsi:type="xsd:double"&gt;6757925&lt;/D&gt;&lt;D xsi:type="xsd:double"&gt;6711138&lt;/D&gt;&lt;D xsi:type="xsd:double"&gt;6659627&lt;/D&gt;&lt;D xsi:type="xsd:double"&gt;6612178&lt;/D&gt;&lt;D xsi:type="xsd:double"&gt;6564943&lt;/D&gt;&lt;D xsi:type="xsd:double"&gt;6593587&lt;/D&gt;&lt;D xsi:type="xsd:double"&gt;6543595&lt;/D&gt;&lt;/FQL&gt;&lt;FQL&gt;&lt;Q&gt;^FDS_ECON_DATA('USPD0988944',NOW,-10AY,Y,STEP,NONE,1)&lt;/Q&gt;&lt;R&gt;10&lt;/R&gt;&lt;C&gt;1&lt;/C&gt;&lt;D xsi:type="xsd:double"&gt;9005644&lt;/D&gt;&lt;D xsi:type="xsd:double"&gt;8978416&lt;/D&gt;&lt;D xsi:type="xsd:double"&gt;8960001&lt;/D&gt;&lt;D xsi:type="xsd:double"&gt;8943010&lt;/D&gt;&lt;D xsi:type="xsd:double"&gt;8913735&lt;/D&gt;&lt;D xsi:type="xsd:double"&gt;8882095&lt;/D&gt;&lt;D xsi:type="xsd:double"&gt;8844694&lt;/D&gt;&lt;D xsi:type="xsd:double"&gt;8803708&lt;/D&gt;&lt;D xsi:type="xsd:double"&gt;8707739&lt;/D&gt;&lt;D xsi:type="xsd:double"&gt;8663398&lt;/D&gt;&lt;/FQL&gt;&lt;FQL&gt;&lt;Q&gt;^FDS_ECON_DATA('USPD0988928',NOW,-10AY,Y,STEP,NONE,1)&lt;/Q&gt;&lt;R&gt;10&lt;/R&gt;&lt;C&gt;1&lt;/C&gt;&lt;D xsi:type="xsd:double"&gt;6666818&lt;/D&gt;&lt;D xsi:type="xsd:double"&gt;6634007&lt;/D&gt;&lt;D xsi:type="xsd:double"&gt;6610596&lt;/D&gt;&lt;D xsi:type="xsd:double"&gt;6593182&lt;/D&gt;&lt;D xsi:type="xsd:double"&gt;6567484&lt;/D&gt;&lt;D xsi:type="xsd:double"&gt;6535665&lt;/D&gt;&lt;D xsi:type="xsd:double"&gt;6515358&lt;/D&gt;&lt;D xsi:type="xsd:double"&gt;6490029&lt;/D&gt;&lt;D xsi:type="xsd:double"&gt;6423113&lt;/D&gt;&lt;D xsi:type="xsd:double"&gt;6388309&lt;/D&gt;&lt;/FQL&gt;&lt;FQL&gt;&lt;Q&gt;^FDS_ECON_DATA('USPD0988929',NOW,-10AY,Y,STEP,NONE,1)&lt;/Q&gt;&lt;R&gt;10&lt;/R&gt;&lt;C&gt;1&lt;/C&gt;&lt;D xsi:type="xsd:double"&gt;3145711&lt;/D&gt;&lt;D xsi:type="xsd:double"&gt;3130869&lt;/D&gt;&lt;D xsi:type="xsd:double"&gt;3118473&lt;/D&gt;&lt;D xsi:type="xsd:double"&gt;3105563&lt;/D&gt;&lt;D xsi:type="xsd:double"&gt;3089876&lt;/D&gt;&lt;D xsi:type="xsd:double"&gt;3074386&lt;/D&gt;&lt;D xsi:type="xsd:double"&gt;3063690&lt;/D&gt;&lt;D xsi:type="xsd:double"&gt;3050223&lt;/D&gt;&lt;D xsi:type="xsd:double"&gt;3007856&lt;/D&gt;&lt;D xsi:type="xsd:double"&gt;2993987&lt;/D&gt;&lt;/FQL&gt;&lt;FQL&gt;&lt;Q&gt;^FDS_ECON_DATA('USPD0988941',NOW,-10AY,Y,STEP,NONE,1)&lt;/Q&gt;&lt;R&gt;10&lt;/R&gt;&lt;C&gt;1&lt;/C&gt;&lt;D xsi:type="xsd:double"&gt;1920076&lt;/D&gt;&lt;D xsi:type="xsd:double"&gt;1907603&lt;/D&gt;&lt;D xsi:type="xsd:double"&gt;1893564&lt;/D&gt;&lt;D xsi:type="xsd:double"&gt;1880920&lt;/D&gt;&lt;D xsi:type="xsd:double"&gt;1867414&lt;/D&gt;&lt;D xsi:type="xsd:double"&gt;1854862&lt;/D&gt;&lt;D xsi:type="xsd:double"&gt;1841641&lt;/D&gt;&lt;D xsi:type="xsd:double"&gt;1829956&lt;/D&gt;&lt;D xsi:type="xsd:double"&gt;1796619&lt;/D&gt;&lt;D xsi:type="xsd:double"&gt;1781949&lt;/D&gt;&lt;/FQL&gt;&lt;FQL&gt;&lt;Q&gt;^FDS_ECON_DESCRIPTION('USPD0988935', 'FDS')&lt;/Q&gt;&lt;R&gt;1&lt;/R&gt;&lt;C&gt;1&lt;/C&gt;&lt;D xsi:type="xsd:string"&gt;Census Population By State, Massachusetts, Persons - United States&lt;/D&gt;&lt;/FQL&gt;&lt;FQL&gt;&lt;Q&gt;^FDS_ECON_DESCRIPTION('USPD0988953', 'FDS')&lt;/Q&gt;&lt;R&gt;1&lt;/R&gt;&lt;C&gt;1&lt;/C&gt;&lt;D xsi:type="xsd:string"&gt;Census Population By State, Rhode Island, Persons - United States&lt;/D&gt;&lt;/FQL&gt;&lt;FQL&gt;&lt;Q&gt;^FDS_ECON_DESCRIPTION('USPD0988949', 'FDS')&lt;/Q&gt;&lt;R&gt;1&lt;/R&gt;&lt;C&gt;1&lt;/C&gt;&lt;D xsi:type="xsd:string"&gt;Census Population By State, Ohio, Persons - United States&lt;/D&gt;&lt;/FQL&gt;&lt;FQL&gt;&lt;Q&gt;^FDS_ECON_DESCRIPTION('USPD0988955', 'FDS')&lt;/Q&gt;&lt;R&gt;1&lt;/R&gt;&lt;C&gt;1&lt;/C&gt;&lt;D xsi:type="xsd:string"&gt;Census Population By State, South Dakota, Persons - United States&lt;/D&gt;&lt;/FQL&gt;&lt;FQL&gt;&lt;Q&gt;^FDS_ECON_DESCRIPTION('USPD0988954', 'FDS')&lt;/Q&gt;&lt;R&gt;1&lt;/R&gt;&lt;C&gt;1&lt;/C&gt;&lt;D xsi:type="xsd:string"&gt;Census Population By State, South Carolina, Persons - United States&lt;/D&gt;&lt;/FQL&gt;&lt;FQL&gt;&lt;Q&gt;^FDS_ECON_DESCRIPTION('USPD0988940', 'FDS')&lt;/Q&gt;&lt;R&gt;1&lt;/R&gt;&lt;C&gt;1&lt;/C&gt;&lt;D xsi:type="xsd:string"&gt;Census Population By State, Montana, Persons - United States&lt;/D&gt;&lt;/FQL&gt;&lt;FQL&gt;&lt;Q&gt;^FDS_ECON_DESCRIPTION('CAPD7083150', 'FDS')&lt;/Q&gt;&lt;R&gt;1&lt;/R&gt;&lt;C&gt;1&lt;/C&gt;&lt;D xsi:type="xsd:string"&gt;Population, By Province, British Columbia, SA, Thous Persons - Canada&lt;/D&gt;&lt;/FQL&gt;&lt;FQL&gt;&lt;Q&gt;^FDS_ECON_SOURCE('USPD0988920')&lt;/Q&gt;&lt;R&gt;1&lt;/R&gt;&lt;C&gt;1&lt;/C&gt;&lt;D xsi:type="xsd:string"&gt;U.S. Census Bureau&lt;/D&gt;&lt;/FQL&gt;&lt;FQL&gt;&lt;Q&gt;^FDS_ECON_DESCRIPTION('USPD0988932', 'FDS')&lt;/Q&gt;&lt;R&gt;1&lt;/R&gt;&lt;C&gt;1&lt;/C&gt;&lt;D xsi:type="xsd:string"&gt;Census Population By State, Louisiana, Persons - United States&lt;/D&gt;&lt;/FQL&gt;&lt;FQL&gt;&lt;Q&gt;^FDS_ECON_DESCRIPTION('USPD0988944', 'FDS')&lt;/Q&gt;&lt;R&gt;1&lt;/R&gt;&lt;C&gt;1&lt;/C&gt;&lt;D xsi:type="xsd:string"&gt;Census Population By State, New Jersey, Persons - United States&lt;/D&gt;&lt;/FQL&gt;&lt;FQL&gt;&lt;Q&gt;^JULIAN(DATEN_YYYYMMDD(FDS_ECON_STARTDATE('USPD0988920', Y)))&lt;/Q&gt;&lt;R&gt;1&lt;/R&gt;&lt;C&gt;1&lt;/C&gt;&lt;D xsi:type="xsd:int"&gt;33238&lt;/D&gt;&lt;/FQL&gt;&lt;FQL&gt;&lt;Q&gt;^JULIAN(DATEN_YYYYMMDD(FDS_ECON_ENDDATE('USPD0988920', Y)))&lt;/Q&gt;&lt;R&gt;1&lt;/R&gt;&lt;C&gt;1&lt;/C&gt;&lt;D xsi:type="xsd:int"&gt;43098&lt;/D&gt;&lt;/FQL&gt;&lt;FQL&gt;&lt;Q&gt;^FDS_ECON_UNITS('USPD0988920')&lt;/Q&gt;&lt;R&gt;1&lt;/R&gt;&lt;C&gt;1&lt;/C&gt;&lt;D xsi:type="xsd:string"&gt;Persons&lt;/D&gt;&lt;/FQL&gt;&lt;FQL&gt;&lt;Q&gt;^FDS_ECON_DESCRIPTION('USPD0988928', 'FDS')&lt;/Q&gt;&lt;R&gt;1&lt;/R&gt;&lt;C&gt;1&lt;/C&gt;&lt;D xsi:type="xsd:string"&gt;Census Population By State, Indiana, Persons - United States&lt;/D&gt;&lt;/FQL&gt;&lt;FQL&gt;&lt;Q&gt;^JULIAN(DATEN_YYYYMMDD(FDS_ECON_STARTDATE('USPD0988933', Y)))&lt;/Q&gt;&lt;R&gt;1&lt;/R&gt;&lt;C&gt;1&lt;/C&gt;&lt;D xsi:type="xsd:int"&gt;33238&lt;/D&gt;&lt;/FQL&gt;&lt;FQL&gt;&lt;Q&gt;^JULIAN(DATEN_YYYYMMDD(FDS_ECON_ENDDATE('USPD0988933', Y)))&lt;/Q&gt;&lt;R&gt;1&lt;/R&gt;&lt;C&gt;1&lt;/C&gt;&lt;D xsi:type="xsd:int"&gt;43098&lt;/D&gt;&lt;/FQL&gt;&lt;FQL&gt;&lt;Q&gt;^FDS_ECON_UNITS('USPD0988933')&lt;/Q&gt;&lt;R&gt;1&lt;/R&gt;&lt;C&gt;1&lt;/C&gt;&lt;D xsi:type="xsd:string"&gt;Persons&lt;/D&gt;&lt;/FQL&gt;&lt;FQL&gt;&lt;Q&gt;^FDS_ECON_DESCRIPTION('USPD0988929', 'FDS')&lt;/Q&gt;&lt;R&gt;1&lt;/R&gt;&lt;C&gt;1&lt;/C&gt;&lt;D xsi:type="xsd:string"&gt;Census Population By State, Iowa, Persons - United States&lt;/D&gt;&lt;/FQL&gt;&lt;FQL&gt;&lt;Q&gt;^JULIAN(DATEN_YYYYMMDD(FDS_ECON_STARTDATE('USPD0988935', Y)))&lt;/Q&gt;&lt;R&gt;1&lt;/R&gt;&lt;C&gt;1&lt;/C&gt;&lt;D xsi:type="xsd:int"&gt;33238&lt;/D&gt;&lt;/FQL&gt;&lt;FQL&gt;&lt;Q&gt;^JULIAN(DATEN_YYYYMMDD(FDS_ECON_ENDDATE('USPD0988935', Y)))&lt;/Q&gt;&lt;R&gt;1&lt;/R&gt;&lt;C&gt;1&lt;/C&gt;&lt;D xsi:type="xsd:int"&gt;43098&lt;/D&gt;&lt;/FQL&gt;&lt;FQL&gt;&lt;Q&gt;^FDS_ECON_UNITS('USPD0988935')&lt;/Q&gt;&lt;R&gt;1&lt;/R&gt;&lt;C&gt;1&lt;/C&gt;&lt;D xsi:type="xsd:string"&gt;Persons&lt;/D&gt;&lt;/FQL&gt;&lt;FQL&gt;&lt;Q&gt;^FDS_ECON_DESCRIPTION('USPD0988941', 'FDS')&lt;/Q&gt;&lt;R&gt;1&lt;/R&gt;&lt;C&gt;1&lt;/C&gt;&lt;D xsi:type="xsd:string"&gt;Census Population By State, Nebraska, Persons - United States&lt;/D&gt;&lt;/FQL&gt;&lt;FQL&gt;&lt;Q&gt;^JULIAN(DATEN_YYYYMMDD(FDS_ECON_STARTDATE('USPD0988943', Y)))&lt;/Q&gt;&lt;R&gt;1&lt;/R&gt;&lt;C&gt;1&lt;/C&gt;&lt;D xsi:type="xsd:int"&gt;33238&lt;/D&gt;&lt;/FQL&gt;&lt;FQL&gt;&lt;Q&gt;^JULIAN(DATEN_YYYYMMDD(FDS_ECON_ENDDATE('USPD0988943', Y)))&lt;/Q&gt;&lt;R&gt;1&lt;/R&gt;&lt;C&gt;1&lt;/C&gt;&lt;D xsi:type="xsd:int"&gt;43098&lt;/D&gt;&lt;/FQL&gt;&lt;FQL&gt;&lt;Q&gt;^FDS_ECON_UNITS('USPD0988943')&lt;/Q&gt;&lt;R&gt;1&lt;/R&gt;&lt;C&gt;1&lt;/C&gt;&lt;D xsi:type="xsd:string"&gt;Persons&lt;/D&gt;&lt;/FQL&gt;&lt;FQL&gt;&lt;Q&gt;^FDS_ECON_DESCRIPTION('USPD0988922', 'FDS')&lt;/Q&gt;&lt;R&gt;1&lt;/R&gt;&lt;C&gt;1&lt;/C&gt;&lt;D xsi:type="xsd:string"&gt;Census Population By State, Washington, DC, Persons - United States&lt;/D&gt;&lt;/FQL&gt;&lt;FQL&gt;&lt;Q&gt;^JULIAN(DATEN_YYYYMMDD(FDS_ECON_STARTDATE('USPD0988953', Y)))&lt;/Q&gt;&lt;R&gt;1&lt;/R&gt;&lt;C&gt;1&lt;/C&gt;&lt;D xsi:type="xsd:int"&gt;33238&lt;/D&gt;&lt;/FQL&gt;&lt;FQL&gt;&lt;Q&gt;^JULIAN(DATEN_YYYYMMDD(FDS_ECON_ENDDATE('USPD0988953', Y)))&lt;/Q&gt;&lt;R&gt;1&lt;/R&gt;&lt;C&gt;1&lt;/C&gt;&lt;D xsi:type="xsd:int"&gt;43098&lt;/D&gt;&lt;/FQL&gt;&lt;FQL&gt;&lt;Q&gt;^FDS_ECON_UNITS('USPD0988953')&lt;/Q&gt;&lt;R&gt;1&lt;/R&gt;&lt;C&gt;1&lt;/C&gt;&lt;D xsi:type="xsd:string"&gt;Persons&lt;/D&gt;&lt;/FQL&gt;&lt;FQL&gt;&lt;Q&gt;^FDS_ECON_DESCRIPTION('USPD0988947', 'FDS')&lt;/Q&gt;&lt;R&gt;1&lt;/R&gt;&lt;C&gt;1&lt;/C&gt;&lt;D xsi:type="xsd:string"&gt;Census Population By State, North Carolina, Persons - United States&lt;/D&gt;&lt;/FQL&gt;&lt;FQL&gt;&lt;Q&gt;^JULIAN(DATEN_YYYYMMDD(FDS_ECON_STARTDATE('USPD0988959', Y)))&lt;/Q&gt;&lt;R&gt;1&lt;/R&gt;&lt;C&gt;1&lt;/C&gt;&lt;D xsi:type="xsd:int"&gt;33238&lt;/D&gt;&lt;/FQL&gt;&lt;FQL&gt;&lt;Q&gt;^JULIAN(DATEN_YYYYMMDD(FDS_ECON_ENDDATE('USPD0988959', Y)))&lt;/Q&gt;&lt;R&gt;1&lt;/R&gt;&lt;C&gt;1&lt;/C&gt;&lt;D xsi:type="xsd:int"&gt;43098&lt;/D&gt;&lt;/FQL&gt;&lt;FQL&gt;&lt;Q&gt;^FDS_ECON_UNITS('USPD0988959')&lt;/Q&gt;&lt;R&gt;1&lt;/R&gt;&lt;C&gt;1&lt;/C&gt;&lt;D xsi:type="xsd:string"&gt;Persons&lt;/D&gt;&lt;/FQL&gt;&lt;FQL&gt;&lt;Q&gt;^FDS_ECON_DESCRIPTION('USPD0988962', 'FDS')&lt;/Q&gt;&lt;R&gt;1&lt;/R&gt;&lt;C&gt;1&lt;/C&gt;&lt;D xsi:type="xsd:string"&gt;Census Population By State, West Virginia, Persons - United States&lt;/D&gt;&lt;/FQL&gt;&lt;FQL&gt;&lt;Q&gt;^JULIAN(DATEN_YYYYMMDD(FDS_ECON_STARTDATE('USPD0988944', Y)))&lt;/Q&gt;&lt;R&gt;1&lt;/R&gt;&lt;C&gt;1&lt;/C&gt;&lt;D xsi:type="xsd:int"&gt;33238&lt;/D&gt;&lt;/FQL&gt;&lt;FQL&gt;&lt;Q&gt;^JULIAN(DATEN_YYYYMMDD(FDS_ECON_ENDDATE('USPD0988944', Y)))&lt;/Q&gt;&lt;R&gt;1&lt;/R&gt;&lt;C&gt;1&lt;/C&gt;&lt;D xsi:type="xsd:int"&gt;43098&lt;/D&gt;&lt;/FQL&gt;&lt;FQL&gt;&lt;Q&gt;^FDS_ECON_UNITS('USPD0988944')&lt;/Q&gt;&lt;R&gt;1&lt;/R&gt;&lt;C&gt;1&lt;/C&gt;&lt;D xsi:type="xsd:string"&gt;Persons&lt;/D&gt;&lt;/FQL&gt;&lt;FQL&gt;&lt;Q&gt;^FDS_ECON_DESCRIPTION('USPD0988956', 'FDS')&lt;/Q&gt;&lt;R&gt;1&lt;/R&gt;&lt;C&gt;1&lt;/C&gt;&lt;D xsi:type="xsd:string"&gt;Census Population By State, Tennessee, Persons - United States&lt;/D&gt;&lt;/FQL&gt;&lt;FQL&gt;&lt;Q&gt;^JULIAN(DATEN_YYYYMMDD(FDS_ECON_STARTDATE('USPD0988946', Y)))&lt;/Q&gt;&lt;R&gt;1&lt;/R&gt;&lt;C&gt;1&lt;/C&gt;&lt;D xsi:type="xsd:int"&gt;33238&lt;/D&gt;&lt;/FQL&gt;&lt;FQL&gt;&lt;Q&gt;^JULIAN(DATEN_YYYYMMDD(FDS_ECON_ENDDATE('USPD0988946', Y)))&lt;/Q&gt;&lt;R&gt;1&lt;/R&gt;&lt;C&gt;1&lt;/C&gt;&lt;D xsi:type="xsd:int"&gt;43098&lt;/D&gt;&lt;/FQL&gt;&lt;FQL&gt;&lt;Q&gt;^FDS_ECON_UNITS('USPD0988946')&lt;/Q&gt;&lt;R&gt;1&lt;/R&gt;&lt;C&gt;1&lt;/C&gt;&lt;D xsi:type="xsd:string"&gt;Persons&lt;/D&gt;&lt;/FQL&gt;&lt;FQL&gt;&lt;Q&gt;^FDS_ECON_DESCRIPTION('USPD0988957', 'FDS')&lt;/Q&gt;&lt;R&gt;1&lt;/R&gt;&lt;C&gt;1&lt;/C&gt;&lt;D xsi:type="xsd:string"&gt;Census Population By State, Texas, Persons - United States&lt;/D&gt;&lt;/FQL&gt;&lt;FQL&gt;&lt;Q&gt;^JULIAN(DATEN_YYYYMMDD(FDS_ECON_STARTDATE('USPD0988952', Y)))&lt;/Q&gt;&lt;R&gt;1&lt;/R&gt;&lt;C&gt;1&lt;/C&gt;&lt;D xsi:type="xsd:int"&gt;33238&lt;/D&gt;&lt;/FQL&gt;&lt;FQL&gt;&lt;Q&gt;^JULIAN(DATEN_YYYYMMDD(FDS_ECON_ENDDATE('USPD0988952', Y)))&lt;/Q&gt;&lt;R&gt;1&lt;/R&gt;&lt;C&gt;1&lt;/C&gt;&lt;D xsi:type="xsd:int"&gt;43098&lt;/D&gt;&lt;/FQL&gt;&lt;FQL&gt;&lt;Q&gt;^FDS_ECON_UNITS('USPD0988952')&lt;/Q&gt;&lt;R&gt;1&lt;/R&gt;&lt;C&gt;1&lt;/C&gt;&lt;D xsi:type="xsd:string"&gt;Persons&lt;/D&gt;&lt;/FQL&gt;&lt;FQL&gt;&lt;Q&gt;^FDS_ECON_DESCRIPTION('USPD0988942', 'FDS')&lt;/Q&gt;&lt;R&gt;1&lt;/R&gt;&lt;C&gt;1&lt;/C&gt;&lt;D xsi:type="xsd:string"&gt;Census Population By State, Nevada, Persons - United States&lt;/D&gt;&lt;/FQL&gt;&lt;FQL&gt;&lt;Q&gt;^JULIAN(DATEN_YYYYMMDD(FDS_ECON_STARTDATE('USPD0988927', Y)))&lt;/Q&gt;&lt;R&gt;1&lt;/R&gt;&lt;C&gt;1&lt;/C&gt;&lt;D xsi:type="xsd:int"&gt;33238&lt;/D&gt;&lt;/FQL&gt;&lt;FQL&gt;&lt;Q&gt;^JULIAN(DATEN_YYYYMMDD(FDS_ECON_ENDDATE('USPD0988927', Y)))&lt;/Q&gt;&lt;R&gt;1&lt;/R&gt;&lt;C&gt;1&lt;/C&gt;&lt;D xsi:type="xsd:int"&gt;43098&lt;/D&gt;&lt;/FQL&gt;&lt;FQL&gt;&lt;Q&gt;^FDS_ECON_UNITS('USPD0988927')&lt;/Q&gt;&lt;R&gt;1&lt;/R&gt;&lt;C&gt;1&lt;/C&gt;&lt;D xsi:type="xsd:string"&gt;Persons&lt;/D&gt;&lt;/FQL&gt;&lt;FQL&gt;&lt;Q&gt;^FDS_ECON_DESCRIPTION('USPD0988964', 'FDS')&lt;/Q&gt;&lt;R&gt;1&lt;/R&gt;&lt;C&gt;1&lt;/C&gt;&lt;D xsi:type="xsd:string"&gt;Census Population By State, Wyoming, Persons - United States&lt;/D&gt;&lt;/FQL&gt;&lt;FQL&gt;&lt;Q&gt;^JULIAN(DATEN_YYYYMMDD(FDS_ECON_STARTDATE('USPD0988928', Y)))&lt;/Q&gt;&lt;R&gt;1&lt;/R&gt;&lt;C&gt;1&lt;/C&gt;&lt;D xsi:type="xsd:int"&gt;33238&lt;/D&gt;&lt;/FQL&gt;&lt;FQL&gt;&lt;Q&gt;^JULIAN(DATEN_YYYYMMDD(FDS_ECON_ENDDATE('USPD0988928', Y)))&lt;/Q&gt;&lt;R&gt;1&lt;/R&gt;&lt;C&gt;1&lt;/C&gt;&lt;D xsi:type="xsd:int"&gt;43098&lt;/D&gt;&lt;/FQL&gt;&lt;FQL&gt;&lt;Q&gt;^FDS_ECON_UNITS('USPD0988928')&lt;/Q&gt;&lt;R&gt;1&lt;/R&gt;&lt;C&gt;1&lt;/C&gt;&lt;D xsi:type="xsd:string"&gt;Persons&lt;/D&gt;&lt;/FQL&gt;&lt;FQL&gt;&lt;Q&gt;^FDS_ECON_DESCRIPTION('USPD0988951', 'FDS')&lt;/Q&gt;&lt;R&gt;1&lt;/R&gt;&lt;C&gt;1&lt;/C&gt;&lt;D xsi:type="xsd:string"&gt;Census Population By State, Oregon, Persons - United States&lt;/D&gt;&lt;/FQL&gt;&lt;FQL&gt;&lt;Q&gt;^JULIAN(DATEN_YYYYMMDD(FDS_ECON_STARTDATE('USPD0988936', Y)))&lt;/Q&gt;&lt;R&gt;1&lt;/R&gt;&lt;C&gt;1&lt;/C&gt;&lt;D xsi:type="xsd:int"&gt;33238&lt;/D&gt;&lt;/FQL&gt;&lt;FQL&gt;&lt;Q&gt;^JULIAN(DATEN_YYYYMMDD(FDS_ECON_ENDDATE('USPD0988936', Y)))&lt;/Q&gt;&lt;R&gt;1&lt;/R&gt;&lt;C&gt;1&lt;/C&gt;&lt;D xsi:type="xsd:int"&gt;43098&lt;/D&gt;&lt;/FQL&gt;&lt;FQL&gt;&lt;Q&gt;^FDS_ECON_UNITS('USPD0988936')&lt;/Q&gt;&lt;R&gt;1&lt;/R&gt;&lt;C&gt;1&lt;/C&gt;&lt;D xsi:type="xsd:string"&gt;Persons&lt;/D&gt;&lt;/FQL&gt;&lt;FQL&gt;&lt;Q&gt;^FDS_ECON_DESCRIPTION('CAPD7083138', 'FDS')&lt;/Q&gt;&lt;R&gt;1&lt;/R&gt;&lt;C&gt;1&lt;/C&gt;&lt;D xsi:type="xsd:string"&gt;Population, By Province, Saskatchewan, SA, Thous Persons - Canada&lt;/D&gt;&lt;/FQL&gt;&lt;FQL&gt;&lt;Q&gt;^JULIAN(DATEN_YYYYMMDD(FDS_ECON_STARTDATE('USPD0988949', Y)))&lt;/Q&gt;&lt;R&gt;1&lt;/R&gt;&lt;C&gt;1&lt;/C&gt;&lt;D xsi:type="xsd:int"&gt;33238&lt;/D&gt;&lt;/FQL&gt;&lt;FQL&gt;&lt;Q&gt;^JULIAN(DATEN_YYYYMMDD(FDS_ECON_ENDDATE('USPD0988949', Y)))&lt;/Q&gt;&lt;R&gt;1&lt;/R&gt;&lt;C&gt;1&lt;/C&gt;&lt;D xsi:type="xsd:int"&gt;43098&lt;/D&gt;&lt;/FQL&gt;&lt;FQL&gt;&lt;Q&gt;^FDS_ECON_UNITS('USPD0988949')&lt;/Q&gt;&lt;R&gt;1&lt;/R&gt;&lt;C&gt;1&lt;/C&gt;&lt;D xsi:type="xsd:string"&gt;Persons&lt;/D&gt;&lt;/FQL&gt;&lt;FQL&gt;&lt;Q&gt;^FDS_ECON_DESCRIPTION('PAPD3761407', 'FDS')&lt;/Q&gt;&lt;R&gt;1&lt;/R&gt;&lt;C&gt;1&lt;/C&gt;&lt;D xsi:type="xsd:string"&gt;Population Forecast, UN Countries By Broad Age Group &amp;amp; Sex, Persons - Panama&lt;/D&gt;&lt;/FQL&gt;&lt;FQL&gt;&lt;Q&gt;^JULIAN(DATEN_YYYYMMDD(FDS_ECON_STARTDATE('USPD0988963', Y)))&lt;/Q&gt;&lt;R&gt;1&lt;/R&gt;&lt;C&gt;1&lt;/C&gt;&lt;D xsi:type="xsd:int"&gt;33238&lt;/D&gt;&lt;/FQL&gt;&lt;FQL&gt;&lt;Q&gt;^JULIAN(DATEN_YYYYMMDD(FDS_ECON_ENDDATE('USPD0988963', Y)))&lt;/Q&gt;&lt;R&gt;1&lt;/R&gt;&lt;C&gt;1&lt;/C&gt;&lt;D xsi:type="xsd:int"&gt;43098&lt;/D&gt;&lt;/FQL&gt;&lt;FQL&gt;&lt;Q&gt;^FDS_ECON_UNITS('USPD0988963')&lt;/Q&gt;&lt;R&gt;1&lt;/R&gt;&lt;C&gt;1&lt;/C&gt;&lt;D xsi:type="xsd:string"&gt;Persons&lt;/D&gt;&lt;/FQL&gt;&lt;FQL&gt;&lt;Q&gt;^FDS_ECON_SOURCE('USPD0988935')&lt;/Q&gt;&lt;R&gt;1&lt;/R&gt;&lt;C&gt;1&lt;/C&gt;&lt;D xsi:type="xsd:string"&gt;U.S. Census Bureau&lt;/D&gt;&lt;/FQL&gt;&lt;FQL&gt;&lt;Q&gt;^JULIAN(DATEN_YYYYMMDD(FDS_ECON_STARTDATE('USPD0988930', Y)))&lt;/Q&gt;&lt;R&gt;1&lt;/R&gt;&lt;C&gt;1&lt;/C&gt;&lt;D xsi:type="xsd:int"&gt;33238&lt;/D&gt;&lt;/FQL&gt;&lt;FQL&gt;&lt;Q&gt;^JULIAN(DATEN_YYYYMMDD(FDS_ECON_ENDDATE('USPD0988930', Y)))&lt;/Q&gt;&lt;R&gt;1&lt;/R&gt;&lt;C&gt;1&lt;/C&gt;&lt;D xsi:type="xsd:int"&gt;43098&lt;/D&gt;&lt;/FQL&gt;&lt;FQL&gt;&lt;Q&gt;^FDS_ECON_UNITS('USPD0988930')&lt;/Q&gt;&lt;R&gt;1&lt;/R&gt;&lt;C&gt;1&lt;/C&gt;&lt;D xsi:type="xsd:string"&gt;Persons&lt;/D&gt;&lt;/FQL&gt;&lt;FQL&gt;&lt;Q&gt;^FDS_ECON_SOURCE('USPD0988944')&lt;/Q&gt;&lt;R&gt;1&lt;/R&gt;&lt;C&gt;1&lt;/C&gt;&lt;D xsi:type="xsd:string"&gt;U.S. Census Bureau&lt;/D&gt;&lt;/FQL&gt;&lt;FQL&gt;&lt;Q&gt;^JULIAN(DATEN_YYYYMMDD(FDS_ECON_STARTDATE('USPD0988937', Y)))&lt;/Q&gt;&lt;R&gt;1&lt;/R&gt;&lt;C&gt;1&lt;/C&gt;&lt;D xsi:type="xsd:int"&gt;33238&lt;/D&gt;&lt;/FQL&gt;&lt;FQL&gt;&lt;Q&gt;^JULIAN(DATEN_YYYYMMDD(FDS_ECON_ENDDATE('USPD0988937', Y)))&lt;/Q&gt;&lt;R&gt;1&lt;/R&gt;&lt;C&gt;1&lt;/C&gt;&lt;D xsi:type="xsd:int"&gt;43098&lt;/D&gt;&lt;/FQL&gt;&lt;FQL&gt;&lt;Q&gt;^FDS_ECON_UNITS('USPD0988937')&lt;/Q&gt;&lt;R&gt;1&lt;/R&gt;&lt;C&gt;1&lt;/C&gt;&lt;D xsi:type="xsd:string"&gt;Persons&lt;/D&gt;&lt;/FQL&gt;&lt;FQL&gt;&lt;Q&gt;^FDS_ECON_SOURCE('USPD0988928')&lt;/Q&gt;&lt;R&gt;1&lt;/R&gt;&lt;C&gt;1&lt;/C&gt;&lt;D xsi:type="xsd:string"&gt;U.S. Census Bureau&lt;/D&gt;&lt;/FQL&gt;&lt;FQL&gt;&lt;Q&gt;^JULIAN(DATEN_YYYYMMDD(FDS_ECON_STARTDATE('USPD0988939', Y)))&lt;/Q&gt;&lt;R&gt;1&lt;/R&gt;&lt;C&gt;1&lt;/C&gt;&lt;D xsi:type="xsd:int"&gt;33238&lt;/D&gt;&lt;/FQL&gt;&lt;FQL&gt;&lt;Q&gt;^JULIAN(DATEN_YYYYMMDD(FDS_ECON_ENDDATE('USPD0988939', Y)))&lt;/Q&gt;&lt;R&gt;1&lt;/R&gt;&lt;C&gt;1&lt;/C&gt;&lt;D xsi:type="xsd:int"&gt;43098&lt;/D&gt;&lt;/FQL&gt;&lt;FQL&gt;&lt;Q&gt;^FDS_ECON_UNITS('USPD0988939')&lt;/Q&gt;&lt;R&gt;1&lt;/R&gt;&lt;C&gt;1&lt;/C&gt;&lt;D xsi:type="xsd:string"&gt;Persons&lt;/D&gt;&lt;/FQL&gt;&lt;FQL&gt;&lt;Q&gt;^JULIAN(DATEN_YYYYMMDD(FDS_ECON_STARTDATE('USPD0988956', Y)))&lt;/Q&gt;&lt;R&gt;1&lt;/R&gt;&lt;C&gt;1&lt;/C&gt;&lt;D xsi:type="xsd:int"&gt;33238&lt;/D&gt;&lt;/FQL&gt;&lt;FQL&gt;&lt;Q&gt;^JULIAN(DATEN_YYYYMMDD(FDS_ECON_STARTDATE('USPD0988941', Y)))&lt;/Q&gt;&lt;R&gt;1&lt;/R&gt;&lt;C&gt;1&lt;/C&gt;&lt;D xsi:type="xsd:int"&gt;33238&lt;/D&gt;&lt;/FQL&gt;&lt;FQL&gt;&lt;Q&gt;^JULIAN(DATEN_YYYYMMDD(FDS_ECON_ENDDATE('USPD0988941', Y)))&lt;/Q&gt;&lt;R&gt;1&lt;/R&gt;&lt;C&gt;1&lt;/C&gt;&lt;D xsi:type="xsd:int"&gt;43098&lt;/D&gt;&lt;/FQL&gt;&lt;FQL&gt;&lt;Q&gt;^FDS_ECON_UNITS('USPD0988941')&lt;/Q&gt;&lt;R&gt;1&lt;/R&gt;&lt;C&gt;1&lt;/C&gt;&lt;D xsi:type="xsd:string"&gt;Persons&lt;/D&gt;&lt;/FQL&gt;&lt;FQL&gt;&lt;Q&gt;^JULIAN(DATEN_YYYYMMDD(FDS_ECON_STARTDATE('USPD0988938', Y)))&lt;/Q&gt;&lt;R&gt;1&lt;/R&gt;&lt;C&gt;1&lt;/C&gt;&lt;D xsi:type="xsd:int"&gt;33238&lt;/D&gt;&lt;/FQL&gt;&lt;FQL&gt;&lt;Q&gt;^JULIAN(DATEN_YYYYMMDD(FDS_ECON_STARTDATE('USPD0988948', Y)))&lt;/Q&gt;&lt;R&gt;1&lt;/R&gt;&lt;C&gt;1&lt;/C&gt;&lt;D xsi:type="xsd:int"&gt;33238&lt;/D&gt;&lt;/FQL&gt;&lt;FQL&gt;&lt;Q&gt;^JULIAN(DATEN_YYYYMMDD(FDS_ECON_ENDDATE('USPD0988948', Y)))&lt;/Q&gt;&lt;R&gt;1&lt;/R&gt;&lt;C&gt;1&lt;/C&gt;&lt;D xsi:type="xsd:int"&gt;43098&lt;/D&gt;&lt;/FQL&gt;&lt;FQL&gt;&lt;Q&gt;^FDS_ECON_UNITS('USPD0988948')&lt;/Q&gt;&lt;R&gt;1&lt;/R&gt;&lt;C&gt;1&lt;/C&gt;&lt;D xsi:type="xsd:string"&gt;Persons&lt;/D&gt;&lt;/FQL&gt;&lt;FQL&gt;&lt;Q&gt;^JULIAN(DATEN_YYYYMMDD(FDS_ECON_STARTDATE('USPD0988931', Y)))&lt;/Q&gt;&lt;R&gt;1&lt;/R&gt;&lt;C&gt;1&lt;/C&gt;&lt;D xsi:type="xsd:int"&gt;33238&lt;/D&gt;&lt;/FQL&gt;&lt;FQL&gt;&lt;Q&gt;^JULIAN(DATEN_YYYYMMDD(FDS_ECON_STARTDATE('USPD0988955', Y)))&lt;/Q&gt;&lt;R&gt;1&lt;/R&gt;&lt;C&gt;1&lt;/C&gt;&lt;D xsi:type="xsd:int"&gt;33238&lt;/D&gt;&lt;/FQL&gt;&lt;FQL&gt;&lt;Q&gt;^JULIAN(DATEN_YYYYMMDD(FDS_ECON_ENDDATE('USPD0988955', Y)))&lt;/Q&gt;&lt;R&gt;1&lt;/R&gt;&lt;C&gt;1&lt;/C&gt;&lt;D xsi:type="xsd:int"&gt;43098&lt;/D&gt;&lt;/FQL&gt;&lt;FQL&gt;&lt;Q&gt;^FDS_ECON_UNITS('USPD0988955')&lt;/Q&gt;&lt;R&gt;1&lt;/R&gt;&lt;C&gt;1&lt;/C&gt;&lt;D xsi:type="xsd:string"&gt;Persons&lt;/D&gt;&lt;/FQL&gt;&lt;FQL&gt;&lt;Q&gt;^JULIAN(DATEN_YYYYMMDD(FDS_ECON_STARTDATE('USPD0988914', Y)))&lt;/Q&gt;&lt;R&gt;1&lt;/R&gt;&lt;C&gt;1&lt;/C&gt;&lt;D xsi:type="xsd:int"&gt;33238&lt;/D&gt;&lt;/FQL&gt;&lt;FQL&gt;&lt;Q&gt;^JULIAN(DATEN_YYYYMMDD(FDS_ECON_STARTDATE('USPD0988921', Y)))&lt;/Q&gt;&lt;R&gt;1&lt;/R&gt;&lt;C&gt;1&lt;/C&gt;&lt;D xsi:type="xsd:int"&gt;33238&lt;/D&gt;&lt;/FQL&gt;&lt;FQL&gt;&lt;Q&gt;^JULIAN(DATEN_YYYYMMDD(FDS_ECON_ENDDATE('USPD0988921', Y)))&lt;/Q&gt;&lt;R&gt;1&lt;/R&gt;&lt;C&gt;1&lt;/C&gt;&lt;D xsi:type="xsd:int"&gt;43098&lt;/D&gt;&lt;/FQL&gt;&lt;FQL&gt;&lt;Q&gt;^FDS_ECON_UNITS('USPD0988921')&lt;/Q&gt;&lt;R&gt;1&lt;/R&gt;&lt;C&gt;1&lt;/C&gt;&lt;D xsi:type="xsd:string"&gt;Persons&lt;/D&gt;&lt;/FQL&gt;&lt;FQL&gt;&lt;Q&gt;^FDS_ECON_SOURCE('USPD0988962')&lt;/Q&gt;&lt;R&gt;1&lt;/R&gt;&lt;C&gt;1&lt;/C&gt;&lt;D xsi:type="xsd:string"&gt;U.S. Census Bureau&lt;/D&gt;&lt;/FQL&gt;&lt;FQL&gt;&lt;Q&gt;^JULIAN(DATEN_YYYYMMDD(FDS_ECON_STARTDATE('USPD0988922', Y)))&lt;/Q&gt;&lt;R&gt;1&lt;/R&gt;&lt;C&gt;1&lt;/C&gt;&lt;D xsi:type="xsd:int"&gt;33238&lt;/D&gt;&lt;/FQL&gt;&lt;FQL&gt;&lt;Q&gt;^JULIAN(DATEN_YYYYMMDD(FDS_ECON_ENDDATE('USPD0988922', Y)))&lt;/Q&gt;&lt;R&gt;1&lt;/R&gt;&lt;C&gt;1&lt;/C&gt;&lt;D xsi:type="xsd:int"&gt;43098&lt;/D&gt;&lt;/FQL&gt;&lt;FQL&gt;&lt;Q&gt;^FDS_ECON_UNITS('USPD0988922')&lt;/Q&gt;&lt;R&gt;1&lt;/R&gt;&lt;C&gt;1&lt;/C&gt;&lt;D xsi:type="xsd:string"&gt;Persons&lt;/D&gt;&lt;/FQL&gt;&lt;FQL&gt;&lt;Q&gt;^FDS_ECON_SOURCE('USPD0988956')&lt;/Q&gt;&lt;R&gt;1&lt;/R&gt;&lt;C&gt;1&lt;/C&gt;&lt;D xsi:type="xsd:string"&gt;U.S. Census Bureau&lt;/D&gt;&lt;/FQL&gt;&lt;FQL&gt;&lt;Q&gt;^JULIAN(DATEN_YYYYMMDD(FDS_ECON_STARTDATE('USPD0988923', Y)))&lt;/Q&gt;&lt;R&gt;1&lt;/R&gt;&lt;C&gt;1&lt;/C&gt;&lt;D xsi:type="xsd:int"&gt;33238&lt;/D&gt;&lt;/FQL&gt;&lt;FQL&gt;&lt;Q&gt;^JULIAN(DATEN_YYYYMMDD(FDS_ECON_ENDDATE('USPD0988923', Y)))&lt;/Q&gt;&lt;R&gt;1&lt;/R&gt;&lt;C&gt;1&lt;/C&gt;&lt;D xsi:type="xsd:int"&gt;43098&lt;/D&gt;&lt;/FQL&gt;&lt;FQL&gt;&lt;Q&gt;^FDS_ECON_UNITS('USPD0988923')&lt;/Q&gt;&lt;R&gt;1&lt;/R&gt;&lt;C&gt;1&lt;/C&gt;&lt;D xsi:type="xsd:string"&gt;Persons&lt;/D&gt;&lt;/FQL&gt;&lt;FQL&gt;&lt;Q&gt;^FDS_ECON_SOURCE('USPD0988957')&lt;/Q&gt;&lt;R&gt;1&lt;/R&gt;&lt;C&gt;1&lt;/C&gt;&lt;D xsi:type="xsd:string"&gt;U.S. Census Bureau&lt;/D&gt;&lt;/FQL&gt;&lt;FQL&gt;&lt;Q&gt;^JULIAN(DATEN_YYYYMMDD(FDS_ECON_STARTDATE('USPD0988924', Y)))&lt;/Q&gt;&lt;R&gt;1&lt;/R&gt;&lt;C&gt;1&lt;/C&gt;&lt;D xsi:type="xsd:int"&gt;33238&lt;/D&gt;&lt;/FQL&gt;&lt;FQL&gt;&lt;Q&gt;^JULIAN(DATEN_YYYYMMDD(FDS_ECON_ENDDATE('USPD0988924', Y)))&lt;/Q&gt;&lt;R&gt;1&lt;/R&gt;&lt;C&gt;1&lt;/C&gt;&lt;D xsi:type="xsd:int"&gt;43098&lt;/D&gt;&lt;/FQL&gt;&lt;FQL&gt;&lt;Q&gt;^FDS_ECON_UNITS('USPD0988924')&lt;/Q&gt;&lt;R&gt;1&lt;/R&gt;&lt;C&gt;1&lt;/C&gt;&lt;D xsi:type="xsd:string"&gt;Persons&lt;/D&gt;&lt;/FQL&gt;&lt;FQL&gt;&lt;Q&gt;^FDS_ECON_SOURCE('USPD0988942')&lt;/Q&gt;&lt;R&gt;1&lt;/R&gt;&lt;C&gt;1&lt;/C&gt;&lt;D xsi:type="xsd:string"&gt;U.S. Census Bureau&lt;/D&gt;&lt;/FQL&gt;&lt;FQL&gt;&lt;Q&gt;^JULIAN(DATEN_YYYYMMDD(FDS_ECON_STARTDATE('USPD0988934', Y)))&lt;/Q&gt;&lt;R&gt;1&lt;/R&gt;&lt;C&gt;1&lt;/C&gt;&lt;D xsi:type="xsd:int"&gt;33238&lt;/D&gt;&lt;/FQL&gt;&lt;FQL&gt;&lt;Q&gt;^JULIAN(DATEN_YYYYMMDD(FDS_ECON_ENDDATE('USPD0988934', Y)))&lt;/Q&gt;&lt;R&gt;1&lt;/R&gt;&lt;C&gt;1&lt;/C&gt;&lt;D xsi:type="xsd:int"&gt;43098&lt;/D&gt;&lt;/FQL&gt;&lt;FQL&gt;&lt;Q&gt;^FDS_ECON_UNITS('USPD0988934')&lt;/Q&gt;&lt;R&gt;1&lt;/R&gt;&lt;C&gt;1&lt;/C&gt;&lt;D xsi:type="xsd:string"&gt;Persons&lt;/D&gt;&lt;/FQL&gt;&lt;FQL&gt;&lt;Q&gt;^FDS_ECON_SOURCE('USPD0988964')&lt;/Q&gt;&lt;R&gt;1&lt;/R&gt;&lt;C&gt;1&lt;/C&gt;&lt;D xsi:type="xsd:string"&gt;U.S. Census Bureau&lt;/D&gt;&lt;/FQL&gt;&lt;FQL&gt;&lt;Q&gt;^JULIAN(DATEN_YYYYMMDD(FDS_ECON_STARTDATE('USPD0988947', Y)))&lt;/Q&gt;&lt;R&gt;1&lt;/R&gt;&lt;C&gt;1&lt;/C&gt;&lt;D xsi:type="xsd:int"&gt;33238&lt;/D&gt;&lt;/FQL&gt;&lt;FQL&gt;&lt;Q&gt;^JULIAN(DATEN_YYYYMMDD(FDS_ECON_ENDDATE('USPD0988947', Y)))&lt;/Q&gt;&lt;R&gt;1&lt;/R&gt;&lt;C&gt;1&lt;/C&gt;&lt;D xsi:type="xsd:int"&gt;43098&lt;/D&gt;&lt;/FQL&gt;&lt;FQL&gt;&lt;Q&gt;^FDS_ECON_UNITS('USPD0988947')&lt;/Q&gt;&lt;R&gt;1&lt;/R&gt;&lt;C&gt;1&lt;/C&gt;&lt;D xsi:type="xsd:string"&gt;Persons&lt;/D&gt;&lt;/FQL&gt;&lt;FQL&gt;&lt;Q&gt;^FDS_ECON_SOURCE('USPD0988951')&lt;/Q&gt;&lt;R&gt;1&lt;/R&gt;&lt;C&gt;1&lt;/C&gt;&lt;D xsi:type="xsd:string"&gt;U.S. Census Bureau&lt;/D&gt;&lt;/FQL&gt;&lt;FQL&gt;&lt;Q&gt;^JULIAN(DATEN_YYYYMMDD(FDS_ECON_STARTDATE('USPD0988965', Y)))&lt;/Q&gt;&lt;R&gt;1&lt;/R&gt;&lt;C&gt;1&lt;/C&gt;&lt;D xsi:type="xsd:int"&gt;36889&lt;/D&gt;&lt;/FQL&gt;&lt;FQL&gt;&lt;Q&gt;^JULIAN(DATEN_YYYYMMDD(FDS_ECON_ENDDATE('USPD0988965', Y)))&lt;/Q&gt;&lt;R&gt;1&lt;/R&gt;&lt;C&gt;1&lt;/C&gt;&lt;D xsi:type="xsd:int"&gt;43098&lt;/D&gt;&lt;/FQL&gt;&lt;FQL&gt;&lt;Q&gt;^FDS_ECON_UNITS('USPD0988965')&lt;/Q&gt;&lt;R&gt;1&lt;/R&gt;&lt;C&gt;1&lt;/C&gt;&lt;D xsi:type="xsd:string"&gt;Persons&lt;/D&gt;&lt;/FQL&gt;&lt;FQL&gt;&lt;Q&gt;^FDS_ECON_DATA('USPD0988933',NOW,-10AY,Y,STEP,NONE,1)&lt;/Q&gt;&lt;R&gt;10&lt;/R&gt;&lt;C&gt;1&lt;/C&gt;&lt;D xsi:type="xsd:double"&gt;1335907&lt;/D&gt;&lt;D xsi:type="xsd:double"&gt;1330232&lt;/D&gt;&lt;D xsi:type="xsd:double"&gt;1327787&lt;/D&gt;&lt;D xsi:type="xsd:double"&gt;1328903&lt;/D&gt;&lt;D xsi:type="xsd:double"&gt;1327975&lt;/D&gt;&lt;D xsi:type="xsd:double"&gt;1328101&lt;/D&gt;&lt;D xsi:type="xsd:double"&gt;1327968&lt;/D&gt;&lt;D xsi:type="xsd:double"&gt;1327568&lt;/D&gt;&lt;D xsi:type="xsd:double"&gt;1318301&lt;/D&gt;&lt;D xsi:type="xsd:double"&gt;1319691&lt;/D&gt;&lt;/FQL&gt;&lt;FQL&gt;&lt;Q&gt;^JULIAN(DATEN_YYYYMMDD(FDS_ECON_STARTDATE('USPD0988954', Y)))&lt;/Q&gt;&lt;R&gt;1&lt;/R&gt;&lt;C&gt;1&lt;/C&gt;&lt;D xsi:type="xsd:int"&gt;33238&lt;/D&gt;&lt;/FQL&gt;&lt;FQL&gt;&lt;Q&gt;^JULIAN(DATEN_YYYYMMDD(FDS_ECON_ENDDATE('USPD0988954', Y)))&lt;/Q&gt;&lt;R&gt;1&lt;/R&gt;&lt;C&gt;1&lt;/C&gt;&lt;D xsi:type="xsd:int"&gt;43098&lt;/D&gt;&lt;/FQL&gt;&lt;FQL&gt;&lt;Q&gt;^FDS_ECON_UNITS('USPD0988954')&lt;/Q&gt;&lt;R&gt;1&lt;/R&gt;&lt;C&gt;1&lt;/C&gt;&lt;D xsi:type="xsd:string"&gt;Persons&lt;/D&gt;&lt;/FQL&gt;&lt;FQL&gt;&lt;Q&gt;^FDS_ECON_DATA('USPD0988959',NOW,-10AY,Y,STEP,NONE,1)&lt;/Q&gt;&lt;R&gt;10&lt;/R&gt;&lt;C&gt;1&lt;/C&gt;&lt;D xsi:type="xsd:double"&gt;623657&lt;/D&gt;&lt;D xsi:type="xsd:double"&gt;623354&lt;/D&gt;&lt;D xsi:type="xsd:double"&gt;624455&lt;/D&gt;&lt;D xsi:type="xsd:double"&gt;625665&lt;/D&gt;&lt;D xsi:type="xsd:double"&gt;626044&lt;/D&gt;&lt;D xsi:type="xsd:double"&gt;625606&lt;/D&gt;&lt;D xsi:type="xsd:double"&gt;626210&lt;/D&gt;&lt;D xsi:type="xsd:double"&gt;625842&lt;/D&gt;&lt;D xsi:type="xsd:double"&gt;621760&lt;/D&gt;&lt;D xsi:type="xsd:double"&gt;621049&lt;/D&gt;&lt;/FQL&gt;&lt;FQL&gt;&lt;Q&gt;^JULIAN(DATEN_YYYYMMDD(FDS_ECON_STARTDATE('USPD0988960', Y)))&lt;/Q&gt;&lt;R&gt;1&lt;/R&gt;&lt;C&gt;1&lt;/C&gt;&lt;D xsi:type="xsd:int"&gt;33238&lt;/D&gt;&lt;/FQL&gt;&lt;FQL&gt;&lt;Q&gt;^JULIAN(DATEN_YYYYMMDD(FDS_ECON_ENDDATE('USPD0988960', Y)))&lt;/Q&gt;&lt;R&gt;1&lt;/R&gt;&lt;C&gt;1&lt;/C&gt;&lt;D xsi:type="xsd:int"&gt;43098&lt;/D&gt;&lt;/FQL&gt;&lt;FQL&gt;&lt;Q&gt;^FDS_ECON_UNITS('USPD0988960')&lt;/Q&gt;&lt;R&gt;1&lt;/R&gt;&lt;C&gt;1&lt;/C&gt;&lt;D xsi:type="xsd:string"&gt;Persons&lt;/D&gt;&lt;/FQL&gt;&lt;FQL&gt;&lt;Q&gt;^FDS_ECON_DATA('USPD0988927',NOW,-10AY,Y,STEP,NONE,1)&lt;/Q&gt;&lt;R&gt;10&lt;/R&gt;&lt;C&gt;1&lt;/C&gt;&lt;D xsi:type="xsd:double"&gt;12802023&lt;/D&gt;&lt;D xsi:type="xsd:double"&gt;12835726&lt;/D&gt;&lt;D xsi:type="xsd:double"&gt;12862051&lt;/D&gt;&lt;D xsi:type="xsd:double"&gt;12882438&lt;/D&gt;&lt;D xsi:type="xsd:double"&gt;12890403&lt;/D&gt;&lt;D xsi:type="xsd:double"&gt;12878494&lt;/D&gt;&lt;D xsi:type="xsd:double"&gt;12862298&lt;/D&gt;&lt;D xsi:type="xsd:double"&gt;12841196&lt;/D&gt;&lt;D xsi:type="xsd:double"&gt;12910409&lt;/D&gt;&lt;D xsi:type="xsd:double"&gt;12842954&lt;/D&gt;&lt;/FQL&gt;&lt;FQL&gt;&lt;Q&gt;^JULIAN(DATEN_YYYYMMDD(FDS_ECON_STARTDATE('USPD0988962', Y)))&lt;/Q&gt;&lt;R&gt;1&lt;/R&gt;&lt;C&gt;1&lt;/C&gt;&lt;D xsi:type="xsd:int"&gt;33238&lt;/D&gt;&lt;/FQL&gt;&lt;FQL&gt;&lt;Q&gt;^JULIAN(DATEN_YYYYMMDD(FDS_ECON_ENDDATE('USPD0988962', Y)))&lt;/Q&gt;&lt;R&gt;1&lt;/R&gt;&lt;C&gt;1&lt;/C&gt;&lt;D xsi:type="xsd:int"&gt;43098&lt;/D&gt;&lt;/FQL&gt;&lt;FQL&gt;&lt;Q&gt;^FDS_ECON_UNITS('USPD0988962')&lt;/Q&gt;&lt;R&gt;1&lt;/R&gt;&lt;C&gt;1&lt;/C&gt;&lt;D xsi:type="xsd:string"&gt;Persons&lt;/D&gt;&lt;/FQL&gt;&lt;FQL&gt;&lt;Q&gt;^FDS_ECON_DATA('USPD0988963',NOW,-10AY,Y,STEP,NONE,1)&lt;/Q&gt;&lt;R&gt;10&lt;/R&gt;&lt;C&gt;1&lt;/C&gt;&lt;D xsi:type="xsd:double"&gt;5795483&lt;/D&gt;&lt;D xsi:type="xsd:double"&gt;5772917&lt;/D&gt;&lt;D xsi:type="xsd:double"&gt;5759744&lt;/D&gt;&lt;D xsi:type="xsd:double"&gt;5751272&lt;/D&gt;&lt;D xsi:type="xsd:double"&gt;5736673&lt;/D&gt;&lt;D xsi:type="xsd:double"&gt;5721075&lt;/D&gt;&lt;D xsi:type="xsd:double"&gt;5705812&lt;/D&gt;&lt;D xsi:type="xsd:double"&gt;5690403&lt;/D&gt;&lt;D xsi:type="xsd:double"&gt;5654774&lt;/D&gt;&lt;D xsi:type="xsd:double"&gt;5627610&lt;/D&gt;&lt;/FQL&gt;&lt;FQL&gt;&lt;Q&gt;^JULIAN(DATEN_YYYYMMDD(FDS_ECON_STARTDATE('USPD0988917', Y)))&lt;/Q&gt;&lt;R&gt;1&lt;/R&gt;&lt;C&gt;1&lt;/C&gt;&lt;D xsi:type="xsd:int"&gt;33238&lt;/D&gt;&lt;/FQL&gt;&lt;FQL&gt;&lt;Q&gt;^JULIAN(DATEN_YYYYMMDD(FDS_ECON_ENDDATE('USPD0988917', Y)))&lt;/Q&gt;&lt;R&gt;1&lt;/R&gt;&lt;C&gt;1&lt;/C&gt;&lt;D xsi:type="xsd:int"&gt;43098&lt;/D&gt;&lt;/FQL&gt;&lt;FQL&gt;&lt;Q&gt;^FDS_ECON_UNITS('USPD0988917')&lt;/Q&gt;&lt;R&gt;1&lt;/R&gt;&lt;C&gt;1&lt;/C&gt;&lt;D xsi:type="xsd:string"&gt;Persons&lt;/D&gt;&lt;/FQL&gt;&lt;FQL&gt;&lt;Q&gt;^FDS_ECON_DATA('USPD0988939',NOW,-10AY,Y,STEP,NONE,1)&lt;/Q&gt;&lt;R&gt;10&lt;/R&gt;&lt;C&gt;1&lt;/C&gt;&lt;D xsi:type="xsd:double"&gt;6113532&lt;/D&gt;&lt;D xsi:type="xsd:double"&gt;6091176&lt;/D&gt;&lt;D xsi:type="xsd:double"&gt;6072640&lt;/D&gt;&lt;D xsi:type="xsd:double"&gt;6058014&lt;/D&gt;&lt;D xsi:type="xsd:double"&gt;6041142&lt;/D&gt;&lt;D xsi:type="xsd:double"&gt;6023267&lt;/D&gt;&lt;D xsi:type="xsd:double"&gt;6010280&lt;/D&gt;&lt;D xsi:type="xsd:double"&gt;5995681&lt;/D&gt;&lt;D xsi:type="xsd:double"&gt;5987580&lt;/D&gt;&lt;D xsi:type="xsd:double"&gt;5956335&lt;/D&gt;&lt;/FQL&gt;&lt;FQL&gt;&lt;Q&gt;^JULIAN(DATEN_YYYYMMDD(FDS_ECON_STARTDATE('USPD0988932', Y)))&lt;/Q&gt;&lt;R&gt;1&lt;/R&gt;&lt;C&gt;1&lt;/C&gt;&lt;D xsi:type="xsd:int"&gt;33238&lt;/D&gt;&lt;/FQL&gt;&lt;FQL&gt;&lt;Q&gt;^JULIAN(DATEN_YYYYMMDD(FDS_ECON_ENDDATE('USPD0988932', Y)))&lt;/Q&gt;&lt;R&gt;1&lt;/R&gt;&lt;C&gt;1&lt;/C&gt;&lt;D xsi:type="xsd:int"&gt;43098&lt;/D&gt;&lt;/FQL&gt;&lt;FQL&gt;&lt;Q&gt;^FDS_ECON_UNITS('USPD0988932')&lt;/Q&gt;&lt;R&gt;1&lt;/R&gt;&lt;C&gt;1&lt;/C&gt;&lt;D xsi:type="xsd:string"&gt;Persons&lt;/D&gt;&lt;/FQL&gt;&lt;FQL&gt;&lt;Q&gt;^FDS_ECON_DATA('USPD0988921',NOW,-10AY,Y,STEP,NONE,1)&lt;/Q&gt;&lt;R&gt;10&lt;/R&gt;&lt;C&gt;1&lt;/C&gt;&lt;D xsi:type="xsd:double"&gt;961939&lt;/D&gt;&lt;D xsi:type="xsd:double"&gt;952698&lt;/D&gt;&lt;D xsi:type="xsd:double"&gt;944107&lt;/D&gt;&lt;D xsi:type="xsd:double"&gt;934805&lt;/D&gt;&lt;D xsi:type="xsd:double"&gt;925114&lt;/D&gt;&lt;D xsi:type="xsd:double"&gt;916868&lt;/D&gt;&lt;D xsi:type="xsd:double"&gt;907884&lt;/D&gt;&lt;D xsi:type="xsd:double"&gt;899712&lt;/D&gt;&lt;D xsi:type="xsd:double"&gt;885122&lt;/D&gt;&lt;D xsi:type="xsd:double"&gt;876211&lt;/D&gt;&lt;/FQL&gt;&lt;FQL&gt;&lt;Q&gt;^JULIAN(DATEN_YYYYMMDD(FDS_ECON_STARTDATE('USPD0988950', Y)))&lt;/Q&gt;&lt;R&gt;1&lt;/R&gt;&lt;C&gt;1&lt;/C&gt;&lt;D xsi:type="xsd:int"&gt;33238&lt;/D&gt;&lt;/FQL&gt;&lt;FQL&gt;&lt;Q&gt;^JULIAN(DATEN_YYYYMMDD(FDS_ECON_ENDDATE('USPD0988950', Y)))&lt;/Q&gt;&lt;R&gt;1&lt;/R&gt;&lt;C&gt;1&lt;/C&gt;&lt;D xsi:type="xsd:int"&gt;43098&lt;/D&gt;&lt;/FQL&gt;&lt;FQL&gt;&lt;Q&gt;^FDS_ECON_UNITS('USPD0988950')&lt;/Q&gt;&lt;R&gt;1&lt;/R&gt;&lt;C&gt;1&lt;/C&gt;&lt;D xsi:type="xsd:string"&gt;Persons&lt;/D&gt;&lt;/FQL&gt;&lt;FQL&gt;&lt;Q&gt;^FDS_ECON_DESCRIPTION('USPD0988943', 'FDS')&lt;/Q&gt;&lt;R&gt;1&lt;/R&gt;&lt;C&gt;1&lt;/C&gt;&lt;D xsi:type="xsd:string"&gt;Census Population By State, New Hampshire, Persons - United States&lt;/D&gt;&lt;/FQL&gt;&lt;FQL&gt;&lt;Q&gt;^JULIAN(DATEN_YYYYMMDD(FDS_ECON_STARTDATE('USPD0988957', Y)))&lt;/Q&gt;&lt;R&gt;1&lt;/R&gt;&lt;C&gt;1&lt;/C&gt;&lt;D xsi:type="xsd:int"&gt;33238&lt;/D&gt;&lt;/FQL&gt;&lt;FQL&gt;&lt;Q&gt;^JULIAN(DATEN_YYYYMMDD(FDS_ECON_ENDDATE('USPD0988957', Y)))&lt;/Q&gt;&lt;R&gt;1&lt;/R&gt;&lt;C&gt;1&lt;/C&gt;&lt;D xsi:type="xsd:int"&gt;43098&lt;/D&gt;&lt;/FQL&gt;&lt;FQL&gt;&lt;Q&gt;^FDS_ECON_UNITS('USPD0988957')&lt;/Q&gt;&lt;R&gt;1&lt;/R&gt;&lt;C&gt;1&lt;/C&gt;&lt;D xsi:type="xsd:string"&gt;Persons&lt;/D&gt;&lt;/FQL&gt;&lt;FQL&gt;&lt;Q&gt;^FDS_ECON_DESCRIPTION('USPD0988946', 'FDS')&lt;/Q&gt;&lt;R&gt;1&lt;/R&gt;&lt;C&gt;1&lt;/C&gt;&lt;D xsi:type="xsd:string"&gt;Census Population By State, New York, Persons - United States&lt;/D&gt;&lt;/FQL&gt;&lt;FQL&gt;&lt;Q&gt;^JULIAN(DATEN_YYYYMMDD(FDS_ECON_STARTDATE('USPD0988916', Y)))&lt;/Q&gt;&lt;R&gt;1&lt;/R&gt;&lt;C&gt;1&lt;/C&gt;&lt;D xsi:type="xsd:int"&gt;33238&lt;/D&gt;&lt;/FQL&gt;&lt;FQL&gt;&lt;Q&gt;^JULIAN(DATEN_YYYYMMDD(FDS_ECON_ENDDATE('USPD0988916', Y)))&lt;/Q&gt;&lt;R&gt;1&lt;/R&gt;&lt;C&gt;1&lt;/C&gt;&lt;D xsi:type="xsd:int"&gt;43098&lt;/D&gt;&lt;/FQL&gt;&lt;FQL&gt;&lt;Q&gt;^FDS_ECON_UNITS('USPD0988916')&lt;/Q&gt;&lt;R&gt;1&lt;/R&gt;&lt;C&gt;1&lt;/C&gt;&lt;D xsi:type="xsd:string"&gt;Persons&lt;/D&gt;&lt;/FQL&gt;&lt;FQL&gt;&lt;Q&gt;^FDS_ECON_DESCRIPTION('USPD0988936', 'FDS')&lt;/Q&gt;&lt;R&gt;1&lt;/R&gt;&lt;C&gt;1&lt;/C&gt;&lt;D xsi:type="xsd:string"&gt;Census Population By State, Michigan, Persons - United States&lt;/D&gt;&lt;/FQL&gt;&lt;FQL&gt;&lt;Q&gt;^JULIAN(DATEN_YYYYMMDD(FDS_ECON_STARTDATE('USPD0988919', Y)))&lt;/Q&gt;&lt;R&gt;1&lt;/R&gt;&lt;C&gt;1&lt;/C&gt;&lt;D xsi:type="xsd:int"&gt;33238&lt;/D&gt;&lt;/FQL&gt;&lt;FQL&gt;&lt;Q&gt;^JULIAN(DATEN_YYYYMMDD(FDS_ECON_ENDDATE('USPD0988919', Y)))&lt;/Q&gt;&lt;R&gt;1&lt;/R&gt;&lt;C&gt;1&lt;/C&gt;&lt;D xsi:type="xsd:int"&gt;43098&lt;/D&gt;&lt;/FQL&gt;&lt;FQL&gt;&lt;Q&gt;^FDS_ECON_UNITS('USPD0988919')&lt;/Q&gt;&lt;R&gt;1&lt;/R&gt;&lt;C&gt;1&lt;/C&gt;&lt;D xsi:type="xsd:string"&gt;Persons&lt;/D&gt;&lt;/FQL&gt;&lt;FQL&gt;&lt;Q&gt;^FDS_ECON_DESCRIPTION('USPD0988930', 'FDS')&lt;/Q&gt;&lt;R&gt;1&lt;/R&gt;&lt;C&gt;1&lt;/C&gt;&lt;D xsi:type="xsd:string"&gt;Census Population By State, Kansas, Persons - United States&lt;/D&gt;&lt;/FQL&gt;&lt;FQL&gt;&lt;Q&gt;^JULIAN(DATEN_YYYYMMDD(FDS_ECON_STARTDATE('USPD0988926', Y)))&lt;/Q&gt;&lt;R&gt;1&lt;/R&gt;&lt;C&gt;1&lt;/C&gt;&lt;D xsi:type="xsd:int"&gt;33238&lt;/D&gt;&lt;/FQL&gt;&lt;FQL&gt;&lt;Q&gt;^JULIAN(DATEN_YYYYMMDD(FDS_ECON_ENDDATE('USPD0988926', Y)))&lt;/Q&gt;&lt;R&gt;1&lt;/R&gt;&lt;C&gt;1&lt;/C&gt;&lt;D xsi:type="xsd:int"&gt;43098&lt;/D&gt;&lt;/FQL&gt;&lt;FQL&gt;&lt;Q&gt;^FDS_ECON_UNITS('USPD0988926')&lt;/Q&gt;&lt;R&gt;1&lt;/R&gt;&lt;C&gt;1&lt;/C&gt;&lt;D xsi:type="xsd:string"&gt;Persons&lt;/D&gt;&lt;/FQL&gt;&lt;FQL&gt;&lt;Q&gt;^JULIAN(DATEN_YYYYMMDD(FDS_ECON_STARTDATE('USPD0988929', Y)))&lt;/Q&gt;&lt;R&gt;1&lt;/R&gt;&lt;C&gt;1&lt;/C&gt;&lt;D xsi:type="xsd:int"&gt;33238&lt;/D&gt;&lt;/FQL&gt;&lt;FQL&gt;&lt;Q&gt;^JULIAN(DATEN_YYYYMMDD(FDS_ECON_STARTDATE('USPD0988942', Y)))&lt;/Q&gt;&lt;R&gt;1&lt;/R&gt;&lt;C&gt;1&lt;/C&gt;&lt;D xsi:type="xsd:int"&gt;33238&lt;/D&gt;&lt;/FQL&gt;&lt;FQL&gt;&lt;Q&gt;^JULIAN(DATEN_YYYYMMDD(FDS_ECON_ENDDATE('USPD0988942', Y)))&lt;/Q&gt;&lt;R&gt;1&lt;/R&gt;&lt;C&gt;1&lt;/C&gt;&lt;D xsi:type="xsd:int"&gt;43098&lt;/D&gt;&lt;/FQL&gt;&lt;FQL&gt;&lt;Q&gt;^FDS_ECON_UNITS('USPD0988942')&lt;/Q&gt;&lt;R&gt;1&lt;/R&gt;&lt;C&gt;1&lt;/C&gt;&lt;D xsi:type="xsd:string"&gt;Persons&lt;/D&gt;&lt;/FQL&gt;&lt;FQL&gt;&lt;Q&gt;^FDS_ECON_DESCRIPTION('USPD0988923', 'FDS')&lt;/Q&gt;&lt;R&gt;1&lt;/R&gt;&lt;C&gt;1&lt;/C&gt;&lt;D xsi:type="xsd:string"&gt;Census Population By State, Florida, Persons - United States&lt;/D&gt;&lt;/FQL&gt;&lt;FQL&gt;&lt;Q&gt;^JULIAN(DATEN_YYYYMMDD(FDS_ECON_STARTDATE('USPD0988945', Y)))&lt;/Q&gt;&lt;R&gt;1&lt;/R&gt;&lt;C&gt;1&lt;/C&gt;&lt;D xsi:type="xsd:int"&gt;33238&lt;/D&gt;&lt;/FQL&gt;&lt;FQL&gt;&lt;Q&gt;^JULIAN(DATEN_YYYYMMDD(FDS_ECON_ENDDATE('USPD0988945', Y)))&lt;/Q&gt;&lt;R&gt;1&lt;/R&gt;&lt;C&gt;1&lt;/C&gt;&lt;D xsi:type="xsd:int"&gt;43098&lt;/D&gt;&lt;/FQL&gt;&lt;FQL&gt;&lt;Q&gt;^FDS_ECON_UNITS('USPD0988945')&lt;/Q&gt;&lt;R&gt;1&lt;/R&gt;&lt;C&gt;1&lt;/C&gt;&lt;D xsi:type="xsd:string"&gt;Persons&lt;/D&gt;&lt;/FQL&gt;&lt;FQL&gt;&lt;Q&gt;^FDS_ECON_DESCRIPTION('USPD0988965', 'FDS')&lt;/Q&gt;&lt;R&gt;1&lt;/R&gt;&lt;C&gt;1&lt;/C&gt;&lt;D xsi:type="xsd:string"&gt;Population, Census, Puerto Rico, Persons - United States&lt;/D&gt;&lt;/FQL&gt;&lt;FQL&gt;&lt;Q&gt;^JULIAN(DATEN_YYYYMMDD(FDS_ECON_STARTDATE('USPD0988940', Y)))&lt;/Q&gt;&lt;R&gt;1&lt;/R&gt;&lt;C&gt;1&lt;/C&gt;&lt;D xsi:type="xsd:int"&gt;33238&lt;/D&gt;&lt;/FQL&gt;&lt;FQL&gt;&lt;Q&gt;^JULIAN(DATEN_YYYYMMDD(FDS_ECON_ENDDATE('USPD0988940', Y)))&lt;/Q&gt;&lt;R&gt;1&lt;/R&gt;&lt;C&gt;1&lt;/C&gt;&lt;D xsi:type="xsd:int"&gt;43098&lt;/D&gt;&lt;/FQL&gt;&lt;FQL&gt;&lt;Q&gt;^FDS_ECON_UNITS('USPD0988940')&lt;/Q&gt;&lt;R&gt;1&lt;/R&gt;&lt;C&gt;1&lt;/C&gt;&lt;D xsi:type="xsd:string"&gt;Persons&lt;/D&gt;&lt;/FQL&gt;&lt;FQL&gt;&lt;Q&gt;^FDS_ECON_DESCRIPTION('USPD0988914', 'FDS')&lt;/Q&gt;&lt;R&gt;1&lt;/R&gt;&lt;C&gt;1&lt;/C&gt;&lt;D xsi:type="xsd:string"&gt;Census Population By State, Alabama, Persons - United States&lt;/D&gt;&lt;/FQL&gt;&lt;FQL&gt;&lt;Q&gt;^JULIAN(DATEN_YYYYMMDD(FDS_ECON_STARTDATE('USPD0988958', Y)))&lt;/Q&gt;&lt;R&gt;1&lt;/R&gt;&lt;C&gt;1&lt;/C&gt;&lt;D xsi:type="xsd:int"&gt;33238&lt;/D&gt;&lt;/FQL&gt;&lt;FQL&gt;&lt;Q&gt;^JULIAN(DATEN_YYYYMMDD(FDS_ECON_ENDDATE('USPD0988958'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, Y)))&lt;/Q&gt;&lt;R&gt;1&lt;/R&gt;&lt;C&gt;1&lt;/C&gt;&lt;D xsi:type="xsd:int"&gt;43098&lt;/D&gt;&lt;/FQL&gt;&lt;FQL&gt;&lt;Q&gt;^FDS_ECON_UNITS('USPD0988958')&lt;/Q&gt;&lt;R&gt;1&lt;/R&gt;&lt;C&gt;1&lt;/C&gt;&lt;D xsi:type="xsd:string"&gt;Persons&lt;/D&gt;&lt;/FQL&gt;&lt;FQL&gt;&lt;Q&gt;^FDS_ECON_DESCRIPTION('USPD0988917', 'FDS')&lt;/Q&gt;&lt;R&gt;1&lt;/R&gt;&lt;C&gt;1&lt;/C&gt;&lt;D xsi:type="xsd:string"&gt;Census Population By State, Arkansas, Persons - United States&lt;/D&gt;&lt;/FQL&gt;&lt;FQL&gt;&lt;Q&gt;^JULIAN(DATEN_YYYYMMDD(FDS_ECON_STARTDATE('USPD0988964', Y)))&lt;/Q&gt;&lt;R&gt;1&lt;/R&gt;&lt;C&gt;1&lt;/C&gt;&lt;D xsi:type="xsd:int"&gt;33238&lt;/D&gt;&lt;/FQL&gt;&lt;FQL&gt;&lt;Q&gt;^JULIAN(DATEN_YYYYMMDD(FDS_ECON_ENDDATE('USPD0988964', Y)))&lt;/Q&gt;&lt;R&gt;1&lt;/R&gt;&lt;C&gt;1&lt;/C&gt;&lt;D xsi:type="xsd:int"&gt;43098&lt;/D&gt;&lt;/FQL&gt;&lt;FQL&gt;&lt;Q&gt;^FDS_ECON_UNITS('USPD0988964')&lt;/Q&gt;&lt;R&gt;1&lt;/R&gt;&lt;C&gt;1&lt;/C&gt;&lt;D xsi:type="xsd:string"&gt;Persons&lt;/D&gt;&lt;/FQL&gt;&lt;FQL&gt;&lt;Q&gt;^FDS_ECON_DESCRIPTION('USPD0988916', 'FDS')&lt;/Q&gt;&lt;R&gt;1&lt;/R&gt;&lt;C&gt;1&lt;/C&gt;&lt;D xsi:type="xsd:string"&gt;Census Population By State, Arizona, Persons - United States&lt;/D&gt;&lt;/FQL&gt;&lt;FQL&gt;&lt;Q&gt;^JULIAN(DATEN_YYYYMMDD(FDS_ECON_STARTDATE('USPD0988915', Y)))&lt;/Q&gt;&lt;R&gt;1&lt;/R&gt;&lt;C&gt;1&lt;/C&gt;&lt;D xsi:type="xsd:int"&gt;33238&lt;/D&gt;&lt;/FQL&gt;&lt;FQL&gt;&lt;Q&gt;^JULIAN(DATEN_YYYYMMDD(FDS_ECON_ENDDATE('USPD0988915', Y)))&lt;/Q&gt;&lt;R&gt;1&lt;/R&gt;&lt;C&gt;1&lt;/C&gt;&lt;D xsi:type="xsd:int"&gt;43098&lt;/D&gt;&lt;/FQL&gt;&lt;FQL&gt;&lt;Q&gt;^FDS_ECON_UNITS('USPD0988915')&lt;/Q&gt;&lt;R&gt;1&lt;/R&gt;&lt;C&gt;1&lt;/C&gt;&lt;D xsi:type="xsd:string"&gt;Persons&lt;/D&gt;&lt;/FQL&gt;&lt;FQL&gt;&lt;Q&gt;^FDS_ECON_DESCRIPTION('USPD0988945', 'FDS')&lt;/Q&gt;&lt;R&gt;1&lt;/R&gt;&lt;C&gt;1&lt;/C&gt;&lt;D xsi:type="xsd:string"&gt;Census Population By State, New Mexico, Persons - United States&lt;/D&gt;&lt;/FQL&gt;&lt;FQL&gt;&lt;Q&gt;^JULIAN(DATEN_YYYYMMDD(FDS_ECON_STARTDATE('USPD0988918', Y)))&lt;/Q&gt;&lt;R&gt;1&lt;/R&gt;&lt;C&gt;1&lt;/C&gt;&lt;D xsi:type="xsd:int"&gt;33238&lt;/D&gt;&lt;/FQL&gt;&lt;FQL&gt;&lt;Q&gt;^JULIAN(DATEN_YYYYMMDD(FDS_ECON_ENDDATE('USPD0988918', Y)))&lt;/Q&gt;&lt;R&gt;1&lt;/R&gt;&lt;C&gt;1&lt;/C&gt;&lt;D xsi:type="xsd:int"&gt;43098&lt;/D&gt;&lt;/FQL&gt;&lt;FQL&gt;&lt;Q&gt;^FDS_ECON_UNITS('USPD0988918')&lt;/Q&gt;&lt;R&gt;1&lt;/R&gt;&lt;C&gt;1&lt;/C&gt;&lt;D xsi:type="xsd:string"&gt;Persons&lt;/D&gt;&lt;/FQL&gt;&lt;FQL&gt;&lt;Q&gt;^FDS_ECON_DESCRIPTION('USPD0988915', 'FDS')&lt;/Q&gt;&lt;R&gt;1&lt;/R&gt;&lt;C&gt;1&lt;/C&gt;&lt;D xsi:type="xsd:string"&gt;Census Population By State, Alaska, Persons - United States&lt;/D&gt;&lt;/FQL&gt;&lt;FQL&gt;&lt;Q&gt;^JULIAN(DATEN_YYYYMMDD(FDS_ECON_STARTDATE('USPD0988925', Y)))&lt;/Q&gt;&lt;R&gt;1&lt;/R&gt;&lt;C&gt;1&lt;/C&gt;&lt;D xsi:type="xsd:int"&gt;33238&lt;/D&gt;&lt;/FQL&gt;&lt;FQL&gt;&lt;Q&gt;^JULIAN(DATEN_YYYYMMDD(FDS_ECON_ENDDATE('USPD0988925', Y)))&lt;/Q&gt;&lt;R&gt;1&lt;/R&gt;&lt;C&gt;1&lt;/C&gt;&lt;D xsi:type="xsd:int"&gt;43098&lt;/D&gt;&lt;/FQL&gt;&lt;FQL&gt;&lt;Q&gt;^FDS_ECON_UNITS('USPD0988925')&lt;/Q&gt;&lt;R&gt;1&lt;/R&gt;&lt;C&gt;1&lt;/C&gt;&lt;D xsi:type="xsd:string"&gt;Persons&lt;/D&gt;&lt;/FQL&gt;&lt;FQL&gt;&lt;Q&gt;^FDS_ECON_DESCRIPTION('USPD0988961', 'FDS')&lt;/Q&gt;&lt;R&gt;1&lt;/R&gt;&lt;C&gt;1&lt;/C&gt;&lt;D xsi:type="xsd:string"&gt;Census Population By State, Washington, Persons - United States&lt;/D&gt;&lt;/FQL&gt;&lt;FQL&gt;&lt;Q&gt;^JULIAN(DATEN_YYYYMMDD(FDS_ECON_STARTDATE('USPD0988951', Y)))&lt;/Q&gt;&lt;R&gt;1&lt;/R&gt;&lt;C&gt;1&lt;/C&gt;&lt;D xsi:type="xsd:int"&gt;33238&lt;/D&gt;&lt;/FQL&gt;&lt;FQL&gt;&lt;Q&gt;^JULIAN(DATEN_YYYYMMDD(FDS_ECON_ENDDATE('USPD0988951', Y)))&lt;/Q&gt;&lt;R&gt;1&lt;/R&gt;&lt;C&gt;1&lt;/C&gt;&lt;D xsi:type="xsd:int"&gt;43098&lt;/D&gt;&lt;/FQL&gt;&lt;FQL&gt;&lt;Q&gt;^FDS_ECON_UNITS('USPD0988951')&lt;/Q&gt;&lt;R&gt;1&lt;/R&gt;&lt;C&gt;1&lt;/C&gt;&lt;D xsi:type="xsd:string"&gt;Persons&lt;/D&gt;&lt;/FQL&gt;&lt;FQL&gt;&lt;Q&gt;^FDS_ECON_DESCRIPTION('USPD0988909', 'FDS')&lt;/Q&gt;&lt;R&gt;1&lt;/R&gt;&lt;C&gt;1&lt;/C&gt;&lt;D xsi:type="xsd:string"&gt;Population, Census, United States, Persons - United States&lt;/D&gt;&lt;/FQL&gt;&lt;FQL&gt;&lt;Q&gt;^JULIAN(DATEN_YYYYMMDD(FDS_ECON_STARTDATE('USPD0988961', Y)))&lt;/Q&gt;&lt;R&gt;1&lt;/R&gt;&lt;C&gt;1&lt;/C&gt;&lt;D xsi:type="xsd:int"&gt;33238&lt;/D&gt;&lt;/FQL&gt;&lt;FQL&gt;&lt;Q&gt;^JULIAN(DATEN_YYYYMMDD(FDS_ECON_ENDDATE('USPD0988961', Y)))&lt;/Q&gt;&lt;R&gt;1&lt;/R&gt;&lt;C&gt;1&lt;/C&gt;&lt;D xsi:type="xsd:int"&gt;43098&lt;/D&gt;&lt;/FQL&gt;&lt;FQL&gt;&lt;Q&gt;^FDS_ECON_UNITS('USPD0988961')&lt;/Q&gt;&lt;R&gt;1&lt;/R&gt;&lt;C&gt;1&lt;/C&gt;&lt;D xsi:type="xsd:string"&gt;Persons&lt;/D&gt;&lt;/FQL&gt;&lt;FQL&gt;&lt;Q&gt;^FDS_ECON_DESCRIPTION('MXPD3761384', 'FDS')&lt;/Q&gt;&lt;R&gt;1&lt;/R&gt;&lt;C&gt;1&lt;/C&gt;&lt;D xsi:type="xsd:string"&gt;Population Forecast, UN Countries By Broad Age Group &amp;amp; Sex, Persons - Mexico&lt;/D&gt;&lt;/FQL&gt;&lt;FQL&gt;&lt;Q&gt;^JULIAN(DATEN_YYYYMMDD(FDS_ECON_STARTDATE('USPD0988909', Y)))&lt;/Q&gt;&lt;R&gt;1&lt;/R&gt;&lt;C&gt;1&lt;/C&gt;&lt;D xsi:type="xsd:int"&gt;33238&lt;/D&gt;&lt;/FQL&gt;&lt;FQL&gt;&lt;Q&gt;^JULIAN(DATEN_YYYYMMDD(FDS_ECON_ENDDATE('USPD0988909', Y)))&lt;/Q&gt;&lt;R&gt;1&lt;/R&gt;&lt;C&gt;1&lt;/C&gt;&lt;D xsi:type="xsd:int"&gt;43098&lt;/D&gt;&lt;/FQL&gt;&lt;FQL&gt;&lt;Q&gt;^FDS_ECON_UNITS('USPD0988909')&lt;/Q&gt;&lt;R&gt;1&lt;/R&gt;&lt;C&gt;1&lt;/C&gt;&lt;D xsi:type="xsd:string"&gt;Persons&lt;/D&gt;&lt;/FQL&gt;&lt;FQL&gt;&lt;Q&gt;^FDS_ECON_SOURCE('USPD0988943')&lt;/Q&gt;&lt;R&gt;1&lt;/R&gt;&lt;C&gt;1&lt;/C&gt;&lt;D xsi:type="xsd:string"&gt;U.S. Census Bureau&lt;/D&gt;&lt;/FQL&gt;&lt;FQL&gt;&lt;Q&gt;^JULIAN(DATEN_YYYYMMDD(FDS_ECON_STARTDATE('CAPD7083150', Y)))&lt;/Q&gt;&lt;R&gt;0&lt;/R&gt;&lt;C&gt;0&lt;/C&gt;&lt;/FQL&gt;&lt;FQL&gt;&lt;Q&gt;^JULIAN(DATEN_YYYYMMDD(FDS_ECON_ENDDATE('CAPD7083150', Y)))&lt;/Q&gt;&lt;R&gt;0&lt;/R&gt;&lt;C&gt;0&lt;/C&gt;&lt;/FQL&gt;&lt;FQL&gt;&lt;Q&gt;^FDS_ECON_UNITS('CAPD7083150')&lt;/Q&gt;&lt;R&gt;1&lt;/R&gt;&lt;C&gt;1&lt;/C&gt;&lt;D xsi:type="xsd:string"&gt;Thousands of Persons&lt;/D&gt;&lt;/FQL&gt;&lt;FQL&gt;&lt;Q&gt;^FDS_ECON_SOURCE('USPD0988946')&lt;/Q&gt;&lt;R&gt;1&lt;/R&gt;&lt;C&gt;1&lt;/C&gt;&lt;D xsi:type="xsd:string"&gt;U.S. Census Bureau&lt;/D&gt;&lt;/FQL&gt;&lt;FQL&gt;&lt;Q&gt;^JULIAN(DATEN_YYYYMMDD(FDS_ECON_STARTDATE('CAPD7083126', Y)))&lt;/Q&gt;&lt;R&gt;0&lt;/R&gt;&lt;C&gt;0&lt;/C&gt;&lt;/FQL&gt;&lt;FQL&gt;&lt;Q&gt;^JULIAN(DATEN_YYYYMMDD(FDS_ECON_ENDDATE('CAPD7083126', Y)))&lt;/Q&gt;&lt;R&gt;0&lt;/R&gt;&lt;C&gt;0&lt;/C&gt;&lt;/FQL&gt;&lt;FQL&gt;&lt;Q&gt;^FDS_ECON_UNITS('CAPD7083126')&lt;/Q&gt;&lt;R&gt;1&lt;/R&gt;&lt;C&gt;1&lt;/C&gt;&lt;D xsi:type="xsd:string"&gt;Thousands of Persons&lt;/D&gt;&lt;/FQL&gt;&lt;FQL&gt;&lt;Q&gt;^FDS_ECON_SOURCE('USPD0988936')&lt;/Q&gt;&lt;R&gt;1&lt;/R&gt;&lt;C&gt;1&lt;/C&gt;&lt;D xsi:type="xsd:string"&gt;U.S. Census Bureau&lt;/D&gt;&lt;/FQL&gt;&lt;FQL&gt;&lt;Q&gt;^JULIAN(DATEN_YYYYMMDD(FDS_ECON_STARTDATE('CAPD7083138', Y)))&lt;/Q&gt;&lt;R&gt;0&lt;/R&gt;&lt;C&gt;0&lt;/C&gt;&lt;/FQL&gt;&lt;FQL&gt;&lt;Q&gt;^JULIAN(DATEN_YYYYMMDD(FDS_ECON_ENDDATE('CAPD7083138', Y)))&lt;/Q&gt;&lt;R&gt;0&lt;/R&gt;&lt;C&gt;0&lt;/C&gt;&lt;/FQL&gt;&lt;FQL&gt;&lt;Q&gt;^FDS_ECON_UNITS('CAPD7083138')&lt;/Q&gt;&lt;R&gt;1&lt;/R&gt;&lt;C&gt;1&lt;/C&gt;&lt;D xsi:type="xsd:string"&gt;Thousands of Persons&lt;/D&gt;&lt;/FQL&gt;&lt;FQL&gt;&lt;Q&gt;^FDS_ECON_SOURCE('USPD0988930')&lt;/Q&gt;&lt;R&gt;1&lt;/R&gt;&lt;C&gt;1&lt;/C&gt;&lt;D xsi:type="xsd:string"&gt;U.S. Census Bureau&lt;/D&gt;&lt;/FQL&gt;&lt;FQL&gt;&lt;Q&gt;^JULIAN(DATEN_YYYYMMDD(FDS_ECON_STARTDATE('CAPD1997202', Y)))&lt;/Q&gt;&lt;R&gt;1&lt;/R&gt;&lt;C&gt;1&lt;/C&gt;&lt;D xsi:type="xsd:int"&gt;26298&lt;/D&gt;&lt;/FQL&gt;&lt;FQL&gt;&lt;Q&gt;^JULIAN(DATEN_YYYYMMDD(FDS_ECON_ENDDATE('CAPD1997202', Y)))&lt;/Q&gt;&lt;R&gt;1&lt;/R&gt;&lt;C&gt;1&lt;/C&gt;&lt;D xsi:type="xsd:int"&gt;43098&lt;/D&gt;&lt;/FQL&gt;&lt;FQL&gt;&lt;Q&gt;^FDS_ECON_UNITS('CAPD1997202')&lt;/Q&gt;&lt;R&gt;1&lt;/R&gt;&lt;C&gt;1&lt;/C&gt;&lt;D xsi:type="xsd:string"&gt;Persons&lt;/D&gt;&lt;/FQL&gt;&lt;FQL&gt;&lt;Q&gt;^FDS_ECON_SOURCE('USPD0988948')&lt;/Q&gt;&lt;R&gt;1&lt;/R&gt;&lt;C&gt;1&lt;/C&gt;&lt;D xsi:type="xsd:string"&gt;U.S. Census Bureau&lt;/D&gt;&lt;/FQL&gt;&lt;FQL&gt;&lt;Q&gt;^JULIAN(DATEN_YYYYMMDD(FDS_ECON_STARTDATE('DOPD3761310', Y)))&lt;/Q&gt;&lt;R&gt;1&lt;/R&gt;&lt;C&gt;1&lt;/C&gt;&lt;D xsi:type="xsd:int"&gt;29586&lt;/D&gt;&lt;/FQL&gt;&lt;FQL&gt;&lt;Q&gt;^JULIAN(DATEN_YYYYMMDD(FDS_ECON_ENDDATE('DOPD3761310', Y)))&lt;/Q&gt;&lt;R&gt;1&lt;/R&gt;&lt;C&gt;1&lt;/C&gt;&lt;D xsi:type="xsd:int"&gt;55152&lt;/D&gt;&lt;/FQL&gt;&lt;FQL&gt;&lt;Q&gt;^FDS_ECON_UNITS('DOPD3761310')&lt;/Q&gt;&lt;R&gt;1&lt;/R&gt;&lt;C&gt;1&lt;/C&gt;&lt;D xsi:type="xsd:string"&gt;Persons&lt;/D&gt;&lt;/FQL&gt;&lt;FQL&gt;&lt;Q&gt;^FDS_ECON_SOURCE('USPD0988923')&lt;/Q&gt;&lt;R&gt;1&lt;/R&gt;&lt;C&gt;1&lt;/C&gt;&lt;D xsi:type="xsd:string"&gt;U.S. Census Bureau&lt;/D&gt;&lt;/FQL&gt;&lt;FQL&gt;&lt;Q&gt;^JULIAN(DATEN_YYYYMMDD(FDS_ECON_STARTDATE('PAPD3761407', Y)))&lt;/Q&gt;&lt;R&gt;1&lt;/R&gt;&lt;C&gt;1&lt;/C&gt;&lt;D xsi:type="xsd:int"&gt;29586&lt;/D&gt;&lt;/FQL&gt;&lt;FQL&gt;&lt;Q&gt;^JULIAN(DATEN_YYYYMMDD(FDS_ECON_ENDDATE('PAPD3761407', Y)))&lt;/Q&gt;&lt;R&gt;1&lt;/R&gt;&lt;C&gt;1&lt;/C&gt;&lt;D xsi:type="xsd:int"&gt;55152&lt;/D&gt;&lt;/FQL&gt;&lt;FQL&gt;&lt;Q&gt;^FDS_ECON_UNITS('PAPD3761407')&lt;/Q&gt;&lt;R&gt;1&lt;/R&gt;&lt;C&gt;1&lt;/C&gt;&lt;D xsi:type="xsd:string"&gt;Persons&lt;/D&gt;&lt;/FQL&gt;&lt;FQL&gt;&lt;Q&gt;^FDS_ECON_SOURCE('USPD0988965')&lt;/Q&gt;&lt;R&gt;1&lt;/R&gt;&lt;C&gt;1&lt;/C&gt;&lt;D xsi:type="xsd:string"&gt;U.S. Census Bureau&lt;/D&gt;&lt;/FQL&gt;&lt;FQL&gt;&lt;Q&gt;^JULIAN(DATEN_YYYYMMDD(FDS_ECON_STARTDATE('MXPD3761384', Y)))&lt;/Q&gt;&lt;R&gt;1&lt;/R&gt;&lt;C&gt;1&lt;/C&gt;&lt;D xsi:type="xsd:int"&gt;29586&lt;/D&gt;&lt;/FQL&gt;&lt;FQL&gt;&lt;Q&gt;^JULIAN(DATEN_YYYYMMDD(FDS_ECON_ENDDATE('MXPD3761384', Y)))&lt;/Q&gt;&lt;R&gt;1&lt;/R&gt;&lt;C&gt;1&lt;/C&gt;&lt;D xsi:type="xsd:int"&gt;55152&lt;/D&gt;&lt;/FQL&gt;&lt;FQL&gt;&lt;Q&gt;^FDS_ECON_UNITS('MXPD3761384')&lt;/Q&gt;&lt;R&gt;1&lt;/R&gt;&lt;C&gt;1&lt;/C&gt;&lt;D xsi:type="xsd:string"&gt;Persons&lt;/D&gt;&lt;/FQL&gt;&lt;FQL&gt;&lt;Q&gt;^FDS_ECON_SOURCE('USPD0988914')&lt;/Q&gt;&lt;R&gt;1&lt;/R&gt;&lt;C&gt;1&lt;/C&gt;&lt;D xsi:type="xsd:string"&gt;U.S. Census Bureau&lt;/D&gt;&lt;/FQL&gt;&lt;FQL&gt;&lt;Q&gt;^FDS_ECON_SOURCE('USPD0988916')&lt;/Q&gt;&lt;R&gt;1&lt;/R&gt;&lt;C&gt;1&lt;/C&gt;&lt;D xsi:type="xsd:string"&gt;U.S. Census Bureau&lt;/D&gt;&lt;/FQL&gt;&lt;FQL&gt;&lt;Q&gt;^FDS_ECON_SOURCE('USPD0988945')&lt;/Q&gt;&lt;R&gt;1&lt;/R&gt;&lt;C&gt;1&lt;/C&gt;&lt;D xsi:type="xsd:string"&gt;U.S. Census Bureau&lt;/D&gt;&lt;/FQL&gt;&lt;FQL&gt;&lt;Q&gt;^FDS_ECON_SOURCE('USPD0988915')&lt;/Q&gt;&lt;R&gt;1&lt;/R&gt;&lt;C&gt;1&lt;/C&gt;&lt;D xsi:type="xsd:string"&gt;U.S. Census Bureau&lt;/D&gt;&lt;/FQL&gt;&lt;FQL&gt;&lt;Q&gt;^FDS_ECON_SOURCE('USPD0988917')&lt;/Q&gt;&lt;R&gt;1&lt;/R&gt;&lt;C&gt;1&lt;/C&gt;&lt;D xsi:type="xsd:string"&gt;U.S. Census Bureau&lt;/D&gt;&lt;/FQL&gt;&lt;FQL&gt;&lt;Q&gt;^FDS_ECON_SOURCE('USPD0988961')&lt;/Q&gt;&lt;R&gt;1&lt;/R&gt;&lt;C&gt;1&lt;/C&gt;&lt;D xsi:type="xsd:string"&gt;U.S. Census Bureau&lt;/D&gt;&lt;/FQL&gt;&lt;FQL&gt;&lt;Q&gt;^FDS_ECON_DATA('USPD0988920',NOW,-10AY,Y,STEP,NONE,1)&lt;/Q&gt;&lt;R&gt;10&lt;/R&gt;&lt;C&gt;1&lt;/C&gt;&lt;D xsi:type="xsd:double"&gt;3588184&lt;/D&gt;&lt;D xsi:type="xsd:double"&gt;3587685&lt;/D&gt;&lt;D xsi:type="xsd:double"&gt;3593862&lt;/D&gt;&lt;D xsi:type="xsd:double"&gt;3600188&lt;/D&gt;&lt;D xsi:type="xsd:double"&gt;3602470&lt;/D&gt;&lt;D xsi:type="xsd:double"&gt;3597705&lt;/D&gt;&lt;D xsi:type="xsd:double"&gt;3591927&lt;/D&gt;&lt;D xsi:type="xsd:double"&gt;3580171&lt;/D&gt;&lt;D xsi:type="xsd:double"&gt;3518288&lt;/D&gt;&lt;D xsi:type="xsd:double"&gt;3502932&lt;/D&gt;&lt;/FQL&gt;&lt;FQL&gt;&lt;Q&gt;^FDS_ECON_DATA('USPD0988953',NOW,-10AY,Y,STEP,NONE,1)&lt;/Q&gt;&lt;R&gt;10&lt;/R&gt;&lt;C&gt;1&lt;/C&gt;&lt;D xsi:type="xsd:double"&gt;1059639&lt;/D&gt;&lt;D xsi:type="xsd:double"&gt;1057566&lt;/D&gt;&lt;D xsi:type="xsd:double"&gt;1055916&lt;/D&gt;&lt;D xsi:type="xsd:double"&gt;1054782&lt;/D&gt;&lt;D xsi:type="xsd:double"&gt;1052784&lt;/D&gt;&lt;D xsi:type="xsd:double"&gt;1052761&lt;/D&gt;&lt;D xsi:type="xsd:double"&gt;1052154&lt;/D&gt;&lt;D xsi:type="xsd:double"&gt;1053169&lt;/D&gt;&lt;D xsi:type="xsd:double"&gt;1053209&lt;/D&gt;&lt;D xsi:type="xsd:double"&gt;1053502&lt;/D&gt;&lt;/FQL&gt;&lt;FQL&gt;&lt;Q&gt;^FDS_ECON_DATA('USPD0988952',NOW,-10AY,Y,STEP,NONE,1)&lt;/Q&gt;&lt;R&gt;10&lt;/R&gt;&lt;C&gt;1&lt;/C&gt;&lt;D xsi:type="xsd:double"&gt;12805537&lt;/D&gt;&lt;D xsi:type="xsd:double"&gt;12787085&lt;/D&gt;&lt;D xsi:type="xsd:double"&gt;12791124&lt;/D&gt;&lt;D xsi:type="xsd:double"&gt;12790341&lt;/D&gt;&lt;D xsi:type="xsd:double"&gt;12778450&lt;/D&gt;&lt;D xsi:type="xsd:double"&gt;12768034&lt;/D&gt;&lt;D xsi:type="xsd:double"&gt;12742811&lt;/D&gt;&lt;D xsi:type="xsd:double"&gt;12711063&lt;/D&gt;&lt;D xsi:type="xsd:double"&gt;12604767&lt;/D&gt;&lt;D xsi:type="xsd:double"&gt;12566368&lt;/D&gt;&lt;/FQL&gt;&lt;FQL&gt;&lt;Q&gt;^FDS_ECON_DATA('USPD0988949',NOW,-10AY,Y,STEP,NONE,1)&lt;/Q&gt;&lt;R&gt;10&lt;/R&gt;&lt;C&gt;1&lt;/C&gt;&lt;D xsi:type="xsd:double"&gt;11658609&lt;/D&gt;&lt;D xsi:type="xsd:double"&gt;11622554&lt;/D&gt;&lt;D xsi:type="xsd:double"&gt;11606027&lt;/D&gt;&lt;D xsi:type="xsd:double"&gt;11593741&lt;/D&gt;&lt;D xsi:type="xsd:double"&gt;11567845&lt;/D&gt;&lt;D xsi:type="xsd:double"&gt;11546969&lt;/D&gt;&lt;D xsi:type="xsd:double"&gt;11543332&lt;/D&gt;&lt;D xsi:type="xsd:double"&gt;11539282&lt;/D&gt;&lt;D xsi:type="xsd:double"&gt;11542645&lt;/D&gt;&lt;D xsi:type="xsd:double"&gt;11528072&lt;/D&gt;&lt;/FQL&gt;&lt;FQL&gt;&lt;Q&gt;^FDS_ECON_DATA('USPD0988937',NOW,-10AY,Y,STEP,NONE,1)&lt;/Q&gt;&lt;R&gt;10&lt;/R&gt;&lt;C&gt;1&lt;/C&gt;&lt;D xsi:type="xsd:double"&gt;5576606&lt;/D&gt;&lt;D xsi:type="xsd:double"&gt;5525050&lt;/D&gt;&lt;D xsi:type="xsd:double"&gt;5483238&lt;/D&gt;&lt;D xsi:type="xsd:double"&gt;5452649&lt;/D&gt;&lt;D xsi:type="xsd:double"&gt;5416074&lt;/D&gt;&lt;D xsi:type="xsd:double"&gt;5377695&lt;/D&gt;&lt;D xsi:type="xsd:double"&gt;5345967&lt;/D&gt;&lt;D xsi:type="xsd:double"&gt;5310711&lt;/D&gt;&lt;D xsi:type="xsd:double"&gt;5266214&lt;/D&gt;&lt;D xsi:type="xsd:double"&gt;5230567&lt;/D&gt;&lt;/FQL&gt;&lt;FQL&gt;&lt;Q&gt;^FDS_ECON_DATA('USPD0988955',NOW,-10AY,Y,STEP,NONE,1)&lt;/Q&gt;&lt;R&gt;10&lt;/R&gt;&lt;C&gt;1&lt;/C&gt;&lt;D xsi:type="xsd:double"&gt;869666&lt;/D&gt;&lt;D xsi:type="xsd:double"&gt;861542&lt;/D&gt;&lt;D xsi:type="xsd:double"&gt;854036&lt;/D&gt;&lt;D xsi:type="xsd:double"&gt;849455&lt;/D&gt;&lt;D xsi:type="xsd:double"&gt;842513&lt;/D&gt;&lt;D xsi:type="xsd:double"&gt;832576&lt;/D&gt;&lt;D xsi:type="xsd:double"&gt;823338&lt;/D&gt;&lt;D xsi:type="xsd:double"&gt;816227&lt;/D&gt;&lt;D xsi:type="xsd:double"&gt;812383&lt;/D&gt;&lt;D xsi:type="xsd:double"&gt;804532&lt;/D&gt;&lt;/FQL&gt;&lt;FQL&gt;&lt;Q&gt;^FDS_ECON_DATA('USPD0988965',NOW,-10AY,Y,STEP,NONE,1)&lt;/Q&gt;&lt;R&gt;10&lt;/R&gt;&lt;C&gt;1&lt;/C&gt;&lt;D xsi:type="xsd:double"&gt;3337177&lt;/D&gt;&lt;D xsi:type="xsd:double"&gt;3406520&lt;/D&gt;&lt;D xsi:type="xsd:double"&gt;3473177&lt;/D&gt;&lt;D xsi:type="xsd:double"&gt;3534874&lt;/D&gt;&lt;D xsi:type="xsd:double"&gt;3593077&lt;/D&gt;&lt;D xsi:type="xsd:double"&gt;3634488&lt;/D&gt;&lt;D xsi:type="xsd:double"&gt;3678732&lt;/D&gt;&lt;D xsi:type="xsd:double"&gt;3721525&lt;/D&gt;&lt;D xsi:type="xsd:double"&gt;3967288&lt;/D&gt;&lt;D xsi:type="xsd:double"&gt;3954553&lt;/D&gt;&lt;/FQL&gt;&lt;FQL&gt;&lt;Q&gt;^FDS_ECON_DATA('USPD0988914',NOW,-10AY,Y,STEP,NONE,1)&lt;/Q&gt;&lt;R&gt;10&lt;/R&gt;&lt;C&gt;1&lt;/C&gt;&lt;D xsi:type="xsd:double"&gt;4874747&lt;/D&gt;&lt;D xsi:type="xsd:double"&gt;4860545&lt;/D&gt;&lt;D xsi:type="xsd:double"&gt;4850858&lt;/D&gt;&lt;D xsi:type="xsd:double"&gt;4840037&lt;/D&gt;&lt;D xsi:type="xsd:double"&gt;4827660&lt;/D&gt;&lt;D xsi:type="xsd:double"&gt;4813946&lt;/D&gt;&lt;D xsi:type="xsd:double"&gt;4798649&lt;/D&gt;&lt;D xsi:type="xsd:double"&gt;4785579&lt;/D&gt;&lt;D xsi:type="xsd:double"&gt;4708708&lt;/D&gt;&lt;D xsi:type="xsd:double"&gt;4677464&lt;/D&gt;&lt;/FQL&gt;&lt;FQL&gt;&lt;Q&gt;^FDS_ECON_DATA('USPD0988917',NOW,-10AY,Y,STEP,NONE,1)&lt;/Q&gt;&lt;R&gt;10&lt;/R&gt;&lt;C&gt;1&lt;/C&gt;&lt;D xsi:type="xsd:double"&gt;3004279&lt;/D&gt;&lt;D xsi:type="xsd:double"&gt;2988231&lt;/D&gt;&lt;D xsi:type="xsd:double"&gt;2975626&lt;/D&gt;&lt;D xsi:type="xsd:double"&gt;2964800&lt;/D&gt;&lt;D xsi:type="xsd:double"&gt;2956780&lt;/D&gt;&lt;D xsi:type="xsd:double"&gt;2949208&lt;/D&gt;&lt;D xsi:type="xsd:double"&gt;2938640&lt;/D&gt;&lt;D xsi:type="xsd:double"&gt;2921737&lt;/D&gt;&lt;D xsi:type="xsd:double"&gt;2889450&lt;/D&gt;&lt;D xsi:type="xsd:double"&gt;2867764&lt;/D&gt;&lt;/FQL&gt;&lt;FQL&gt;&lt;Q&gt;^FDS_ECON_DATA('USPD0988916',NOW,-10AY,Y,STEP,NONE,1)&lt;/Q&gt;&lt;R&gt;10&lt;/R&gt;&lt;C&gt;1&lt;/C&gt;&lt;D xsi:type="xsd:double"&gt;7016270&lt;/D&gt;&lt;D xsi:type="xsd:double"&gt;6908642&lt;/D&gt;&lt;D xsi:type="xsd:double"&gt;6802262&lt;/D&gt;&lt;D xsi:type="xsd:double"&gt;6706435&lt;/D&gt;&lt;D xsi:type="xsd:double"&gt;6616124&lt;/D&gt;&lt;D xsi:type="xsd:double"&gt;6544211&lt;/D&gt;&lt;D xsi:type="xsd:double"&gt;6465488&lt;/D&gt;&lt;D xsi:type="xsd:double"&gt;6407002&lt;/D&gt;&lt;D xsi:type="xsd:double"&gt;6595778&lt;/D&gt;&lt;D xsi:type="xsd:double"&gt;6499377&lt;/D&gt;&lt;/FQL&gt;&lt;FQL&gt;&lt;Q&gt;^FDS_ECON_DATA('USPD0988945',NOW,-10AY,Y,STEP,NONE,1)&lt;/Q&gt;&lt;R&gt;10&lt;/R&gt;&lt;C&gt;1&lt;/C&gt;&lt;D xsi:type="xsd:double"&gt;2088070&lt;/D&gt;&lt;D xsi:type="xsd:double"&gt;2085432&lt;/D&gt;&lt;D xsi:type="xsd:double"&gt;2082264&lt;/D&gt;&lt;D xsi:type="xsd:double"&gt;2083207&lt;/D&gt;&lt;D xsi:type="xsd:double"&gt;2085161&lt;/D&gt;&lt;D xsi:type="xsd:double"&gt;2083590&lt;/D&gt;&lt;D xsi:type="xsd:double"&gt;2077744&lt;/D&gt;&lt;D xsi:type="xsd:double"&gt;2064607&lt;/D&gt;&lt;D xsi:type="xsd:double"&gt;2009671&lt;/D&gt;&lt;D xsi:type="xsd:double"&gt;1986763&lt;/D&gt;&lt;/FQL&gt;&lt;FQL&gt;&lt;Q&gt;^FDS_ECON_DATA('USPD0988915',NOW,-10AY,Y,STEP,NONE,1)&lt;/Q&gt;&lt;R&gt;10&lt;/R&gt;&lt;C&gt;1&lt;/C&gt;&lt;D xsi:type="xsd:double"&gt;739795&lt;/D&gt;&lt;D xsi:type="xsd:double"&gt;741522&lt;/D&gt;&lt;D xsi:type="xsd:double"&gt;737979&lt;/D&gt;&lt;D xsi:type="xsd:double"&gt;736759&lt;/D&gt;&lt;D xsi:type="xsd:double"&gt;736760&lt;/D&gt;&lt;D xsi:type="xsd:double"&gt;730825&lt;/D&gt;&lt;D xsi:type="xsd:double"&gt;722259&lt;/D&gt;&lt;D xsi:type="xsd:double"&gt;714015&lt;/D&gt;&lt;D xsi:type="xsd:double"&gt;698473&lt;/D&gt;&lt;D xsi:type="xsd:double"&gt;688125&lt;/D&gt;&lt;/FQL&gt;&lt;FQL&gt;&lt;Q&gt;^FDS_ECON_DATA('USPD0988961',NOW,-10AY,Y,STEP,NONE,1)&lt;/Q&gt;&lt;R&gt;10&lt;/R&gt;&lt;C&gt;1&lt;/C&gt;&lt;D xsi:type="xsd:double"&gt;7405743&lt;/D&gt;&lt;D xsi:type="xsd:double"&gt;7280934&lt;/D&gt;&lt;D xsi:type="xsd:double"&gt;7152818&lt;/D&gt;&lt;D xsi:type="xsd:double"&gt;7046931&lt;/D&gt;&lt;D xsi:type="xsd:double"&gt;6963410&lt;/D&gt;&lt;D xsi:type="xsd:double"&gt;6890899&lt;/D&gt;&lt;D xsi:type="xsd:double"&gt;6819155&lt;/D&gt;&lt;D xsi:type="xsd:double"&gt;6741386&lt;/D&gt;&lt;D xsi:type="xsd:double"&gt;6664195&lt;/D&gt;&lt;D xsi:type="xsd:double"&gt;6566073&lt;/D&gt;&lt;/FQL&gt;&lt;FQL&gt;&lt;Q&gt;^FDS_ECON_DATA('CAPD7083150',NOW,-10AY,Y,STEP,AVERAGE,1)&lt;/Q&gt;&lt;R&gt;10&lt;/R&gt;&lt;C&gt;1&lt;/C&gt;&lt;D xsi:type="xsd:double"&gt;3979.725&lt;/D&gt;&lt;D xsi:type="xsd:double"&gt;3930.6916666666671&lt;/D&gt;&lt;D xsi:type="xsd:double"&gt;3877.0666666666662&lt;/D&gt;&lt;D xsi:type="xsd:double"&gt;3829.575&lt;/D&gt;&lt;D xsi:type="xsd:double"&gt;3786.8&lt;/D&gt;&lt;D xsi:type="xsd:double"&gt;3744.9833333333331&lt;/D&gt;&lt;D xsi:type="xsd:double"&gt;3702.733333333334&lt;/D&gt;&lt;D xsi:type="xsd:double"&gt;3663.4916666666659&lt;/D&gt;&lt;D xsi:type="xsd:double"&gt;3608.65&lt;/D&gt;&lt;D xsi:type="xsd:double"&gt;3548.1333333333332&lt;/D&gt;&lt;/FQL&gt;&lt;FQL&gt;&lt;Q&gt;^FDS_ECON_DATA('CAPD7083126',NOW,-10AY,Y,STEP,AVERAGE,1)&lt;/Q&gt;&lt;R&gt;10&lt;/R&gt;&lt;C&gt;1&lt;/C&gt;&lt;D xsi:type="xsd:double"&gt;11684.766666666659&lt;/D&gt;&lt;D xsi:type="xsd:double"&gt;11523.41666666667&lt;/D&gt;&lt;D xsi:type="xsd:double"&gt;11385.558333333331&lt;/D&gt;&lt;D xsi:type="xsd:double"&gt;11269.341666666671&lt;/D&gt;&lt;D xsi:type="xsd:double"&gt;11142.091666666671&lt;/D&gt;&lt;D xsi:type="xsd:double"&gt;10998.35&lt;/D&gt;&lt;D xsi:type="xsd:double"&gt;10850.01666666667&lt;/D&gt;&lt;D xsi:type="xsd:double"&gt;10712.341666666671&lt;/D&gt;&lt;D xsi:type="xsd:double"&gt;10571.025&lt;/D&gt;&lt;D xsi:type="xsd:double"&gt;10445.825&lt;/D&gt;&lt;/FQL&gt;&lt;FQL&gt;&lt;Q&gt;^FDS_ECON_DATA('CAPD7083138',NOW,-10AY,Y,STEP,AVERAGE,1)&lt;/Q&gt;&lt;R&gt;10&lt;/R&gt;&lt;C&gt;1&lt;/C&gt;&lt;D xsi:type="xsd:double"&gt;876.82499999999993&lt;/D&gt;&lt;D xsi:type="xsd:double"&gt;868.98333333333323&lt;/D&gt;&lt;D xsi:type="xsd:double"&gt;861.49166666666667&lt;/D&gt;&lt;D xsi:type="xsd:double"&gt;852.2166666666667&lt;/D&gt;&lt;D xsi:type="xsd:double"&gt;839.48333333333346&lt;/D&gt;&lt;D xsi:type="xsd:double"&gt;826.23333333333346&lt;/D&gt;&lt;D xsi:type="xsd:double"&gt;811.98333333333323&lt;/D&gt;&lt;D xsi:type="xsd:double"&gt;799.90000000000009&lt;/D&gt;&lt;D xsi:type="xsd:double"&gt;785.75833333333333&lt;/D&gt;&lt;D xsi:type="xsd:double"&gt;771.50000000000011&lt;/D&gt;&lt;/FQL&gt;&lt;FQL&gt;&lt;Q&gt;^FDS_ECON_DATA('USPD0988909',NOW,-10AY,Y,STEP,NONE,1)&lt;/Q&gt;&lt;R&gt;10&lt;/R&gt;&lt;C&gt;1&lt;/C&gt;&lt;D xsi:type="xsd:double"&gt;325719178&lt;/D&gt;&lt;D xsi:type="xsd:double"&gt;323405935&lt;/D&gt;&lt;D xsi:type="xsd:double"&gt;321039839&lt;/D&gt;&lt;D xsi:type="xsd:double"&gt;318622525&lt;/D&gt;&lt;D xsi:type="xsd:double"&gt;316234505&lt;/D&gt;&lt;D xsi:type="xsd:double"&gt;313993272&lt;/D&gt;&lt;D xsi:type="xsd:double"&gt;311644280&lt;/D&gt;&lt;D xsi:type="xsd:double"&gt;309338421&lt;/D&gt;&lt;D xsi:type="xsd:double"&gt;307006550&lt;/D&gt;&lt;D xsi:type="xsd:double"&gt;304374846&lt;/D&gt;&lt;/FQL&gt;&lt;FQL&gt;&lt;Q&gt;^FDS_ECON_DATA('USPD0988922',NOW,-10AY,Y,STEP,NONE,1)&lt;/Q&gt;&lt;R&gt;10&lt;/R&gt;&lt;C&gt;1&lt;/C&gt;&lt;D xsi:type="xsd:double"&gt;693972&lt;/D&gt;&lt;D xsi:type="xsd:double"&gt;684336&lt;/D&gt;&lt;D xsi:type="xsd:double"&gt;672736&lt;/D&gt;&lt;D xsi:type="xsd:double"&gt;660797&lt;/D&gt;&lt;D xsi:type="xsd:double"&gt;650114&lt;/D&gt;&lt;D xsi:type="xsd:double"&gt;635630&lt;/D&gt;&lt;D xsi:type="xsd:double"&gt;620336&lt;/D&gt;&lt;D xsi:type="xsd:double"&gt;605040&lt;/D&gt;&lt;D xsi:type="xsd:double"&gt;599657&lt;/D&gt;&lt;D xsi:type="xsd:double"&gt;590074&lt;/D&gt;&lt;/FQL&gt;&lt;FQL&gt;&lt;Q&gt;^FDS_ECON_DATA('USPD0988934',NOW,-10AY,Y,STEP,NONE,1)&lt;/Q&gt;&lt;R&gt;10&lt;/R&gt;&lt;C&gt;1&lt;/C&gt;&lt;D xsi:type="xsd:double"&gt;6052177&lt;/D&gt;&lt;D xsi:type="xsd:double"&gt;6024752&lt;/D&gt;&lt;D xsi:type="xsd:double"&gt;6000561&lt;/D&gt;&lt;D xsi:type="xsd:double"&gt;5970245&lt;/D&gt;&lt;D xsi:type="xsd:double"&gt;5932654&lt;/D&gt;&lt;D xsi:type="xsd:double"&gt;5891680&lt;/D&gt;&lt;D xsi:type="xsd:double"&gt;5843115&lt;/D&gt;&lt;D xsi:type="xsd:double"&gt;5788099&lt;/D&gt;&lt;D xsi:type="xsd:double"&gt;5699478&lt;/D&gt;&lt;D xsi:type="xsd:double"&gt;5658655&lt;/D&gt;&lt;/FQL&gt;&lt;FQL&gt;&lt;Q&gt;^FDS_ECON_DATA('USPD0988960',NOW,-10AY,Y,STEP,NONE,1)&lt;/Q&gt;&lt;R&gt;10&lt;/R&gt;&lt;C&gt;1&lt;/C&gt;&lt;D xsi:type="xsd:double"&gt;8470020&lt;/D&gt;&lt;D xsi:type="xsd:double"&gt;8414380&lt;/D&gt;&lt;D xsi:type="xsd:double"&gt;8366767&lt;/D&gt;&lt;D xsi:type="xsd:double"&gt;8316902&lt;/D&gt;&lt;D xsi:type="xsd:double"&gt;8261689&lt;/D&gt;&lt;D xsi:type="xsd:double"&gt;8188656&lt;/D&gt;&lt;D xsi:type="xsd:double"&gt;8107548&lt;/D&gt;&lt;D xsi:type="xsd:double"&gt;8025206&lt;/D&gt;&lt;D xsi:type="xsd:double"&gt;7882590&lt;/D&gt;&lt;D xsi:type="xsd:double"&gt;7795424&lt;/D&gt;&lt;/FQL&gt;&lt;FQL&gt;&lt;Q&gt;^FDS_ECON_DATA('USPD0988938',NOW,-10AY,Y,STEP,NONE,1)&lt;/Q&gt;&lt;R&gt;10&lt;/R&gt;&lt;C&gt;1&lt;/C&gt;&lt;D xsi:type="xsd:double"&gt;2984100&lt;/D&gt;&lt;D xsi:type="xsd:double"&gt;2985415&lt;/D&gt;&lt;D xsi:type="xsd:double"&gt;2985297&lt;/D&gt;&lt;D xsi:type="xsd:double"&gt;2988578&lt;/D&gt;&lt;D xsi:type="xsd:double"&gt;2987721&lt;/D&gt;&lt;D xsi:type="xsd:double"&gt;2982963&lt;/D&gt;&lt;D xsi:type="xsd:double"&gt;2977452&lt;/D&gt;&lt;D xsi:type="xsd:double"&gt;2970437&lt;/D&gt;&lt;D xsi:type="xsd:double"&gt;2951996&lt;/D&gt;&lt;D xsi:type="xsd:double"&gt;2940212&lt;/D&gt;&lt;/FQL&gt;&lt;FQL&gt;&lt;Q&gt;^FDS_ECON_DATA('USPD0988950',NOW,-10AY,Y,STEP,NONE,1)&lt;/Q&gt;&lt;R&gt;10&lt;/R&gt;&lt;C&gt;1&lt;/C&gt;&lt;D xsi:type="xsd:double"&gt;3930864&lt;/D&gt;&lt;D xsi:type="xsd:double"&gt;3921207&lt;/D&gt;&lt;D xsi:type="xsd:double"&gt;3904353&lt;/D&gt;&lt;D xsi:type="xsd:double"&gt;3875008&lt;/D&gt;&lt;D xsi:type="xsd:double"&gt;3849840&lt;/D&gt;&lt;D xsi:type="xsd:double"&gt;3815298&lt;/D&gt;&lt;D xsi:type="xsd:double"&gt;3785232&lt;/D&gt;&lt;D xsi:type="xsd:double"&gt;3759529&lt;/D&gt;&lt;D xsi:type="xsd:double"&gt;3687050&lt;/D&gt;&lt;D xsi:type="xsd:double"&gt;3644025&lt;/D&gt;&lt;/FQL&gt;&lt;FQL&gt;&lt;Q&gt;^FDS_ECON_DATA('USPD0988926',NOW,-10AY,Y,STEP,NONE,1)&lt;/Q&gt;&lt;R&gt;10&lt;/R&gt;&lt;C&gt;1&lt;/C&gt;&lt;D xsi:type="xsd:double"&gt;1716943&lt;/D&gt;&lt;D xsi:type="xsd:double"&gt;1680026&lt;/D&gt;&lt;D xsi:type="xsd:double"&gt;1649324&lt;/D&gt;&lt;D xsi:type="xsd:double"&gt;1630391&lt;/D&gt;&lt;D xsi:type="xsd:double"&gt;1610187&lt;/D&gt;&lt;D xsi:type="xsd:double"&gt;1594673&lt;/D&gt;&lt;D xsi:type="xsd:double"&gt;1583180&lt;/D&gt;&lt;D xsi:type="xsd:double"&gt;1570912&lt;/D&gt;&lt;D xsi:type="xsd:double"&gt;1545801&lt;/D&gt;&lt;D xsi:type="xsd:double"&gt;1527506&lt;/D&gt;&lt;/FQL&gt;&lt;FQL&gt;&lt;Q&gt;^FDS_ECON_DATA('USPD0988958',NOW,-10AY,Y,STEP,NONE,1)&lt;/Q&gt;&lt;R&gt;10&lt;/R&gt;&lt;C&gt;1&lt;/C&gt;&lt;D xsi:type="xsd:double"&gt;3101833&lt;/D&gt;&lt;D xsi:type="xsd:double"&gt;3044321&lt;/D&gt;&lt;D xsi:type="xsd:double"&gt;2984917&lt;/D&gt;&lt;D xsi:type="xsd:double"&gt;2938671&lt;/D&gt;&lt;D xsi:type="xsd:double"&gt;2899961&lt;/D&gt;&lt;D xsi:type="xsd:double"&gt;2854222&lt;/D&gt;&lt;D xsi:type="xsd:double"&gt;2815430&lt;/D&gt;&lt;D xsi:type="xsd:double"&gt;2775260&lt;/D&gt;&lt;D xsi:type="xsd:double"&gt;2784572&lt;/D&gt;&lt;D xsi:type="xsd:double"&gt;2727343&lt;/D&gt;&lt;/FQL&gt;&lt;FQL&gt;&lt;Q&gt;^FDS_ECON_DATA('USPD0988925',NOW,-10AY,Y,STEP,NONE,1)&lt;/Q&gt;&lt;R&gt;10&lt;/R&gt;&lt;C&gt;1&lt;/C&gt;&lt;D xsi:type="xsd:double"&gt;1427538&lt;/D&gt;&lt;D xsi:type="xsd:double"&gt;1428683&lt;/D&gt;&lt;D xsi:type="xsd:double"&gt;1426320&lt;/D&gt;&lt;D xsi:type="xsd:double"&gt;1417710&lt;/D&gt;&lt;D xsi:type="xsd:double"&gt;1408038&lt;/D&gt;&lt;D xsi:type="xsd:double"&gt;1392772&lt;/D&gt;&lt;D xsi:type="xsd:double"&gt;1378323&lt;/D&gt;&lt;D xsi:type="xsd:double"&gt;1363817&lt;/D&gt;&lt;D xsi:type="xsd:double"&gt;1295178&lt;/D&gt;&lt;D xsi:type="xsd:double"&gt;1287481&lt;/D&gt;&lt;/FQL&gt;&lt;FQL&gt;&lt;Q&gt;^FDS_ECON_DATA('USPD0988924',NOW,-10AY,Y,STEP,NONE,1)&lt;/Q&gt;&lt;R&gt;10&lt;/R&gt;&lt;C&gt;1&lt;/C&gt;&lt;D xsi:type="xsd:double"&gt;10429379&lt;/D&gt;&lt;D xsi:type="xsd:double"&gt;10313620&lt;/D&gt;&lt;D xsi:type="xsd:double"&gt;10199533&lt;/D&gt;&lt;D xsi:type="xsd:double"&gt;10083850&lt;/D&gt;&lt;D xsi:type="xsd:double"&gt;9981773&lt;/D&gt;&lt;D xsi:type="xsd:double"&gt;9911171&lt;/D&gt;&lt;D xsi:type="xsd:double"&gt;9810595&lt;/D&gt;&lt;D xsi:type="xsd:double"&gt;9712696&lt;/D&gt;&lt;D xsi:type="xsd:double"&gt;9829211&lt;/D&gt;&lt;D xsi:type="xsd:double"&gt;9697838&lt;/D&gt;&lt;/FQL&gt;&lt;FQL&gt;&lt;Q&gt;^FDS_ECON_DATA('USPD0988954',NOW,-10AY,Y,STEP,NONE,1)&lt;/Q&gt;&lt;R&gt;10&lt;/R&gt;&lt;C&gt;1&lt;/C&gt;&lt;D xsi:type="xsd:double"&gt;5024369&lt;/D&gt;&lt;D xsi:type="xsd:double"&gt;4959822&lt;/D&gt;&lt;D xsi:type="xsd:double"&gt;4892423&lt;/D&gt;&lt;D xsi:type="xsd:double"&gt;4824758&lt;/D&gt;&lt;D xsi:type="xsd:double"&gt;4765862&lt;/D&gt;&lt;D xsi:type="xsd:double"&gt;4719009&lt;/D&gt;&lt;D xsi:type="xsd:double"&gt;4672744&lt;/D&gt;&lt;D xsi:type="xsd:double"&gt;4635834&lt;/D&gt;&lt;D xsi:type="xsd:double"&gt;4561242&lt;/D&gt;&lt;D xsi:type="xsd:double"&gt;4503280&lt;/D&gt;&lt;/FQL&gt;&lt;FQL&gt;&lt;Q&gt;^FDS_ECON_DATA('USPD0988931',NOW,-10AY,Y,STEP,NONE,1)&lt;/Q&gt;&lt;R&gt;10&lt;/R&gt;&lt;C&gt;1&lt;/C&gt;&lt;D xsi:type="xsd:double"&gt;4454189&lt;/D&gt;&lt;D xsi:type="xsd:double"&gt;4436113&lt;/D&gt;&lt;D xsi:type="xsd:double"&gt;4422057&lt;/D&gt;&lt;D xsi:type="xsd:double"&gt;4410415&lt;/D&gt;&lt;D xsi:type="xsd:double"&gt;4399121&lt;/D&gt;&lt;D xsi:type="xsd:double"&gt;4383673&lt;/D&gt;&lt;D xsi:type="xsd:double"&gt;4368505&lt;/D&gt;&lt;D xsi:type="xsd:double"&gt;4347948&lt;/D&gt;&lt;D xsi:type="xsd:double"&gt;4314113&lt;/D&gt;&lt;D xsi:type="xsd:double"&gt;4287931&lt;/D&gt;&lt;/FQL&gt;&lt;FQL&gt;&lt;Q&gt;^FDS_ECON_DATA('USPD0988932',NOW,-10AY,Y,STEP,NONE,1)&lt;/Q&gt;&lt;R&gt;10&lt;/R&gt;&lt;C&gt;1&lt;/C&gt;&lt;D xsi:type="xsd:double"&gt;4684333&lt;/D&gt;&lt;D xsi:type="xsd:double"&gt;4686157&lt;/D&gt;&lt;D xsi:type="xsd:double"&gt;4671211&lt;/D&gt;&lt;D xsi:type="xsd:double"&gt;4648797&lt;/D&gt;&lt;D xsi:type="xsd:double"&gt;4626795&lt;/D&gt;&lt;D xsi:type="xsd:double"&gt;4602681&lt;/D&gt;&lt;D xsi:type="xsd:double"&gt;4574388&lt;/D&gt;&lt;D xsi:type="xsd:double"&gt;4544871&lt;/D&gt;&lt;D xsi:type="xsd:double"&gt;4492076&lt;/D&gt;&lt;D xsi:type="xsd:double"&gt;4451513&lt;/D&gt;&lt;/FQL&gt;&lt;FQL&gt;&lt;Q&gt;^FDS_ECON_DATA('USPD0988919',NOW,-10AY,Y,STEP,NONE,1)&lt;/Q&gt;&lt;R&gt;10&lt;/R&gt;&lt;C&gt;1&lt;/C&gt;&lt;D xsi:type="xsd:double"&gt;5607154&lt;/D&gt;&lt;D xsi:type="xsd:double"&gt;5530105&lt;/D&gt;&lt;D xsi:type="xsd:double"&gt;5440445&lt;/D&gt;&lt;D xsi:type="xsd:double"&gt;5342311&lt;/D&gt;&lt;D xsi:type="xsd:double"&gt;5262556&lt;/D&gt;&lt;D xsi:type="xsd:double"&gt;5186330&lt;/D&gt;&lt;D xsi:type="xsd:double"&gt;5116411&lt;/D&gt;&lt;D xsi:type="xsd:double"&gt;5048029&lt;/D&gt;&lt;D xsi:type="xsd:double"&gt;5024748&lt;/D&gt;&lt;D xsi:type="xsd:double"&gt;4935213&lt;/D&gt;&lt;/FQL&gt;&lt;FQL&gt;&lt;Q&gt;^FDS_ECON_DATA('USPD0988940',NOW,-10AY,Y,STEP,NONE,1)&lt;/Q&gt;&lt;R&gt;10&lt;/R&gt;&lt;C&gt;1&lt;/C&gt;&lt;D xsi:type="xsd:double"&gt;1050493&lt;/D&gt;&lt;D xsi:type="xsd:double"&gt;1038656&lt;/D&gt;&lt;D xsi:type="xsd:double"&gt;1028317&lt;/D&gt;&lt;D xsi:type="xsd:double"&gt;1019931&lt;/D&gt;&lt;D xsi:type="xsd:double"&gt;1011921&lt;/D&gt;&lt;D xsi:type="xsd:double"&gt;1003522&lt;/D&gt;&lt;D xsi:type="xsd:double"&gt;996866&lt;/D&gt;&lt;D xsi:type="xsd:double"&gt;990507&lt;/D&gt;&lt;D xsi:type="xsd:double"&gt;974989&lt;/D&gt;&lt;D xsi:type="xsd:double"&gt;968035&lt;/D&gt;&lt;/FQL&gt;&lt;FQL&gt;&lt;Q&gt;^FDS_ECON_DATA('USPD0988918',NOW,-10AY,Y,STEP,NONE,1)&lt;/Q&gt;&lt;R&gt;10&lt;/R&gt;&lt;C&gt;1&lt;/C&gt;&lt;D xsi:type="xsd:double"&gt;39536653&lt;/D&gt;&lt;D xsi:type="xsd:double"&gt;39296476&lt;/D&gt;&lt;D xsi:type="xsd:double"&gt;39032444&lt;/D&gt;&lt;D xsi:type="xsd:double"&gt;38701278&lt;/D&gt;&lt;D xsi:type="xsd:double"&gt;38347383&lt;/D&gt;&lt;D xsi:type="xsd:double"&gt;38019006&lt;/D&gt;&lt;D xsi:type="xsd:double"&gt;37672654&lt;/D&gt;&lt;D xsi:type="xsd:double"&gt;37327690&lt;/D&gt;&lt;D xsi:type="xsd:double"&gt;36961664&lt;/D&gt;&lt;D xsi:type="xsd:double"&gt;36580371&lt;/D&gt;&lt;/FQL&gt;&lt;FQL&gt;&lt;Q&gt;^FDS_ECON_SOURCE('CAPD7083150')&lt;/Q&gt;&lt;R&gt;1&lt;/R&gt;&lt;C&gt;1&lt;/C&gt;&lt;D xsi:type="xsd:string"&gt;Statistics Canada&lt;/D&gt;&lt;/FQL&gt;&lt;FQL&gt;&lt;Q&gt;^FDS_ECON_SOURCE('CAPD7083126')&lt;/Q&gt;&lt;R&gt;1&lt;/R&gt;&lt;C&gt;1&lt;/C&gt;&lt;D xsi:type="xsd:string"&gt;Statistics Canada&lt;/D&gt;&lt;/FQL&gt;&lt;FQL&gt;&lt;Q&gt;^FDS_ECON_SOURCE('CAPD7083138')&lt;/Q&gt;&lt;R&gt;1&lt;/R&gt;&lt;C&gt;1&lt;/C&gt;&lt;D xsi:type="xsd:string"&gt;Statistics Canada&lt;/D&gt;&lt;/FQL&gt;&lt;FQL&gt;&lt;Q&gt;^FDS_ECON_DATA('USPD0988956',NOW,-10AY,Y,STEP,NONE,1)&lt;/Q&gt;&lt;R&gt;10&lt;/R&gt;&lt;C&gt;1&lt;/C&gt;&lt;D xsi:type="xsd:double"&gt;6715984&lt;/D&gt;&lt;D xsi:type="xsd:double"&gt;6649404&lt;/D&gt;&lt;D xsi:type="xsd:double"&gt;6590726&lt;/D&gt;&lt;D xsi:type="xsd:double"&gt;6540007&lt;/D&gt;&lt;D xsi:type="xsd:double"&gt;6490795&lt;/D&gt;&lt;D xsi:type="xsd:double"&gt;6450632&lt;/D&gt;&lt;D xsi:type="xsd:double"&gt;6396281&lt;/D&gt;&lt;D xsi:type="xsd:double"&gt;6355882&lt;/D&gt;&lt;D xsi:type="xsd:double"&gt;6296254&lt;/D&gt;&lt;D xsi:type="xsd:double"&gt;6240456&lt;/D&gt;&lt;/FQL&gt;&lt;FQL&gt;&lt;Q&gt;^FDS_ECON_DATA('USPD0988951',NOW,-10AY,Y,STEP,NONE,1)&lt;/Q&gt;&lt;R&gt;10&lt;/R&gt;&lt;C&gt;1&lt;/C&gt;&lt;D xsi:type="xsd:double"&gt;4142776&lt;/D&gt;&lt;D xsi:type="xsd:double"&gt;4085989&lt;/D&gt;&lt;D xsi:type="xsd:double"&gt;4016537&lt;/D&gt;&lt;D xsi:type="xsd:double"&gt;3960673&lt;/D&gt;&lt;D xsi:type="xsd:double"&gt;3919664&lt;/D&gt;&lt;D xsi:type="xsd:double"&gt;3893920&lt;/D&gt;&lt;D xsi:type="xsd:double"&gt;3865845&lt;/D&gt;&lt;D xsi:type="xsd:double"&gt;3837073&lt;/D&gt;&lt;D xsi:type="xsd:double"&gt;3825657&lt;/D&gt;&lt;D xsi:type="xsd:double"&gt;3782991&lt;/D&gt;&lt;/FQL&gt;&lt;FQL&gt;&lt;Q&gt;^FDS_ECON_SOURCE('CAPD1997202')&lt;/Q&gt;&lt;R&gt;1&lt;/R&gt;&lt;C&gt;1&lt;/C&gt;&lt;D xsi:type="xsd:string"&gt;Statistics Canada&lt;/D&gt;&lt;/FQL&gt;&lt;FQL&gt;&lt;Q&gt;^FDS_ECON_SOURCE('DOPD3761310')&lt;/Q&gt;&lt;R&gt;1&lt;/R&gt;&lt;C&gt;1&lt;/C&gt;&lt;D xsi:type="xsd:string"&gt;U.S. Census Bureau&lt;/D&gt;&lt;/FQL&gt;&lt;FQL&gt;&lt;Q&gt;^FDS_ECON_SOURCE('PAPD3761407')&lt;/Q&gt;&lt;R&gt;1&lt;/R&gt;&lt;C&gt;1&lt;/C&gt;&lt;D xsi:type="xsd:string"&gt;U.S. Census Bureau&lt;/D&gt;&lt;/FQL&gt;&lt;FQL&gt;&lt;Q&gt;^FDS_ECON_SOURCE('MXPD3761384')&lt;/Q&gt;&lt;R&gt;1&lt;/R&gt;&lt;C&gt;1&lt;/C&gt;&lt;D xsi:type="xsd:string"&gt;U.S. Census Bureau&lt;/D&gt;&lt;/FQL&gt;&lt;FQL&gt;&lt;Q&gt;^FDS_ECON_DATA('USPD0988964',NOW,-10AY,Y,STEP,NONE,1)&lt;/Q&gt;&lt;R&gt;10&lt;/R&gt;&lt;C&gt;1&lt;/C&gt;&lt;D xsi:type="xsd:double"&gt;579315&lt;/D&gt;&lt;D xsi:type="xsd:double"&gt;584910&lt;/D&gt;&lt;D xsi:type="xsd:double"&gt;586102&lt;/D&gt;&lt;D xsi:type="xsd:double"&gt;583334&lt;/D&gt;&lt;D xsi:type="xsd:double"&gt;582341&lt;/D&gt;&lt;D xsi:type="xsd:double"&gt;576608&lt;/D&gt;&lt;D xsi:type="xsd:double"&gt;567602&lt;/D&gt;&lt;D xsi:type="xsd:double"&gt;564376&lt;/D&gt;&lt;D xsi:type="xsd:double"&gt;544270&lt;/D&gt;&lt;D xsi:type="xsd:double"&gt;532981&lt;/D&gt;&lt;/FQL&gt;&lt;FQL&gt;&lt;Q&gt;^FDS_ECON_DATA('CAPD1997202',NOW,-10AY,Y,STEP,NONE,1)&lt;/Q&gt;&lt;R&gt;10&lt;/R&gt;&lt;C&gt;1&lt;/C&gt;&lt;D xsi:type="xsd:double"&gt;36708083&lt;/D&gt;&lt;D xsi:type="xsd:double"&gt;36264604&lt;/D&gt;&lt;D xsi:type="xsd:double"&gt;35832513&lt;/D&gt;&lt;D xsi:type="xsd:double"&gt;35535348&lt;/D&gt;&lt;D xsi:type="xsd:double"&gt;35152370&lt;/D&gt;&lt;D xsi:type="xsd:double"&gt;34750545&lt;/D&gt;&lt;D xsi:type="xsd:double"&gt;34342780&lt;/D&gt;&lt;D xsi:type="xsd:double"&gt;34005274&lt;/D&gt;&lt;D xsi:type="xsd:double"&gt;33628571&lt;/D&gt;&lt;D xsi:type="xsd:double"&gt;33245773&lt;/D&gt;&lt;/FQL&gt;&lt;FQL&gt;&lt;Q&gt;^FDS_ECON_DATA('USPD0988947',NOW,-10AY,Y,STEP,NONE,1)&lt;/Q&gt;&lt;R&gt;10&lt;/R&gt;&lt;C&gt;1&lt;/C&gt;&lt;D xsi:type="xsd:double"&gt;10273419&lt;/D&gt;&lt;D xsi:type="xsd:double"&gt;10156689&lt;/D&gt;&lt;D xsi:type="xsd:double"&gt;10041769&lt;/D&gt;&lt;D xsi:type="xsd:double"&gt;9941160&lt;/D&gt;&lt;D xsi:type="xsd:double"&gt;9849812&lt;/D&gt;&lt;D xsi:type="xsd:double"&gt;9755299&lt;/D&gt;&lt;D xsi:type="xsd:double"&gt;9662940&lt;/D&gt;&lt;D xsi:type="xsd:double"&gt;9574247&lt;/D&gt;&lt;D xsi:type="xsd:double"&gt;9380884&lt;/D&gt;&lt;D xsi:type="xsd:double"&gt;9247134&lt;/D&gt;&lt;/FQL&gt;&lt;FQL&gt;&lt;Q&gt;^FDS_ECON_DATA('USPD0988942',NOW,-10AY,Y,STEP,NONE,1)&lt;/Q&gt;&lt;R&gt;10&lt;/R&gt;&lt;C&gt;1&lt;/C&gt;&lt;D xsi:type="xsd:double"&gt;2998039&lt;/D&gt;&lt;D xsi:type="xsd:double"&gt;2939254&lt;/D&gt;&lt;D xsi:type="xsd:double"&gt;2883057&lt;/D&gt;&lt;D xsi:type="xsd:double"&gt;2831730&lt;/D&gt;&lt;D xsi:type="xsd:double"&gt;2786547&lt;/D&gt;&lt;D xsi:type="xsd:double"&gt;2752410&lt;/D&gt;&lt;D xsi:type="xsd:double"&gt;2718170&lt;/D&gt;&lt;D xsi:type="xsd:double"&gt;2702797&lt;/D&gt;&lt;D xsi:type="xsd:double"&gt;2643085&lt;/D&gt;&lt;D xsi:type="xsd:double"&gt;2615772&lt;/D&gt;&lt;/FQL&gt;&lt;FQL&gt;&lt;Q&gt;^FDS_ECON_DATA('MXPD3761384',NOW,-10AY,Y,STEP,NONE,1)&lt;/Q&gt;&lt;R&gt;10&lt;/R&gt;&lt;C&gt;1&lt;/C&gt;&lt;D xsi:type="xsd:double"&gt;124574795&lt;/D&gt;&lt;D xsi:type="xsd:double"&gt;123166749&lt;/D&gt;&lt;D xsi:type="xsd:double"&gt;121736809&lt;/D&gt;&lt;D xsi:type="xsd:double"&gt;120286655&lt;/D&gt;&lt;D xsi:type="xsd:double"&gt;118818228&lt;/D&gt;&lt;D xsi:type="xsd:double"&gt;117299155&lt;/D&gt;&lt;D xsi:type="xsd:double"&gt;115701117&lt;/D&gt;&lt;D xsi:type="xsd:double"&gt;114061440&lt;/D&gt;&lt;D xsi:type="xsd:double"&gt;112426381&lt;/D&gt;&lt;D xsi:type="xsd:double"&gt;110845404&lt;/D&gt;&lt;/FQL&gt;&lt;FQL&gt;&lt;Q&gt;^FDS_ECON_DATA('USPD0988957',NOW,-10AY,Y,STEP,NONE,1)&lt;/Q&gt;&lt;R&gt;10&lt;/R&gt;&lt;C&gt;1&lt;/C&gt;&lt;D xsi:type="xsd:double"&gt;28304596&lt;/D&gt;&lt;D xsi:type="xsd:double"&gt;27904862&lt;/D&gt;&lt;D xsi:type="xsd:double"&gt;27454880&lt;/D&gt;&lt;D xsi:type="xsd:double"&gt;26954436&lt;/D&gt;&lt;D xsi:type="xsd:double"&gt;26479279&lt;/D&gt;&lt;D xsi:type="xsd:double"&gt;26078327&lt;/D&gt;&lt;D xsi:type="xsd:double"&gt;25644424&lt;/D&gt;&lt;D xsi:type="xsd:double"&gt;25241648&lt;/D&gt;&lt;D xsi:type="xsd:double"&gt;24782302&lt;/D&gt;&lt;D xsi:type="xsd:double"&gt;24304290&lt;/D&gt;&lt;/FQL&gt;&lt;FQL&gt;&lt;Q&gt;^FDS_ECON_SOURCE('USPD0988909')&lt;/Q&gt;&lt;R&gt;1&lt;/R&gt;&lt;C&gt;1&lt;/C&gt;&lt;D xsi:type="xsd:string"&gt;U.S. Census Bureau&lt;/D&gt;&lt;/FQL&gt;&lt;FQL&gt;&lt;Q&gt;^FDS_ECON_DATA('USPD0988962',NOW,-10AY,Y,STEP,NONE,1)&lt;/Q&gt;&lt;R&gt;10&lt;/R&gt;&lt;C&gt;1&lt;/C&gt;&lt;D xsi:type="xsd:double"&gt;1815857&lt;/D&gt;&lt;D xsi:type="xsd:double"&gt;1828637&lt;/D&gt;&lt;D xsi:type="xsd:double"&gt;1839767&lt;/D&gt;&lt;D xsi:type="xsd:double"&gt;1847624&lt;/D&gt;&lt;D xsi:type="xsd:double"&gt;1852333&lt;/D&gt;&lt;D xsi:type="xsd:double"&gt;1855360&lt;/D&gt;&lt;D xsi:type="xsd:double"&gt;1854891&lt;/D&gt;&lt;D xsi:type="xsd:double"&gt;1854315&lt;/D&gt;&lt;D xsi:type="xsd:double"&gt;1819777&lt;/D&gt;&lt;D xsi:type="xsd:double"&gt;1814873&lt;/D&gt;&lt;/FQL&gt;&lt;FQL&gt;&lt;Q&gt;^FDS_ECON_DATA('DOPD3761310',NOW,-10AY,Y,STEP,NONE,1)&lt;/Q&gt;&lt;R&gt;10&lt;/R&gt;&lt;C&gt;1&lt;/C&gt;&lt;D xsi:type="xsd:double"&gt;10734247&lt;/D&gt;&lt;D xsi:type="xsd:double"&gt;10606865&lt;/D&gt;&lt;D xsi:type="xsd:double"&gt;10478756&lt;/D&gt;&lt;D xsi:type="xsd:double"&gt;10349741&lt;/D&gt;&lt;D xsi:type="xsd:double"&gt;10219630&lt;/D&gt;&lt;D xsi:type="xsd:double"&gt;10088598&lt;/D&gt;&lt;D xsi:type="xsd:double"&gt;9956648&lt;/D&gt;&lt;D xsi:type="xsd:double"&gt;9823821&lt;/D&gt;&lt;D xsi:type="xsd:double"&gt;9690787&lt;/D&gt;&lt;D xsi:type="xsd:double"&gt;9558183&lt;/D&gt;&lt;/FQL&gt;&lt;FQL&gt;&lt;Q&gt;^FDS_ECON_DATA('PAPD3761407',NOW,-10AY,Y,STEP,NONE,1)&lt;/Q&gt;&lt;R&gt;10&lt;/R&gt;&lt;C&gt;1&lt;/C&gt;&lt;D xsi:type="xsd:double"&gt;3753142&lt;/D&gt;&lt;D xsi:type="xsd:double"&gt;3705246&lt;/D&gt;&lt;D xsi:type="xsd:double"&gt;3657024&lt;/D&gt;&lt;D xsi:type="xsd:double"&gt;3608431&lt;/D&gt;&lt;D xsi:type="xsd:double"&gt;3559408&lt;/D&gt;&lt;D xsi:type="xsd:double"&gt;3510045&lt;/D&gt;&lt;D xsi:type="xsd:double"&gt;3460462&lt;/D&gt;&lt;D xsi:type="xsd:double"&gt;3410676&lt;/D&gt;&lt;D xsi:type="xsd:double"&gt;3360474&lt;/D&gt;&lt;D xsi:type="xsd:double"&gt;3309679&lt;/D&gt;&lt;/FQL&gt;&lt;FQL&gt;&lt;Q&gt;^FDS_ECON_SOURCE('USPD0988952')&lt;/Q&gt;&lt;R&gt;1&lt;/R&gt;&lt;C&gt;1&lt;/C&gt;&lt;D xsi:type="xsd:string"&gt;U.S. Census Bureau&lt;/D&gt;&lt;/FQL&gt;&lt;FQL&gt;&lt;Q&gt;^FDS_ECON_SOURCE('USPD0988953')&lt;/Q&gt;&lt;R&gt;1&lt;/R&gt;&lt;C&gt;1&lt;/C&gt;&lt;D xsi:type="xsd:string"&gt;U.S. Census Bureau&lt;/D&gt;&lt;/FQL&gt;&lt;FQL&gt;&lt;Q&gt;^FDS_ECON_DESCRIPTION('USPD0988931', 'FDS')&lt;/Q&gt;&lt;R&gt;1&lt;/R&gt;&lt;C&gt;1&lt;/C&gt;&lt;D xsi:type="xsd:string"&gt;Census Population By State, Kentucky, Persons - United States&lt;/D&gt;&lt;/FQL&gt;&lt;FQL&gt;&lt;Q&gt;^FDS_ECON_DESCRIPTION('CAPD1997202', 'FDS')&lt;/Q&gt;&lt;R&gt;1&lt;/R&gt;&lt;C&gt;1&lt;/C&gt;&lt;D xsi:type="xsd:string"&gt;Population, Persons - Canada&lt;/D&gt;&lt;/FQL&gt;&lt;FQL&gt;&lt;Q&gt;^FDS_ECON_DESCRIPTION('USPD0988918', 'FDS')&lt;/Q&gt;&lt;R&gt;1&lt;/R&gt;&lt;C&gt;1&lt;/C&gt;&lt;D xsi:type="xsd:string"&gt;Census Population By State, California, Persons - United States&lt;/D&gt;&lt;/FQL&gt;&lt;FQL&gt;&lt;Q&gt;^FDS_ECON_DESCRIPTION('USPD0988919', 'FDS')&lt;/Q&gt;&lt;R&gt;1&lt;/R&gt;&lt;C&gt;1&lt;/C&gt;&lt;D xsi:type="xsd:string"&gt;Census Population By State, Colorado, Persons - United States&lt;/D&gt;&lt;/FQL&gt;&lt;FQL&gt;&lt;Q&gt;^FDS_ECON_DESCRIPTION('USPD0988924', 'FDS')&lt;/Q&gt;&lt;R&gt;1&lt;/R&gt;&lt;C&gt;1&lt;/C&gt;&lt;D xsi:type="xsd:string"&gt;Census Population By State, Georgia, Persons - United States&lt;/D&gt;&lt;/FQL&gt;&lt;FQL&gt;&lt;Q&gt;^FDS_ECON_DESCRIPTION('USPD0988937', 'FDS')&lt;/Q&gt;&lt;R&gt;1&lt;/R&gt;&lt;C&gt;1&lt;/C&gt;&lt;D xsi:type="xsd:string"&gt;Census Population By State, Minnesota, Persons - United States&lt;/D&gt;&lt;/FQL&gt;&lt;FQL&gt;&lt;Q&gt;^FDS_ECON_DESCRIPTION('USPD0988952', 'FDS')&lt;/Q&gt;&lt;R&gt;1&lt;/R&gt;&lt;C&gt;1&lt;/C&gt;&lt;D xsi:type="xsd:string"&gt;Census Population By State, Pennsylvania, Persons - United States&lt;/D&gt;&lt;/FQL&gt;&lt;FQL&gt;&lt;Q&gt;^FDS_ECON_DESCRIPTION('USPD0988920', 'FDS')&lt;/Q&gt;&lt;R&gt;1&lt;/R&gt;&lt;C&gt;1&lt;/C&gt;&lt;D xsi:type="xsd:string"&gt;Census Population By State, Connecticut, Persons - United States&lt;/D&gt;&lt;/FQL&gt;&lt;FQL&gt;&lt;Q&gt;^JULIAN(DATEN_YYYYMMDD(FDS_ECON_ENDDATE('USPD0988929', Y)))&lt;/Q&gt;&lt;R&gt;1&lt;/R&gt;&lt;C&gt;1&lt;/C&gt;&lt;D xsi:type="xsd:int"&gt;43098&lt;/D&gt;&lt;/FQL&gt;&lt;FQL&gt;&lt;Q&gt;^FDS_ECON_UNITS('USPD0988929')&lt;/Q&gt;&lt;R&gt;1&lt;/R&gt;&lt;C&gt;1&lt;/C&gt;&lt;D xsi:type="xsd:string"&gt;Persons&lt;/D&gt;&lt;/FQL&gt;&lt;FQL&gt;&lt;Q&gt;^FDS_ECON_DESCRIPTION('USPD0988948', 'FDS')&lt;/Q&gt;&lt;R&gt;1&lt;/R&gt;&lt;C&gt;1&lt;/C&gt;&lt;D xsi:type="xsd:string"&gt;Census Population By State, North Dakota, Persons - United States&lt;/D&gt;&lt;/FQL&gt;&lt;FQL&gt;&lt;Q&gt;^FDS_ECON_SOURCE('USPD0988963')&lt;/Q&gt;&lt;R&gt;1&lt;/R&gt;&lt;C&gt;1&lt;/C&gt;&lt;D xsi:type="xsd:string"&gt;U.S. Census Bureau&lt;/D&gt;&lt;/FQL&gt;&lt;FQL&gt;&lt;Q&gt;^JULIAN(DATEN_YYYYMMDD(FDS_ECON_ENDDATE('USPD0988914', Y)))&lt;/Q&gt;&lt;R&gt;1&lt;/R&gt;&lt;C&gt;1&lt;/C&gt;&lt;D xsi:type="xsd:int"&gt;43098&lt;/D&gt;&lt;/FQL&gt;&lt;FQL&gt;&lt;Q&gt;^FDS_ECON_UNITS('USPD0988914')&lt;/Q&gt;&lt;R&gt;1&lt;/R&gt;&lt;C&gt;1&lt;/C&gt;&lt;D xsi:type="xsd:string"&gt;Persons&lt;/D&gt;&lt;/FQL&gt;&lt;FQL&gt;&lt;Q&gt;^FDS_ECON_SOURCE('USPD0988947')&lt;/Q&gt;&lt;R&gt;1&lt;/R&gt;&lt;C&gt;1&lt;/C&gt;&lt;D xsi:type="xsd:string"&gt;U.S. Census Bureau&lt;/D&gt;&lt;/FQL&gt;&lt;FQL&gt;&lt;Q&gt;^FDS_ECON_DESCRIPTION('USPD0988959', 'FDS')&lt;/Q&gt;&lt;R&gt;1&lt;/R&gt;&lt;C&gt;1&lt;/C&gt;&lt;D xsi:type="xsd:string"&gt;Census Population By State, Vermont, Persons - United States&lt;/D&gt;&lt;/FQL&gt;&lt;FQL&gt;&lt;Q&gt;^JULIAN(DATEN_YYYYMMDD(FDS_ECON_ENDDATE('USPD0988931', Y)))&lt;/Q&gt;&lt;R&gt;1&lt;/R&gt;&lt;C&gt;1&lt;/C&gt;&lt;D xsi:type="xsd:int"&gt;43098&lt;/D&gt;&lt;/FQL&gt;&lt;FQL&gt;&lt;Q&gt;^FDS_ECON_UNITS('USPD0988931')&lt;/Q&gt;&lt;R&gt;1&lt;/R&gt;&lt;C&gt;1&lt;/C&gt;&lt;D xsi:type="xsd:string"&gt;Persons&lt;/D&gt;&lt;/FQL&gt;&lt;FQL&gt;&lt;Q&gt;^FDS_ECON_SOURCE('USPD0988922')&lt;/Q&gt;&lt;R&gt;1&lt;/R&gt;&lt;C&gt;1&lt;/C&gt;&lt;D xsi:type="xsd:string"&gt;U.S. Census Bureau&lt;/D&gt;&lt;/FQL&gt;&lt;FQL&gt;&lt;Q&gt;^FDS_ECON_DESCRIPTION('USPD0988933', 'FDS')&lt;/Q&gt;&lt;R&gt;1&lt;/R&gt;&lt;C&gt;1&lt;/C&gt;&lt;D xsi:type="xsd:string"&gt;Census Population By State, Maine, Persons - United States&lt;/D&gt;&lt;/FQL&gt;&lt;FQL&gt;&lt;Q&gt;^JULIAN(DATEN_YYYYMMDD(FDS_ECON_ENDDATE('USPD0988938', Y)))&lt;/Q&gt;&lt;R&gt;1&lt;/R&gt;&lt;C&gt;1&lt;/C&gt;&lt;D xsi:type="xsd:int"&gt;43098&lt;/D&gt;&lt;/FQL&gt;&lt;FQL&gt;&lt;Q&gt;^FDS_ECON_UNITS('USPD0988938')&lt;/Q&gt;&lt;R&gt;1&lt;/R&gt;&lt;C&gt;1&lt;/C&gt;&lt;D xsi:type="xsd:string"&gt;Persons&lt;/D&gt;&lt;/FQL&gt;&lt;FQL&gt;&lt;Q&gt;^FDS_ECON_SOURCE('USPD0988941')&lt;/Q&gt;&lt;R&gt;1&lt;/R&gt;&lt;C&gt;1&lt;/C&gt;&lt;D xsi:type="xsd:string"&gt;U.S. Census Bureau&lt;/D&gt;&lt;/FQL&gt;&lt;FQL&gt;&lt;Q&gt;^FDS_ECON_DATA('USPD0988923',NOW,-10AY,Y,STEP,NONE,1)&lt;/Q&gt;&lt;R&gt;10&lt;/R&gt;&lt;C&gt;1&lt;/C&gt;&lt;D xsi:type="xsd:double"&gt;20984400&lt;/D&gt;&lt;D xsi:type="xsd:double"&gt;20656589&lt;/D&gt;&lt;D xsi:type="xsd:double"&gt;20268567&lt;/D&gt;&lt;D xsi:type="xsd:double"&gt;19897747&lt;/D&gt;&lt;D xsi:type="xsd:double"&gt;19584927&lt;/D&gt;&lt;D xsi:type="xsd:double"&gt;19341327&lt;/D&gt;&lt;D xsi:type="xsd:double"&gt;19097369&lt;/D&gt;&lt;D xsi:type="xsd:double"&gt;18846461&lt;/D&gt;&lt;D xsi:type="xsd:double"&gt;18537969&lt;/D&gt;&lt;D xsi:type="xsd:double"&gt;18423878&lt;/D&gt;&lt;/FQL&gt;&lt;FQL&gt;&lt;Q&gt;^JULIAN(DATEN_YYYYMMDD(FDS_ECON_ENDDATE('USPD0988956', Y)))&lt;/Q&gt;&lt;R&gt;1&lt;/R&gt;&lt;C&gt;1&lt;/C&gt;&lt;D xsi:type="xsd:int"&gt;43098&lt;/D&gt;&lt;/FQL&gt;&lt;FQL&gt;&lt;Q&gt;^FDS_ECON_UNITS('USPD0988956')&lt;/Q&gt;&lt;R&gt;1&lt;/R&gt;&lt;C&gt;1&lt;/C&gt;&lt;D xsi:type="xsd:string"&gt;Persons&lt;/D&gt;&lt;/FQL&gt;&lt;FQL&gt;&lt;Q&gt;^FDS_ECON_SOURCE('USPD0988929')&lt;/Q&gt;&lt;R&gt;1&lt;/R&gt;&lt;C&gt;1&lt;/C&gt;&lt;D xsi:type="xsd:string"&gt;U.S. Census Bureau&lt;/D&gt;&lt;/FQL&gt;&lt;FQL&gt;&lt;Q&gt;^FDS_ECON_DATA('USPD0988948',NOW,-10AY,Y,STEP,NONE,1)&lt;/Q&gt;&lt;R&gt;10&lt;/R&gt;&lt;C&gt;1&lt;/C&gt;&lt;D xsi:type="xsd:double"&gt;755393&lt;/D&gt;&lt;D xsi:type="xsd:double"&gt;755548&lt;/D&gt;&lt;D xsi:type="xsd:double"&gt;754859&lt;/D&gt;&lt;D xsi:type="xsd:double"&gt;738658&lt;/D&gt;&lt;D xsi:type="xsd:double"&gt;722908&lt;/D&gt;&lt;D xsi:type="xsd:double"&gt;701380&lt;/D&gt;&lt;D xsi:type="xsd:double"&gt;684830&lt;/D&gt;&lt;D xsi:type="xsd:double"&gt;674518&lt;/D&gt;&lt;D xsi:type="xsd:double"&gt;646844&lt;/D&gt;&lt;D xsi:type="xsd:double"&gt;641421&lt;/D&gt;&lt;/FQL&gt;&lt;/Schema&gt;</t>
        </r>
      </text>
    </comment>
  </commentList>
</comments>
</file>

<file path=xl/sharedStrings.xml><?xml version="1.0" encoding="utf-8"?>
<sst xmlns="http://schemas.openxmlformats.org/spreadsheetml/2006/main" count="2820" uniqueCount="259">
  <si>
    <t>Other International</t>
  </si>
  <si>
    <t>Canada</t>
  </si>
  <si>
    <t>United States</t>
  </si>
  <si>
    <t>Panama</t>
  </si>
  <si>
    <t>Dominican Republic</t>
  </si>
  <si>
    <t>Mountain</t>
  </si>
  <si>
    <t>Puerto Rico</t>
  </si>
  <si>
    <t>Washington</t>
  </si>
  <si>
    <t>Pacific</t>
  </si>
  <si>
    <t>Oregon</t>
  </si>
  <si>
    <t>Hawaii</t>
  </si>
  <si>
    <t>California</t>
  </si>
  <si>
    <t>Alaska</t>
  </si>
  <si>
    <t>Wyoming</t>
  </si>
  <si>
    <t>Utah</t>
  </si>
  <si>
    <t>Montana</t>
  </si>
  <si>
    <t>New Mexico</t>
  </si>
  <si>
    <t>Nevada</t>
  </si>
  <si>
    <t>Idaho</t>
  </si>
  <si>
    <t>Colorado</t>
  </si>
  <si>
    <t>Arizona</t>
  </si>
  <si>
    <t>Texas</t>
  </si>
  <si>
    <t>West South Central</t>
  </si>
  <si>
    <t>Oklahoma</t>
  </si>
  <si>
    <t>Louisiana</t>
  </si>
  <si>
    <t>Arkansas</t>
  </si>
  <si>
    <t>Tennessee</t>
  </si>
  <si>
    <t>East South Central</t>
  </si>
  <si>
    <t>Mississippi</t>
  </si>
  <si>
    <t>Kentucky</t>
  </si>
  <si>
    <t>Alabama</t>
  </si>
  <si>
    <t>West Virginia</t>
  </si>
  <si>
    <t>South Atlantic</t>
  </si>
  <si>
    <t>Virginia</t>
  </si>
  <si>
    <t>South Carolina</t>
  </si>
  <si>
    <t>North Carolina</t>
  </si>
  <si>
    <t>Maryland</t>
  </si>
  <si>
    <t>Georgia</t>
  </si>
  <si>
    <t>Florida</t>
  </si>
  <si>
    <t>District of Columbia</t>
  </si>
  <si>
    <t>Delaware</t>
  </si>
  <si>
    <t>South Dakota</t>
  </si>
  <si>
    <t>West North Central</t>
  </si>
  <si>
    <t>North Dakota</t>
  </si>
  <si>
    <t>Nebraska</t>
  </si>
  <si>
    <t>Missouri</t>
  </si>
  <si>
    <t>Minnesota</t>
  </si>
  <si>
    <t>Kansas</t>
  </si>
  <si>
    <t>Iowa</t>
  </si>
  <si>
    <t>Wisconsin</t>
  </si>
  <si>
    <t>East North Central</t>
  </si>
  <si>
    <t>Ohio</t>
  </si>
  <si>
    <t>Michigan</t>
  </si>
  <si>
    <t>Indiana</t>
  </si>
  <si>
    <t>Illinois</t>
  </si>
  <si>
    <t>Midwest</t>
  </si>
  <si>
    <t>Pennsylvania</t>
  </si>
  <si>
    <t>New York</t>
  </si>
  <si>
    <t>New Jersey</t>
  </si>
  <si>
    <t>Vermont</t>
  </si>
  <si>
    <t>New England</t>
  </si>
  <si>
    <t>Rhode Island</t>
  </si>
  <si>
    <t>New Hampshire</t>
  </si>
  <si>
    <t>Massachusetts</t>
  </si>
  <si>
    <t>Maine</t>
  </si>
  <si>
    <t>Connecticut</t>
  </si>
  <si>
    <t>Northeast</t>
  </si>
  <si>
    <t>State</t>
  </si>
  <si>
    <t>CT</t>
  </si>
  <si>
    <t>ME</t>
  </si>
  <si>
    <t>MA</t>
  </si>
  <si>
    <t>NH</t>
  </si>
  <si>
    <t>RI</t>
  </si>
  <si>
    <t>VT</t>
  </si>
  <si>
    <t>NJ</t>
  </si>
  <si>
    <t>NY</t>
  </si>
  <si>
    <t>PA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</si>
  <si>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</si>
  <si>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</si>
  <si>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</si>
  <si>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</si>
  <si>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</si>
  <si>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</si>
  <si>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</si>
  <si>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</si>
  <si>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</si>
  <si>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NE</t>
  </si>
  <si>
    <t>ND</t>
  </si>
  <si>
    <t>SD</t>
  </si>
  <si>
    <t>DE</t>
  </si>
  <si>
    <t>FL</t>
  </si>
  <si>
    <t>GA</t>
  </si>
  <si>
    <t>MD</t>
  </si>
  <si>
    <t>NC</t>
  </si>
  <si>
    <t>PR</t>
  </si>
  <si>
    <t>SC</t>
  </si>
  <si>
    <t>VA</t>
  </si>
  <si>
    <t>WV</t>
  </si>
  <si>
    <t>AL</t>
  </si>
  <si>
    <t>KY</t>
  </si>
  <si>
    <t>MS</t>
  </si>
  <si>
    <t>TN</t>
  </si>
  <si>
    <t>AR</t>
  </si>
  <si>
    <t>LA</t>
  </si>
  <si>
    <t>OK</t>
  </si>
  <si>
    <t>TX</t>
  </si>
  <si>
    <t>AZ</t>
  </si>
  <si>
    <t>CO</t>
  </si>
  <si>
    <t>ID</t>
  </si>
  <si>
    <t>NV</t>
  </si>
  <si>
    <t>NM</t>
  </si>
  <si>
    <t>MT</t>
  </si>
  <si>
    <t>UT</t>
  </si>
  <si>
    <t>WY</t>
  </si>
  <si>
    <t>AK</t>
  </si>
  <si>
    <t>CA</t>
  </si>
  <si>
    <t>HI</t>
  </si>
  <si>
    <t>OR</t>
  </si>
  <si>
    <t>Regions</t>
  </si>
  <si>
    <t>DC</t>
  </si>
  <si>
    <t>WA</t>
  </si>
  <si>
    <t>Sub-Regions</t>
  </si>
  <si>
    <t>USA</t>
  </si>
  <si>
    <t>Mid-Atlantic</t>
  </si>
  <si>
    <t>Code</t>
  </si>
  <si>
    <t>Country</t>
  </si>
  <si>
    <t>Other</t>
  </si>
  <si>
    <t>British Columbia</t>
  </si>
  <si>
    <t>Ontario</t>
  </si>
  <si>
    <t>Saskatchewan</t>
  </si>
  <si>
    <t>BC</t>
  </si>
  <si>
    <t>ON</t>
  </si>
  <si>
    <t>SK</t>
  </si>
  <si>
    <t>West</t>
  </si>
  <si>
    <t>Central</t>
  </si>
  <si>
    <t>Prairie</t>
  </si>
  <si>
    <t>2011</t>
  </si>
  <si>
    <t>2012</t>
  </si>
  <si>
    <t>2013</t>
  </si>
  <si>
    <t>2014</t>
  </si>
  <si>
    <t>2015</t>
  </si>
  <si>
    <t>2016</t>
  </si>
  <si>
    <t>South</t>
  </si>
  <si>
    <t>Planet Fitness</t>
  </si>
  <si>
    <t>US Regions</t>
  </si>
  <si>
    <t>Countries</t>
  </si>
  <si>
    <t>Street</t>
  </si>
  <si>
    <t>Low</t>
  </si>
  <si>
    <t>High</t>
  </si>
  <si>
    <t>USPD0988920</t>
  </si>
  <si>
    <t>USPD0988933</t>
  </si>
  <si>
    <t>USPD0988935</t>
  </si>
  <si>
    <t>USPD0988943</t>
  </si>
  <si>
    <t>USPD0988953</t>
  </si>
  <si>
    <t>USPD0988959</t>
  </si>
  <si>
    <t>USPD0988944</t>
  </si>
  <si>
    <t>USPD0988946</t>
  </si>
  <si>
    <t>USPD0988952</t>
  </si>
  <si>
    <t>USPD0988927</t>
  </si>
  <si>
    <t>USPD0988928</t>
  </si>
  <si>
    <t>USPD0988936</t>
  </si>
  <si>
    <t>USPD0988949</t>
  </si>
  <si>
    <t>USPD0988963</t>
  </si>
  <si>
    <t>USPD0988930</t>
  </si>
  <si>
    <t>USPD0988937</t>
  </si>
  <si>
    <t>USPD0988939</t>
  </si>
  <si>
    <t>USPD0988941</t>
  </si>
  <si>
    <t>USPD0988948</t>
  </si>
  <si>
    <t>USPD0988955</t>
  </si>
  <si>
    <t>USPD0988921</t>
  </si>
  <si>
    <t>USPD0988922</t>
  </si>
  <si>
    <t>USPD0988923</t>
  </si>
  <si>
    <t>USPD0988924</t>
  </si>
  <si>
    <t>USPD0988934</t>
  </si>
  <si>
    <t>USPD0988947</t>
  </si>
  <si>
    <t>USPD0988965</t>
  </si>
  <si>
    <t>USPD0988954</t>
  </si>
  <si>
    <t>USPD0988960</t>
  </si>
  <si>
    <t>USPD0988962</t>
  </si>
  <si>
    <t>USPD0988917</t>
  </si>
  <si>
    <t>USPD0988932</t>
  </si>
  <si>
    <t>USPD0988950</t>
  </si>
  <si>
    <t>USPD0988957</t>
  </si>
  <si>
    <t>USPD0988916</t>
  </si>
  <si>
    <t>USPD0988919</t>
  </si>
  <si>
    <t>USPD0988926</t>
  </si>
  <si>
    <t>USPD0988942</t>
  </si>
  <si>
    <t>USPD0988945</t>
  </si>
  <si>
    <t>USPD0988940</t>
  </si>
  <si>
    <t>USPD0988958</t>
  </si>
  <si>
    <t>USPD0988964</t>
  </si>
  <si>
    <t>USPD0988915</t>
  </si>
  <si>
    <t>USPD0988918</t>
  </si>
  <si>
    <t>USPD0988925</t>
  </si>
  <si>
    <t>USPD0988951</t>
  </si>
  <si>
    <t>USPD0988961</t>
  </si>
  <si>
    <t>USPD0988909</t>
  </si>
  <si>
    <t>CAPD7083150</t>
  </si>
  <si>
    <t>CAPD7083126</t>
  </si>
  <si>
    <t>CAPD7083138</t>
  </si>
  <si>
    <t>CAPD1997202</t>
  </si>
  <si>
    <t>DOPD3761310</t>
  </si>
  <si>
    <t>PAPD3761407</t>
  </si>
  <si>
    <t>MXPD3761384</t>
  </si>
  <si>
    <t>This sheet contains FactSet XML data for use with this workbook's =FDS codes.  Modifying the worksheet's contents may damage the workbook's =FDS functionality.</t>
  </si>
  <si>
    <t>USPD0988929</t>
  </si>
  <si>
    <t>USPD0988956</t>
  </si>
  <si>
    <t>USPD0988938</t>
  </si>
  <si>
    <t>USPD0988931</t>
  </si>
  <si>
    <t>USPD0988914</t>
  </si>
  <si>
    <t>Share of Units</t>
  </si>
  <si>
    <t>Macquarie</t>
  </si>
  <si>
    <t>Penentration</t>
  </si>
  <si>
    <t>International</t>
  </si>
  <si>
    <t>Total</t>
  </si>
  <si>
    <t>Mar 31, 2018</t>
  </si>
  <si>
    <t>Franchise</t>
  </si>
  <si>
    <t>Corporate</t>
  </si>
  <si>
    <t>2010</t>
  </si>
  <si>
    <t>Crunch</t>
  </si>
  <si>
    <t>Crunch Fitness</t>
  </si>
  <si>
    <t>Fitness 19</t>
  </si>
  <si>
    <t xml:space="preserve">    Unit Growth</t>
  </si>
  <si>
    <t>Alberta</t>
  </si>
  <si>
    <t>AB</t>
  </si>
  <si>
    <t>Planet</t>
  </si>
  <si>
    <t>Low Cost (ex-Planet)</t>
  </si>
  <si>
    <t>Fit 19</t>
  </si>
  <si>
    <t>Retro</t>
  </si>
  <si>
    <t>http://retrofitness.com/join-club-selection/</t>
  </si>
  <si>
    <t>Total Gyms</t>
  </si>
  <si>
    <t>Youfit</t>
  </si>
  <si>
    <t>Blink</t>
  </si>
  <si>
    <t>Snap</t>
  </si>
  <si>
    <t>2017</t>
  </si>
  <si>
    <t>CORPORATE</t>
  </si>
  <si>
    <t>Australia</t>
  </si>
  <si>
    <t>Belgium</t>
  </si>
  <si>
    <t>Egypt</t>
  </si>
  <si>
    <t>Hong Kong</t>
  </si>
  <si>
    <t>India</t>
  </si>
  <si>
    <t>Indonesia</t>
  </si>
  <si>
    <t>Ireland</t>
  </si>
  <si>
    <t>Mexico</t>
  </si>
  <si>
    <t>Netherlands</t>
  </si>
  <si>
    <t>New Zealand</t>
  </si>
  <si>
    <t>Philippines</t>
  </si>
  <si>
    <t>Saudi Arabia</t>
  </si>
  <si>
    <t>Spain</t>
  </si>
  <si>
    <t>UAE</t>
  </si>
  <si>
    <t>United Kingdom</t>
  </si>
  <si>
    <t>4/3/02018</t>
  </si>
  <si>
    <t>https://www.snapfitness.com/locations</t>
  </si>
  <si>
    <t>https://www.snapfitness.com/locations/usa</t>
  </si>
  <si>
    <t>Other Low Cost</t>
  </si>
  <si>
    <t>US Gyms</t>
  </si>
  <si>
    <t>x</t>
  </si>
  <si>
    <t>2018 Ytd.</t>
  </si>
  <si>
    <t>New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</si>
</sst>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yyyy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" fontId="8" fillId="0" borderId="0" xfId="0" applyNumberFormat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vertical="center"/>
    </xf>
    <xf numFmtId="37" fontId="4" fillId="0" borderId="0" xfId="0" applyNumberFormat="1" applyFont="1" applyFill="1" applyBorder="1" applyAlignment="1">
      <alignment horizontal="right" vertical="center"/>
    </xf>
    <xf numFmtId="17" fontId="8" fillId="3" borderId="0" xfId="0" applyNumberFormat="1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37" fontId="4" fillId="3" borderId="0" xfId="0" applyNumberFormat="1" applyFont="1" applyFill="1" applyBorder="1" applyAlignment="1">
      <alignment horizontal="right" vertical="center"/>
    </xf>
    <xf numFmtId="37" fontId="7" fillId="3" borderId="0" xfId="0" applyNumberFormat="1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17" fontId="8" fillId="3" borderId="1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37" fontId="4" fillId="3" borderId="2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37" fontId="7" fillId="3" borderId="1" xfId="0" applyNumberFormat="1" applyFont="1" applyFill="1" applyBorder="1" applyAlignment="1">
      <alignment horizontal="right" vertical="center"/>
    </xf>
    <xf numFmtId="17" fontId="7" fillId="0" borderId="0" xfId="0" applyNumberFormat="1" applyFont="1" applyFill="1" applyBorder="1" applyAlignment="1" applyProtection="1">
      <alignment horizontal="right" vertical="center"/>
    </xf>
    <xf numFmtId="0" fontId="0" fillId="0" borderId="0" xfId="0" applyFont="1" applyFill="1"/>
    <xf numFmtId="164" fontId="0" fillId="0" borderId="0" xfId="4" applyNumberFormat="1" applyFont="1" applyFill="1"/>
    <xf numFmtId="37" fontId="0" fillId="0" borderId="0" xfId="0" applyNumberFormat="1"/>
    <xf numFmtId="9" fontId="4" fillId="0" borderId="0" xfId="4" applyFont="1" applyFill="1" applyBorder="1" applyAlignment="1">
      <alignment vertical="center"/>
    </xf>
    <xf numFmtId="37" fontId="0" fillId="3" borderId="0" xfId="0" applyNumberFormat="1" applyFill="1"/>
    <xf numFmtId="9" fontId="4" fillId="3" borderId="0" xfId="4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164" fontId="4" fillId="3" borderId="0" xfId="4" applyNumberFormat="1" applyFont="1" applyFill="1" applyBorder="1" applyAlignment="1">
      <alignment horizontal="right" vertical="center"/>
    </xf>
    <xf numFmtId="164" fontId="4" fillId="3" borderId="2" xfId="4" applyNumberFormat="1" applyFont="1" applyFill="1" applyBorder="1" applyAlignment="1">
      <alignment horizontal="right" vertical="center"/>
    </xf>
    <xf numFmtId="17" fontId="8" fillId="0" borderId="1" xfId="0" applyNumberFormat="1" applyFont="1" applyFill="1" applyBorder="1" applyAlignment="1">
      <alignment horizontal="right" vertical="center"/>
    </xf>
    <xf numFmtId="164" fontId="7" fillId="3" borderId="1" xfId="4" applyNumberFormat="1" applyFont="1" applyFill="1" applyBorder="1" applyAlignment="1">
      <alignment horizontal="right" vertical="center"/>
    </xf>
    <xf numFmtId="164" fontId="7" fillId="0" borderId="1" xfId="4" applyNumberFormat="1" applyFont="1" applyFill="1" applyBorder="1" applyAlignment="1">
      <alignment horizontal="right" vertical="center"/>
    </xf>
    <xf numFmtId="0" fontId="0" fillId="3" borderId="0" xfId="0" applyFill="1"/>
    <xf numFmtId="2" fontId="0" fillId="0" borderId="0" xfId="0" applyNumberFormat="1"/>
    <xf numFmtId="165" fontId="0" fillId="0" borderId="0" xfId="0" applyNumberFormat="1"/>
    <xf numFmtId="164" fontId="7" fillId="0" borderId="0" xfId="4" applyNumberFormat="1" applyFont="1" applyFill="1" applyBorder="1" applyAlignment="1">
      <alignment horizontal="right" vertical="center"/>
    </xf>
    <xf numFmtId="164" fontId="7" fillId="3" borderId="0" xfId="4" applyNumberFormat="1" applyFont="1" applyFill="1" applyBorder="1" applyAlignment="1">
      <alignment horizontal="right" vertical="center"/>
    </xf>
    <xf numFmtId="164" fontId="4" fillId="0" borderId="0" xfId="4" applyNumberFormat="1" applyFont="1" applyFill="1" applyBorder="1" applyAlignment="1">
      <alignment vertical="center"/>
    </xf>
    <xf numFmtId="164" fontId="4" fillId="3" borderId="1" xfId="4" applyNumberFormat="1" applyFont="1" applyFill="1" applyBorder="1" applyAlignment="1">
      <alignment horizontal="right" vertical="center"/>
    </xf>
    <xf numFmtId="15" fontId="8" fillId="3" borderId="1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0" xfId="0" quotePrefix="1" applyFont="1" applyFill="1"/>
    <xf numFmtId="0" fontId="7" fillId="3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37" fontId="4" fillId="2" borderId="0" xfId="0" applyNumberFormat="1" applyFont="1" applyFill="1" applyBorder="1" applyAlignment="1">
      <alignment horizontal="right" vertical="center"/>
    </xf>
    <xf numFmtId="15" fontId="8" fillId="3" borderId="1" xfId="0" quotePrefix="1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10" fillId="3" borderId="1" xfId="0" applyFont="1" applyFill="1" applyBorder="1" applyAlignment="1">
      <alignment horizontal="left"/>
    </xf>
    <xf numFmtId="17" fontId="10" fillId="3" borderId="1" xfId="0" quotePrefix="1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17" fontId="0" fillId="3" borderId="0" xfId="0" quotePrefix="1" applyNumberFormat="1" applyFill="1" applyAlignment="1">
      <alignment horizontal="right"/>
    </xf>
    <xf numFmtId="0" fontId="11" fillId="3" borderId="0" xfId="0" applyFont="1" applyFill="1" applyAlignment="1">
      <alignment horizontal="left"/>
    </xf>
    <xf numFmtId="0" fontId="0" fillId="3" borderId="0" xfId="0" quotePrefix="1" applyFill="1" applyAlignment="1">
      <alignment horizontal="right"/>
    </xf>
    <xf numFmtId="0" fontId="10" fillId="3" borderId="3" xfId="0" applyFont="1" applyFill="1" applyBorder="1" applyAlignment="1">
      <alignment horizontal="left"/>
    </xf>
    <xf numFmtId="37" fontId="10" fillId="3" borderId="3" xfId="0" applyNumberFormat="1" applyFont="1" applyFill="1" applyBorder="1"/>
    <xf numFmtId="37" fontId="0" fillId="0" borderId="0" xfId="0" applyNumberFormat="1" applyBorder="1"/>
    <xf numFmtId="165" fontId="10" fillId="3" borderId="1" xfId="0" quotePrefix="1" applyNumberFormat="1" applyFont="1" applyFill="1" applyBorder="1" applyAlignment="1">
      <alignment horizontal="right"/>
    </xf>
    <xf numFmtId="37" fontId="10" fillId="2" borderId="3" xfId="0" applyNumberFormat="1" applyFont="1" applyFill="1" applyBorder="1"/>
    <xf numFmtId="15" fontId="8" fillId="3" borderId="0" xfId="0" applyNumberFormat="1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37" fontId="4" fillId="0" borderId="0" xfId="1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/>
    </xf>
    <xf numFmtId="14" fontId="4" fillId="0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3" fillId="0" borderId="0" xfId="5"/>
    <xf numFmtId="0" fontId="13" fillId="3" borderId="0" xfId="5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37" fontId="7" fillId="0" borderId="0" xfId="0" applyNumberFormat="1" applyFont="1" applyFill="1" applyBorder="1" applyAlignment="1">
      <alignment horizontal="right" vertical="center"/>
    </xf>
    <xf numFmtId="0" fontId="0" fillId="0" borderId="0" xfId="0" applyFill="1"/>
    <xf numFmtId="0" fontId="12" fillId="4" borderId="1" xfId="0" applyFont="1" applyFill="1" applyBorder="1" applyAlignment="1">
      <alignment horizontal="left" vertical="center"/>
    </xf>
    <xf numFmtId="15" fontId="12" fillId="4" borderId="1" xfId="0" applyNumberFormat="1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17" fontId="12" fillId="4" borderId="1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37" fontId="7" fillId="3" borderId="3" xfId="0" applyNumberFormat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horizontal="center" vertical="center"/>
    </xf>
    <xf numFmtId="37" fontId="4" fillId="0" borderId="0" xfId="0" applyNumberFormat="1" applyFont="1" applyFill="1" applyBorder="1" applyAlignment="1">
      <alignment horizontal="left" vertical="center"/>
    </xf>
    <xf numFmtId="37" fontId="4" fillId="3" borderId="0" xfId="0" applyNumberFormat="1" applyFont="1" applyFill="1" applyBorder="1" applyAlignment="1">
      <alignment horizontal="center" vertical="center"/>
    </xf>
    <xf numFmtId="37" fontId="4" fillId="0" borderId="0" xfId="0" applyNumberFormat="1" applyFont="1" applyFill="1" applyBorder="1" applyAlignment="1">
      <alignment vertical="center"/>
    </xf>
    <xf numFmtId="37" fontId="7" fillId="0" borderId="0" xfId="0" applyNumberFormat="1" applyFont="1" applyFill="1" applyBorder="1" applyAlignment="1">
      <alignment horizontal="left" vertical="center"/>
    </xf>
    <xf numFmtId="37" fontId="7" fillId="3" borderId="0" xfId="0" applyNumberFormat="1" applyFont="1" applyFill="1" applyBorder="1" applyAlignment="1">
      <alignment horizontal="center" vertical="center"/>
    </xf>
    <xf numFmtId="37" fontId="7" fillId="0" borderId="0" xfId="0" applyNumberFormat="1" applyFont="1" applyFill="1" applyBorder="1" applyAlignment="1">
      <alignment vertical="center"/>
    </xf>
    <xf numFmtId="37" fontId="7" fillId="0" borderId="0" xfId="1" applyNumberFormat="1" applyFont="1" applyFill="1" applyBorder="1" applyAlignment="1">
      <alignment vertical="center"/>
    </xf>
    <xf numFmtId="37" fontId="4" fillId="5" borderId="0" xfId="0" applyNumberFormat="1" applyFont="1" applyFill="1" applyBorder="1" applyAlignment="1">
      <alignment horizontal="left" vertical="center"/>
    </xf>
    <xf numFmtId="37" fontId="7" fillId="5" borderId="0" xfId="0" applyNumberFormat="1" applyFont="1" applyFill="1" applyBorder="1" applyAlignment="1">
      <alignment horizontal="left" vertical="center"/>
    </xf>
    <xf numFmtId="15" fontId="12" fillId="4" borderId="1" xfId="0" quotePrefix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vertical="center"/>
    </xf>
  </cellXfs>
  <cellStyles count="6">
    <cellStyle name="Comma 2" xfId="2"/>
    <cellStyle name="Hyperlink" xfId="5" builtinId="8"/>
    <cellStyle name="Normal" xfId="0" builtinId="0"/>
    <cellStyle name="Normal 2" xfId="1"/>
    <cellStyle name="Percent" xfId="4" builtinId="5"/>
    <cellStyle name="Percent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150D"/>
      <rgbColor rgb="00000000"/>
      <rgbColor rgb="00CECECE"/>
      <rgbColor rgb="00909090"/>
      <rgbColor rgb="005D5D5D"/>
      <rgbColor rgb="00DEDEDE"/>
      <rgbColor rgb="007C7C7C"/>
      <rgbColor rgb="00ABABAB"/>
      <rgbColor rgb="00000000"/>
      <rgbColor rgb="00808080"/>
      <rgbColor rgb="00000000"/>
      <rgbColor rgb="00808080"/>
      <rgbColor rgb="00000000"/>
      <rgbColor rgb="00808080"/>
      <rgbColor rgb="00000000"/>
      <rgbColor rgb="00808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99"/>
      <color rgb="FF33B4E6"/>
      <color rgb="FF003D63"/>
      <color rgb="FFFFB945"/>
      <color rgb="FFC5C5C7"/>
      <color rgb="FFADEBFF"/>
      <color rgb="FF660066"/>
      <color rgb="FFFF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2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34" Type="http://schemas.openxmlformats.org/officeDocument/2006/relationships/externalLink" Target="externalLinks/externalLink22.xml"/><Relationship Id="rId42" Type="http://schemas.openxmlformats.org/officeDocument/2006/relationships/externalLink" Target="externalLinks/externalLink30.xml"/><Relationship Id="rId47" Type="http://schemas.openxmlformats.org/officeDocument/2006/relationships/externalLink" Target="externalLinks/externalLink35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externalLink" Target="externalLinks/externalLink26.xml"/><Relationship Id="rId46" Type="http://schemas.openxmlformats.org/officeDocument/2006/relationships/externalLink" Target="externalLinks/externalLink3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externalLink" Target="externalLinks/externalLink25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externalLink" Target="externalLinks/externalLink24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4" Type="http://schemas.openxmlformats.org/officeDocument/2006/relationships/externalLink" Target="externalLinks/externalLink3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1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Series'!$B$24</c:f>
              <c:strCache>
                <c:ptCount val="1"/>
                <c:pt idx="0">
                  <c:v>Planet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'Time Series'!$C$19:$O$19</c:f>
              <c:numCache>
                <c:formatCode>yyyy</c:formatCode>
                <c:ptCount val="13"/>
                <c:pt idx="0">
                  <c:v>39082</c:v>
                </c:pt>
                <c:pt idx="1">
                  <c:v>39447</c:v>
                </c:pt>
                <c:pt idx="2">
                  <c:v>39813</c:v>
                </c:pt>
                <c:pt idx="3">
                  <c:v>40178</c:v>
                </c:pt>
                <c:pt idx="4">
                  <c:v>40543</c:v>
                </c:pt>
                <c:pt idx="5">
                  <c:v>40908</c:v>
                </c:pt>
                <c:pt idx="6">
                  <c:v>41274</c:v>
                </c:pt>
                <c:pt idx="7">
                  <c:v>41639</c:v>
                </c:pt>
                <c:pt idx="8">
                  <c:v>42004</c:v>
                </c:pt>
                <c:pt idx="9">
                  <c:v>42369</c:v>
                </c:pt>
                <c:pt idx="10">
                  <c:v>42735</c:v>
                </c:pt>
                <c:pt idx="11">
                  <c:v>43100</c:v>
                </c:pt>
                <c:pt idx="12" formatCode="mmm\-yy">
                  <c:v>43190</c:v>
                </c:pt>
              </c:numCache>
            </c:numRef>
          </c:cat>
          <c:val>
            <c:numRef>
              <c:f>'Time Series'!$C$24:$O$24</c:f>
              <c:numCache>
                <c:formatCode>#,##0_);\(#,##0\)</c:formatCode>
                <c:ptCount val="13"/>
                <c:pt idx="0">
                  <c:v>112</c:v>
                </c:pt>
                <c:pt idx="1">
                  <c:v>194</c:v>
                </c:pt>
                <c:pt idx="2">
                  <c:v>222</c:v>
                </c:pt>
                <c:pt idx="3">
                  <c:v>278</c:v>
                </c:pt>
                <c:pt idx="4">
                  <c:v>353</c:v>
                </c:pt>
                <c:pt idx="5">
                  <c:v>488</c:v>
                </c:pt>
                <c:pt idx="6">
                  <c:v>606</c:v>
                </c:pt>
                <c:pt idx="7">
                  <c:v>761</c:v>
                </c:pt>
                <c:pt idx="8">
                  <c:v>918</c:v>
                </c:pt>
                <c:pt idx="9">
                  <c:v>1124</c:v>
                </c:pt>
                <c:pt idx="10">
                  <c:v>1313</c:v>
                </c:pt>
                <c:pt idx="11">
                  <c:v>1518</c:v>
                </c:pt>
                <c:pt idx="12">
                  <c:v>1597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'Time Series'!$B$30</c:f>
              <c:strCache>
                <c:ptCount val="1"/>
                <c:pt idx="0">
                  <c:v>Fitness 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Series'!$C$19:$O$19</c:f>
              <c:numCache>
                <c:formatCode>yyyy</c:formatCode>
                <c:ptCount val="13"/>
                <c:pt idx="0">
                  <c:v>39082</c:v>
                </c:pt>
                <c:pt idx="1">
                  <c:v>39447</c:v>
                </c:pt>
                <c:pt idx="2">
                  <c:v>39813</c:v>
                </c:pt>
                <c:pt idx="3">
                  <c:v>40178</c:v>
                </c:pt>
                <c:pt idx="4">
                  <c:v>40543</c:v>
                </c:pt>
                <c:pt idx="5">
                  <c:v>40908</c:v>
                </c:pt>
                <c:pt idx="6">
                  <c:v>41274</c:v>
                </c:pt>
                <c:pt idx="7">
                  <c:v>41639</c:v>
                </c:pt>
                <c:pt idx="8">
                  <c:v>42004</c:v>
                </c:pt>
                <c:pt idx="9">
                  <c:v>42369</c:v>
                </c:pt>
                <c:pt idx="10">
                  <c:v>42735</c:v>
                </c:pt>
                <c:pt idx="11">
                  <c:v>43100</c:v>
                </c:pt>
                <c:pt idx="12" formatCode="mmm\-yy">
                  <c:v>43190</c:v>
                </c:pt>
              </c:numCache>
            </c:numRef>
          </c:cat>
          <c:val>
            <c:numRef>
              <c:f>'Time Series'!$C$30:$O$30</c:f>
              <c:numCache>
                <c:formatCode>#,##0_);\(#,##0\)</c:formatCode>
                <c:ptCount val="13"/>
                <c:pt idx="5">
                  <c:v>149</c:v>
                </c:pt>
                <c:pt idx="6">
                  <c:v>148</c:v>
                </c:pt>
                <c:pt idx="7">
                  <c:v>149</c:v>
                </c:pt>
                <c:pt idx="8">
                  <c:v>142</c:v>
                </c:pt>
                <c:pt idx="9">
                  <c:v>141</c:v>
                </c:pt>
                <c:pt idx="10">
                  <c:v>119</c:v>
                </c:pt>
                <c:pt idx="11">
                  <c:v>120</c:v>
                </c:pt>
                <c:pt idx="12">
                  <c:v>121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'Time Series'!$B$36</c:f>
              <c:strCache>
                <c:ptCount val="1"/>
                <c:pt idx="0">
                  <c:v>Crunch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'Time Series'!$C$19:$O$19</c:f>
              <c:numCache>
                <c:formatCode>yyyy</c:formatCode>
                <c:ptCount val="13"/>
                <c:pt idx="0">
                  <c:v>39082</c:v>
                </c:pt>
                <c:pt idx="1">
                  <c:v>39447</c:v>
                </c:pt>
                <c:pt idx="2">
                  <c:v>39813</c:v>
                </c:pt>
                <c:pt idx="3">
                  <c:v>40178</c:v>
                </c:pt>
                <c:pt idx="4">
                  <c:v>40543</c:v>
                </c:pt>
                <c:pt idx="5">
                  <c:v>40908</c:v>
                </c:pt>
                <c:pt idx="6">
                  <c:v>41274</c:v>
                </c:pt>
                <c:pt idx="7">
                  <c:v>41639</c:v>
                </c:pt>
                <c:pt idx="8">
                  <c:v>42004</c:v>
                </c:pt>
                <c:pt idx="9">
                  <c:v>42369</c:v>
                </c:pt>
                <c:pt idx="10">
                  <c:v>42735</c:v>
                </c:pt>
                <c:pt idx="11">
                  <c:v>43100</c:v>
                </c:pt>
                <c:pt idx="12" formatCode="mmm\-yy">
                  <c:v>43190</c:v>
                </c:pt>
              </c:numCache>
            </c:numRef>
          </c:cat>
          <c:val>
            <c:numRef>
              <c:f>'Time Series'!$C$36:$O$36</c:f>
              <c:numCache>
                <c:formatCode>#,##0_);\(#,##0\)</c:formatCode>
                <c:ptCount val="13"/>
                <c:pt idx="4">
                  <c:v>4</c:v>
                </c:pt>
                <c:pt idx="5">
                  <c:v>10</c:v>
                </c:pt>
                <c:pt idx="6">
                  <c:v>27</c:v>
                </c:pt>
                <c:pt idx="7">
                  <c:v>44</c:v>
                </c:pt>
                <c:pt idx="8">
                  <c:v>71</c:v>
                </c:pt>
                <c:pt idx="9">
                  <c:v>106</c:v>
                </c:pt>
                <c:pt idx="10">
                  <c:v>141</c:v>
                </c:pt>
                <c:pt idx="11">
                  <c:v>197.5</c:v>
                </c:pt>
                <c:pt idx="12">
                  <c:v>254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'Time Series'!$B$41</c:f>
              <c:strCache>
                <c:ptCount val="1"/>
                <c:pt idx="0">
                  <c:v>Low Cost (ex-Planet)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'Time Series'!$C$41:$O$41</c:f>
              <c:numCache>
                <c:formatCode>#,##0_);\(#,##0\)</c:formatCode>
                <c:ptCount val="13"/>
                <c:pt idx="4">
                  <c:v>4</c:v>
                </c:pt>
                <c:pt idx="5">
                  <c:v>159</c:v>
                </c:pt>
                <c:pt idx="6">
                  <c:v>175</c:v>
                </c:pt>
                <c:pt idx="7">
                  <c:v>193</c:v>
                </c:pt>
                <c:pt idx="8">
                  <c:v>213</c:v>
                </c:pt>
                <c:pt idx="9">
                  <c:v>247</c:v>
                </c:pt>
                <c:pt idx="10">
                  <c:v>260</c:v>
                </c:pt>
                <c:pt idx="11">
                  <c:v>317.5</c:v>
                </c:pt>
                <c:pt idx="12">
                  <c:v>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644936"/>
        <c:axId val="767645328"/>
      </c:lineChart>
      <c:catAx>
        <c:axId val="767644936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45328"/>
        <c:crosses val="autoZero"/>
        <c:auto val="0"/>
        <c:lblAlgn val="ctr"/>
        <c:lblOffset val="100"/>
        <c:noMultiLvlLbl val="0"/>
      </c:catAx>
      <c:valAx>
        <c:axId val="7676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4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/>
                </a:solidFill>
              </a:rPr>
              <a:t>Planet Fitness - Total</a:t>
            </a:r>
            <a:r>
              <a:rPr lang="en-US" sz="1200" b="1" baseline="0">
                <a:solidFill>
                  <a:schemeClr val="tx1"/>
                </a:solidFill>
              </a:rPr>
              <a:t> Number of Gyms &amp; Our Forecasts</a:t>
            </a:r>
            <a:endParaRPr lang="en-US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Charts!$C$3:$V$3</c:f>
              <c:numCache>
                <c:formatCode>mmm\-yy</c:formatCode>
                <c:ptCount val="20"/>
                <c:pt idx="0">
                  <c:v>41729</c:v>
                </c:pt>
                <c:pt idx="1">
                  <c:v>41820</c:v>
                </c:pt>
                <c:pt idx="2">
                  <c:v>41912</c:v>
                </c:pt>
                <c:pt idx="3">
                  <c:v>42004</c:v>
                </c:pt>
                <c:pt idx="4">
                  <c:v>42094</c:v>
                </c:pt>
                <c:pt idx="5">
                  <c:v>42185</c:v>
                </c:pt>
                <c:pt idx="6">
                  <c:v>42277</c:v>
                </c:pt>
                <c:pt idx="7">
                  <c:v>42369</c:v>
                </c:pt>
                <c:pt idx="8">
                  <c:v>42460</c:v>
                </c:pt>
                <c:pt idx="9">
                  <c:v>42551</c:v>
                </c:pt>
                <c:pt idx="10">
                  <c:v>42643</c:v>
                </c:pt>
                <c:pt idx="11">
                  <c:v>42735</c:v>
                </c:pt>
                <c:pt idx="12">
                  <c:v>42825</c:v>
                </c:pt>
                <c:pt idx="13">
                  <c:v>42916</c:v>
                </c:pt>
                <c:pt idx="14">
                  <c:v>43008</c:v>
                </c:pt>
                <c:pt idx="15">
                  <c:v>43100</c:v>
                </c:pt>
                <c:pt idx="16">
                  <c:v>43190</c:v>
                </c:pt>
                <c:pt idx="17">
                  <c:v>43281</c:v>
                </c:pt>
                <c:pt idx="18">
                  <c:v>43373</c:v>
                </c:pt>
                <c:pt idx="19">
                  <c:v>43465</c:v>
                </c:pt>
              </c:numCache>
            </c:numRef>
          </c:cat>
          <c:val>
            <c:numRef>
              <c:f>Charts!$C$4:$V$4</c:f>
              <c:numCache>
                <c:formatCode>#,##0_);\(#,##0\)</c:formatCode>
                <c:ptCount val="20"/>
                <c:pt idx="0">
                  <c:v>785</c:v>
                </c:pt>
                <c:pt idx="1">
                  <c:v>818</c:v>
                </c:pt>
                <c:pt idx="2">
                  <c:v>841</c:v>
                </c:pt>
                <c:pt idx="3">
                  <c:v>918</c:v>
                </c:pt>
                <c:pt idx="4">
                  <c:v>976</c:v>
                </c:pt>
                <c:pt idx="5">
                  <c:v>1014</c:v>
                </c:pt>
                <c:pt idx="6">
                  <c:v>1040</c:v>
                </c:pt>
                <c:pt idx="7">
                  <c:v>1124</c:v>
                </c:pt>
                <c:pt idx="8">
                  <c:v>1171</c:v>
                </c:pt>
                <c:pt idx="9">
                  <c:v>1206</c:v>
                </c:pt>
                <c:pt idx="10">
                  <c:v>1242</c:v>
                </c:pt>
                <c:pt idx="11">
                  <c:v>1313</c:v>
                </c:pt>
                <c:pt idx="12">
                  <c:v>1367</c:v>
                </c:pt>
                <c:pt idx="13">
                  <c:v>1403</c:v>
                </c:pt>
                <c:pt idx="14">
                  <c:v>1434</c:v>
                </c:pt>
                <c:pt idx="15">
                  <c:v>1509</c:v>
                </c:pt>
                <c:pt idx="16">
                  <c:v>1568</c:v>
                </c:pt>
                <c:pt idx="17">
                  <c:v>1605</c:v>
                </c:pt>
                <c:pt idx="18">
                  <c:v>1636</c:v>
                </c:pt>
                <c:pt idx="19">
                  <c:v>1711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767646112"/>
        <c:axId val="767646504"/>
      </c:barChart>
      <c:catAx>
        <c:axId val="7676461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46504"/>
        <c:crosses val="autoZero"/>
        <c:auto val="0"/>
        <c:lblAlgn val="ctr"/>
        <c:lblOffset val="100"/>
        <c:noMultiLvlLbl val="0"/>
      </c:catAx>
      <c:valAx>
        <c:axId val="767646504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4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Planet Fitness</a:t>
            </a:r>
            <a:r>
              <a:rPr lang="en-US" baseline="0"/>
              <a:t> - Total Number of Gyms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Planet!$E$88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(Planet!$G$87:$L$87,Planet!$R$87)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(Planet!$G$88:$L$88,Planet!$R$88)</c:f>
              <c:numCache>
                <c:formatCode>#,##0_);\(#,##0\)</c:formatCode>
                <c:ptCount val="7"/>
                <c:pt idx="0">
                  <c:v>242</c:v>
                </c:pt>
                <c:pt idx="1">
                  <c:v>255</c:v>
                </c:pt>
                <c:pt idx="2">
                  <c:v>280</c:v>
                </c:pt>
                <c:pt idx="3">
                  <c:v>308</c:v>
                </c:pt>
                <c:pt idx="4">
                  <c:v>331</c:v>
                </c:pt>
                <c:pt idx="5">
                  <c:v>347</c:v>
                </c:pt>
                <c:pt idx="6">
                  <c:v>386</c:v>
                </c:pt>
              </c:numCache>
            </c:numRef>
          </c:val>
        </c:ser>
        <c:ser>
          <c:idx val="1"/>
          <c:order val="1"/>
          <c:tx>
            <c:strRef>
              <c:f>Planet!$E$89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(Planet!$G$87:$L$87,Planet!$R$87)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(Planet!$G$89:$L$89,Planet!$R$89)</c:f>
              <c:numCache>
                <c:formatCode>#,##0_);\(#,##0\)</c:formatCode>
                <c:ptCount val="7"/>
                <c:pt idx="0">
                  <c:v>65</c:v>
                </c:pt>
                <c:pt idx="1">
                  <c:v>103</c:v>
                </c:pt>
                <c:pt idx="2">
                  <c:v>151</c:v>
                </c:pt>
                <c:pt idx="3">
                  <c:v>192</c:v>
                </c:pt>
                <c:pt idx="4">
                  <c:v>237</c:v>
                </c:pt>
                <c:pt idx="5">
                  <c:v>286</c:v>
                </c:pt>
                <c:pt idx="6">
                  <c:v>344</c:v>
                </c:pt>
              </c:numCache>
            </c:numRef>
          </c:val>
        </c:ser>
        <c:ser>
          <c:idx val="2"/>
          <c:order val="2"/>
          <c:tx>
            <c:strRef>
              <c:f>Planet!$E$90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(Planet!$G$87:$L$87,Planet!$R$87)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(Planet!$G$90:$L$90,Planet!$R$90)</c:f>
              <c:numCache>
                <c:formatCode>#,##0_);\(#,##0\)</c:formatCode>
                <c:ptCount val="7"/>
                <c:pt idx="0">
                  <c:v>150</c:v>
                </c:pt>
                <c:pt idx="1">
                  <c:v>192</c:v>
                </c:pt>
                <c:pt idx="2">
                  <c:v>245</c:v>
                </c:pt>
                <c:pt idx="3">
                  <c:v>316</c:v>
                </c:pt>
                <c:pt idx="4">
                  <c:v>413</c:v>
                </c:pt>
                <c:pt idx="5">
                  <c:v>487</c:v>
                </c:pt>
                <c:pt idx="6">
                  <c:v>593</c:v>
                </c:pt>
              </c:numCache>
            </c:numRef>
          </c:val>
        </c:ser>
        <c:ser>
          <c:idx val="3"/>
          <c:order val="3"/>
          <c:tx>
            <c:strRef>
              <c:f>Planet!$E$91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(Planet!$G$87:$L$87,Planet!$R$87)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(Planet!$G$91:$L$91,Planet!$R$91)</c:f>
              <c:numCache>
                <c:formatCode>#,##0_);\(#,##0\)</c:formatCode>
                <c:ptCount val="7"/>
                <c:pt idx="0">
                  <c:v>42</c:v>
                </c:pt>
                <c:pt idx="1">
                  <c:v>56</c:v>
                </c:pt>
                <c:pt idx="2">
                  <c:v>73</c:v>
                </c:pt>
                <c:pt idx="3">
                  <c:v>101</c:v>
                </c:pt>
                <c:pt idx="4">
                  <c:v>136</c:v>
                </c:pt>
                <c:pt idx="5">
                  <c:v>179</c:v>
                </c:pt>
                <c:pt idx="6">
                  <c:v>244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7648856"/>
        <c:axId val="767649248"/>
      </c:barChart>
      <c:lineChart>
        <c:grouping val="standard"/>
        <c:varyColors val="0"/>
        <c:ser>
          <c:idx val="4"/>
          <c:order val="4"/>
          <c:tx>
            <c:strRef>
              <c:f>Planet!$E$92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(Planet!$G$87:$L$87,Planet!$R$87)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(Planet!$G$92:$L$92,Planet!$R$92)</c:f>
              <c:numCache>
                <c:formatCode>#,##0_);\(#,##0\)</c:formatCode>
                <c:ptCount val="7"/>
                <c:pt idx="0">
                  <c:v>499</c:v>
                </c:pt>
                <c:pt idx="1">
                  <c:v>606</c:v>
                </c:pt>
                <c:pt idx="2">
                  <c:v>749</c:v>
                </c:pt>
                <c:pt idx="3">
                  <c:v>917</c:v>
                </c:pt>
                <c:pt idx="4">
                  <c:v>1117</c:v>
                </c:pt>
                <c:pt idx="5">
                  <c:v>1299</c:v>
                </c:pt>
                <c:pt idx="6">
                  <c:v>1567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648856"/>
        <c:axId val="767649248"/>
      </c:lineChart>
      <c:catAx>
        <c:axId val="76764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49248"/>
        <c:crosses val="autoZero"/>
        <c:auto val="1"/>
        <c:lblAlgn val="ctr"/>
        <c:lblOffset val="100"/>
        <c:noMultiLvlLbl val="0"/>
      </c:catAx>
      <c:valAx>
        <c:axId val="7676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4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Planet!$E$70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rgbClr val="800080"/>
            </a:solidFill>
            <a:ln>
              <a:noFill/>
            </a:ln>
            <a:effectLst/>
          </c:spPr>
          <c:invertIfNegative val="0"/>
          <c:cat>
            <c:strRef>
              <c:f>(Planet!$G$69:$L$69,Planet!$R$69)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(Planet!$G$70:$L$70,Planet!$R$70)</c:f>
              <c:numCache>
                <c:formatCode>#,##0_);\(#,##0\)</c:formatCode>
                <c:ptCount val="7"/>
                <c:pt idx="0">
                  <c:v>499</c:v>
                </c:pt>
                <c:pt idx="1">
                  <c:v>606</c:v>
                </c:pt>
                <c:pt idx="2">
                  <c:v>749</c:v>
                </c:pt>
                <c:pt idx="3">
                  <c:v>917</c:v>
                </c:pt>
                <c:pt idx="4">
                  <c:v>1117</c:v>
                </c:pt>
                <c:pt idx="5">
                  <c:v>1299</c:v>
                </c:pt>
                <c:pt idx="6">
                  <c:v>1567</c:v>
                </c:pt>
              </c:numCache>
            </c:numRef>
          </c:val>
        </c:ser>
        <c:ser>
          <c:idx val="1"/>
          <c:order val="1"/>
          <c:tx>
            <c:strRef>
              <c:f>Planet!$E$71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(Planet!$G$69:$L$69,Planet!$R$69)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(Planet!$G$71:$L$71,Planet!$R$71)</c:f>
              <c:numCache>
                <c:formatCode>#,##0_);\(#,##0\)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11</c:v>
                </c:pt>
                <c:pt idx="6">
                  <c:v>25</c:v>
                </c:pt>
              </c:numCache>
            </c:numRef>
          </c:val>
        </c:ser>
        <c:ser>
          <c:idx val="2"/>
          <c:order val="2"/>
          <c:tx>
            <c:strRef>
              <c:f>Planet!$E$72</c:f>
              <c:strCache>
                <c:ptCount val="1"/>
                <c:pt idx="0">
                  <c:v>Other International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(Planet!$G$69:$L$69,Planet!$R$69)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(Planet!$G$72:$L$72,Planet!$R$72)</c:f>
              <c:numCache>
                <c:formatCode>#,##0_);\(#,##0\)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67650032"/>
        <c:axId val="767650424"/>
      </c:barChart>
      <c:lineChart>
        <c:grouping val="standard"/>
        <c:varyColors val="0"/>
        <c:ser>
          <c:idx val="3"/>
          <c:order val="3"/>
          <c:tx>
            <c:strRef>
              <c:f>Planet!$E$73</c:f>
              <c:strCache>
                <c:ptCount val="1"/>
                <c:pt idx="0">
                  <c:v>Planet Fitness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(Planet!$G$69:$L$69,Planet!$R$69)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31-Mar-18</c:v>
                </c:pt>
              </c:strCache>
            </c:strRef>
          </c:cat>
          <c:val>
            <c:numRef>
              <c:f>(Planet!$G$73:$L$73,Planet!$R$73)</c:f>
              <c:numCache>
                <c:formatCode>#,##0_);\(#,##0\)</c:formatCode>
                <c:ptCount val="7"/>
                <c:pt idx="0">
                  <c:v>499</c:v>
                </c:pt>
                <c:pt idx="1">
                  <c:v>606</c:v>
                </c:pt>
                <c:pt idx="2">
                  <c:v>749</c:v>
                </c:pt>
                <c:pt idx="3">
                  <c:v>917</c:v>
                </c:pt>
                <c:pt idx="4">
                  <c:v>1122</c:v>
                </c:pt>
                <c:pt idx="5">
                  <c:v>1311</c:v>
                </c:pt>
                <c:pt idx="6">
                  <c:v>1597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650032"/>
        <c:axId val="767650424"/>
      </c:lineChart>
      <c:catAx>
        <c:axId val="76765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50424"/>
        <c:crosses val="autoZero"/>
        <c:auto val="1"/>
        <c:lblAlgn val="ctr"/>
        <c:lblOffset val="100"/>
        <c:noMultiLvlLbl val="0"/>
      </c:catAx>
      <c:valAx>
        <c:axId val="76765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5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/>
                </a:solidFill>
              </a:rPr>
              <a:t>Planet Fitness - Total Number of Gyms</a:t>
            </a: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sz="1000" b="0">
                <a:solidFill>
                  <a:schemeClr val="tx1"/>
                </a:solidFill>
              </a:rPr>
              <a:t>Estimate</a:t>
            </a:r>
            <a:r>
              <a:rPr lang="en-US" sz="1000" b="0" baseline="0">
                <a:solidFill>
                  <a:schemeClr val="tx1"/>
                </a:solidFill>
              </a:rPr>
              <a:t> for 2018 includes gyms in pre-sale</a:t>
            </a:r>
            <a:endParaRPr lang="en-US" sz="1000" b="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45429584973753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02806940799065E-2"/>
          <c:y val="9.2117585301837265E-2"/>
          <c:w val="0.88803423009623794"/>
          <c:h val="0.827001224846894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Planet!$E$92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rgbClr val="8000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Charts!$W$52:$W$58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Mar 31, 2018</c:v>
                </c:pt>
              </c:strCache>
            </c:strRef>
          </c:cat>
          <c:val>
            <c:numRef>
              <c:f>(Planet!$G$92:$L$92,Planet!$R$92)</c:f>
              <c:numCache>
                <c:formatCode>#,##0_);\(#,##0\)</c:formatCode>
                <c:ptCount val="7"/>
                <c:pt idx="0">
                  <c:v>499</c:v>
                </c:pt>
                <c:pt idx="1">
                  <c:v>606</c:v>
                </c:pt>
                <c:pt idx="2">
                  <c:v>749</c:v>
                </c:pt>
                <c:pt idx="3">
                  <c:v>917</c:v>
                </c:pt>
                <c:pt idx="4">
                  <c:v>1117</c:v>
                </c:pt>
                <c:pt idx="5">
                  <c:v>1299</c:v>
                </c:pt>
                <c:pt idx="6">
                  <c:v>1567</c:v>
                </c:pt>
              </c:numCache>
            </c:numRef>
          </c:val>
        </c:ser>
        <c:ser>
          <c:idx val="1"/>
          <c:order val="1"/>
          <c:tx>
            <c:strRef>
              <c:f>Planet!$E$93</c:f>
              <c:strCache>
                <c:ptCount val="1"/>
                <c:pt idx="0">
                  <c:v>International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Charts!$W$52:$W$58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Mar 31, 2018</c:v>
                </c:pt>
              </c:strCache>
            </c:strRef>
          </c:cat>
          <c:val>
            <c:numRef>
              <c:f>(Planet!$G$93:$L$93,Planet!$R$93)</c:f>
              <c:numCache>
                <c:formatCode>#,##0_);\(#,##0\)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12</c:v>
                </c:pt>
                <c:pt idx="6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67648464"/>
        <c:axId val="767648072"/>
      </c:barChart>
      <c:lineChart>
        <c:grouping val="standard"/>
        <c:varyColors val="0"/>
        <c:ser>
          <c:idx val="2"/>
          <c:order val="2"/>
          <c:tx>
            <c:strRef>
              <c:f>Planet!$E$94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66006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(Planet!$G$94:$L$94,Planet!$R$94)</c:f>
              <c:numCache>
                <c:formatCode>#,##0_);\(#,##0\)</c:formatCode>
                <c:ptCount val="7"/>
                <c:pt idx="0">
                  <c:v>499</c:v>
                </c:pt>
                <c:pt idx="1">
                  <c:v>606</c:v>
                </c:pt>
                <c:pt idx="2">
                  <c:v>749</c:v>
                </c:pt>
                <c:pt idx="3">
                  <c:v>917</c:v>
                </c:pt>
                <c:pt idx="4">
                  <c:v>1122</c:v>
                </c:pt>
                <c:pt idx="5">
                  <c:v>1311</c:v>
                </c:pt>
                <c:pt idx="6">
                  <c:v>1597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648464"/>
        <c:axId val="767648072"/>
      </c:lineChart>
      <c:catAx>
        <c:axId val="7676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48072"/>
        <c:crosses val="autoZero"/>
        <c:auto val="1"/>
        <c:lblAlgn val="ctr"/>
        <c:lblOffset val="100"/>
        <c:noMultiLvlLbl val="0"/>
      </c:catAx>
      <c:valAx>
        <c:axId val="76764807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9977095636482942"/>
          <c:y val="0.15205844269466318"/>
          <c:w val="0.40045822397200348"/>
          <c:h val="6.6176933765632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Planet Fitness - Unit Growth by Region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920384951881019E-2"/>
          <c:y val="0.23131999125109362"/>
          <c:w val="0.90763517060367449"/>
          <c:h val="0.684428769320501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Planet!$E$98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rgbClr val="336699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Planet!$H$97:$N$97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31-May-18</c:v>
                </c:pt>
              </c:strCache>
            </c:strRef>
          </c:cat>
          <c:val>
            <c:numRef>
              <c:f>Planet!$H$98:$N$98</c:f>
              <c:numCache>
                <c:formatCode>#,##0_);\(#,##0\)</c:formatCode>
                <c:ptCount val="7"/>
                <c:pt idx="0">
                  <c:v>13</c:v>
                </c:pt>
                <c:pt idx="1">
                  <c:v>25</c:v>
                </c:pt>
                <c:pt idx="2">
                  <c:v>28</c:v>
                </c:pt>
                <c:pt idx="3">
                  <c:v>23</c:v>
                </c:pt>
                <c:pt idx="4">
                  <c:v>16</c:v>
                </c:pt>
                <c:pt idx="5">
                  <c:v>30</c:v>
                </c:pt>
                <c:pt idx="6">
                  <c:v>8</c:v>
                </c:pt>
              </c:numCache>
            </c:numRef>
          </c:val>
        </c:ser>
        <c:ser>
          <c:idx val="1"/>
          <c:order val="1"/>
          <c:tx>
            <c:strRef>
              <c:f>Planet!$E$99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rgbClr val="33B4E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Planet!$H$97:$N$97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31-May-18</c:v>
                </c:pt>
              </c:strCache>
            </c:strRef>
          </c:cat>
          <c:val>
            <c:numRef>
              <c:f>Planet!$H$99:$N$99</c:f>
              <c:numCache>
                <c:formatCode>#,##0_);\(#,##0\)</c:formatCode>
                <c:ptCount val="7"/>
                <c:pt idx="0">
                  <c:v>38</c:v>
                </c:pt>
                <c:pt idx="1">
                  <c:v>48</c:v>
                </c:pt>
                <c:pt idx="2">
                  <c:v>41</c:v>
                </c:pt>
                <c:pt idx="3">
                  <c:v>45</c:v>
                </c:pt>
                <c:pt idx="4">
                  <c:v>49</c:v>
                </c:pt>
                <c:pt idx="5">
                  <c:v>43</c:v>
                </c:pt>
                <c:pt idx="6">
                  <c:v>25</c:v>
                </c:pt>
              </c:numCache>
            </c:numRef>
          </c:val>
        </c:ser>
        <c:ser>
          <c:idx val="2"/>
          <c:order val="2"/>
          <c:tx>
            <c:strRef>
              <c:f>Planet!$E$100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rgbClr val="ADEB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Planet!$H$97:$N$97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31-May-18</c:v>
                </c:pt>
              </c:strCache>
            </c:strRef>
          </c:cat>
          <c:val>
            <c:numRef>
              <c:f>Planet!$H$100:$N$100</c:f>
              <c:numCache>
                <c:formatCode>#,##0_);\(#,##0\)</c:formatCode>
                <c:ptCount val="7"/>
                <c:pt idx="0">
                  <c:v>42</c:v>
                </c:pt>
                <c:pt idx="1">
                  <c:v>53</c:v>
                </c:pt>
                <c:pt idx="2">
                  <c:v>71</c:v>
                </c:pt>
                <c:pt idx="3">
                  <c:v>97</c:v>
                </c:pt>
                <c:pt idx="4">
                  <c:v>74</c:v>
                </c:pt>
                <c:pt idx="5">
                  <c:v>75</c:v>
                </c:pt>
                <c:pt idx="6">
                  <c:v>38</c:v>
                </c:pt>
              </c:numCache>
            </c:numRef>
          </c:val>
        </c:ser>
        <c:ser>
          <c:idx val="3"/>
          <c:order val="3"/>
          <c:tx>
            <c:strRef>
              <c:f>Planet!$E$101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rgbClr val="003D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Planet!$H$97:$N$97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31-May-18</c:v>
                </c:pt>
              </c:strCache>
            </c:strRef>
          </c:cat>
          <c:val>
            <c:numRef>
              <c:f>Planet!$H$101:$N$101</c:f>
              <c:numCache>
                <c:formatCode>#,##0_);\(#,##0\)</c:formatCode>
                <c:ptCount val="7"/>
                <c:pt idx="0">
                  <c:v>14</c:v>
                </c:pt>
                <c:pt idx="1">
                  <c:v>17</c:v>
                </c:pt>
                <c:pt idx="2">
                  <c:v>28</c:v>
                </c:pt>
                <c:pt idx="3">
                  <c:v>35</c:v>
                </c:pt>
                <c:pt idx="4">
                  <c:v>43</c:v>
                </c:pt>
                <c:pt idx="5">
                  <c:v>45</c:v>
                </c:pt>
                <c:pt idx="6">
                  <c:v>28</c:v>
                </c:pt>
              </c:numCache>
            </c:numRef>
          </c:val>
        </c:ser>
        <c:ser>
          <c:idx val="4"/>
          <c:order val="4"/>
          <c:tx>
            <c:strRef>
              <c:f>Planet!$E$102</c:f>
              <c:strCache>
                <c:ptCount val="1"/>
                <c:pt idx="0">
                  <c:v>International</c:v>
                </c:pt>
              </c:strCache>
            </c:strRef>
          </c:tx>
          <c:spPr>
            <a:solidFill>
              <a:srgbClr val="FFB945"/>
            </a:solidFill>
            <a:ln>
              <a:noFill/>
            </a:ln>
            <a:effectLst/>
          </c:spPr>
          <c:invertIfNegative val="0"/>
          <c:cat>
            <c:strRef>
              <c:f>Planet!$H$97:$N$97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31-May-18</c:v>
                </c:pt>
              </c:strCache>
            </c:strRef>
          </c:cat>
          <c:val>
            <c:numRef>
              <c:f>Planet!$H$102:$N$102</c:f>
              <c:numCache>
                <c:formatCode>#,##0_);\(#,##0\)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7</c:v>
                </c:pt>
                <c:pt idx="5">
                  <c:v>14</c:v>
                </c:pt>
                <c:pt idx="6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89321544"/>
        <c:axId val="1089324680"/>
      </c:barChart>
      <c:lineChart>
        <c:grouping val="standard"/>
        <c:varyColors val="0"/>
        <c:ser>
          <c:idx val="5"/>
          <c:order val="5"/>
          <c:tx>
            <c:strRef>
              <c:f>Planet!$E$103</c:f>
              <c:strCache>
                <c:ptCount val="1"/>
                <c:pt idx="0">
                  <c:v>Total</c:v>
                </c:pt>
              </c:strCache>
            </c:strRef>
          </c:tx>
          <c:spPr>
            <a:ln w="12700" cap="rnd">
              <a:noFill/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Planet!$H$97:$N$97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31-May-18</c:v>
                </c:pt>
              </c:strCache>
            </c:strRef>
          </c:cat>
          <c:val>
            <c:numRef>
              <c:f>Planet!$H$103:$N$103</c:f>
              <c:numCache>
                <c:formatCode>#,##0_);\(#,##0\)</c:formatCode>
                <c:ptCount val="7"/>
                <c:pt idx="0">
                  <c:v>107</c:v>
                </c:pt>
                <c:pt idx="1">
                  <c:v>143</c:v>
                </c:pt>
                <c:pt idx="2">
                  <c:v>168</c:v>
                </c:pt>
                <c:pt idx="3">
                  <c:v>205</c:v>
                </c:pt>
                <c:pt idx="4">
                  <c:v>189</c:v>
                </c:pt>
                <c:pt idx="5">
                  <c:v>207</c:v>
                </c:pt>
                <c:pt idx="6">
                  <c:v>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321544"/>
        <c:axId val="1089324680"/>
      </c:lineChart>
      <c:catAx>
        <c:axId val="108932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24680"/>
        <c:crosses val="autoZero"/>
        <c:auto val="1"/>
        <c:lblAlgn val="ctr"/>
        <c:lblOffset val="100"/>
        <c:noMultiLvlLbl val="0"/>
      </c:catAx>
      <c:valAx>
        <c:axId val="1089324680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2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5"/>
        <c:delete val="1"/>
      </c:legendEntry>
      <c:layout>
        <c:manualLayout>
          <c:xMode val="edge"/>
          <c:yMode val="edge"/>
          <c:x val="7.3351706036745415E-2"/>
          <c:y val="0.12541666666666668"/>
          <c:w val="0.89775940507436569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Planet Fitness - Market Penetration</a:t>
            </a:r>
            <a:r>
              <a:rPr lang="en-US" b="1" baseline="0">
                <a:solidFill>
                  <a:schemeClr val="tx1"/>
                </a:solidFill>
              </a:rPr>
              <a:t> by Region</a:t>
            </a:r>
            <a:r>
              <a:rPr lang="en-US" b="1">
                <a:solidFill>
                  <a:schemeClr val="tx1"/>
                </a:solidFill>
              </a:rPr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15951196477009E-2"/>
          <c:y val="0.18097222222222226"/>
          <c:w val="0.89262983340471558"/>
          <c:h val="0.73477653834937295"/>
        </c:manualLayout>
      </c:layout>
      <c:barChart>
        <c:barDir val="col"/>
        <c:grouping val="clustered"/>
        <c:varyColors val="0"/>
        <c:ser>
          <c:idx val="1"/>
          <c:order val="0"/>
          <c:tx>
            <c:v>2013</c:v>
          </c:tx>
          <c:spPr>
            <a:solidFill>
              <a:srgbClr val="33B4E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Planet!$AE$88:$AE$92</c:f>
              <c:numCache>
                <c:formatCode>0.0%</c:formatCode>
                <c:ptCount val="5"/>
                <c:pt idx="0">
                  <c:v>3.2232526375911161E-2</c:v>
                </c:pt>
                <c:pt idx="1">
                  <c:v>1.442600014620686E-2</c:v>
                </c:pt>
                <c:pt idx="2">
                  <c:v>1.2955255644646535E-2</c:v>
                </c:pt>
                <c:pt idx="3">
                  <c:v>6.3450850560486599E-3</c:v>
                </c:pt>
                <c:pt idx="4">
                  <c:v>1.510985378365522E-2</c:v>
                </c:pt>
              </c:numCache>
            </c:numRef>
          </c:val>
        </c:ser>
        <c:ser>
          <c:idx val="0"/>
          <c:order val="1"/>
          <c:tx>
            <c:strRef>
              <c:f>Planet!$N$7</c:f>
              <c:strCache>
                <c:ptCount val="1"/>
                <c:pt idx="0">
                  <c:v>31-May-18</c:v>
                </c:pt>
              </c:strCache>
            </c:strRef>
          </c:tx>
          <c:spPr>
            <a:solidFill>
              <a:srgbClr val="336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Planet!$E$88:$E$92</c:f>
              <c:strCache>
                <c:ptCount val="5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  <c:pt idx="4">
                  <c:v>USA</c:v>
                </c:pt>
              </c:strCache>
            </c:strRef>
          </c:cat>
          <c:val>
            <c:numRef>
              <c:f>Planet!$V$88:$V$92</c:f>
              <c:numCache>
                <c:formatCode>0.0%</c:formatCode>
                <c:ptCount val="5"/>
                <c:pt idx="0">
                  <c:v>5.0451048130707214E-2</c:v>
                </c:pt>
                <c:pt idx="1">
                  <c:v>3.842219031976412E-2</c:v>
                </c:pt>
                <c:pt idx="2">
                  <c:v>3.4961785862510524E-2</c:v>
                </c:pt>
                <c:pt idx="3">
                  <c:v>2.4089717300036683E-2</c:v>
                </c:pt>
                <c:pt idx="4">
                  <c:v>3.5779281637031445E-2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084792536"/>
        <c:axId val="1084794496"/>
      </c:barChart>
      <c:catAx>
        <c:axId val="108479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794496"/>
        <c:crosses val="autoZero"/>
        <c:auto val="1"/>
        <c:lblAlgn val="ctr"/>
        <c:lblOffset val="100"/>
        <c:noMultiLvlLbl val="0"/>
      </c:catAx>
      <c:valAx>
        <c:axId val="108479449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79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6971853413720779"/>
          <c:y val="0.12541666666666668"/>
          <c:w val="0.2075818022747156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13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11</xdr:col>
      <xdr:colOff>0</xdr:colOff>
      <xdr:row>48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49</xdr:row>
      <xdr:rowOff>0</xdr:rowOff>
    </xdr:from>
    <xdr:to>
      <xdr:col>11</xdr:col>
      <xdr:colOff>0</xdr:colOff>
      <xdr:row>66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0</xdr:colOff>
      <xdr:row>64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105</xdr:row>
      <xdr:rowOff>0</xdr:rowOff>
    </xdr:from>
    <xdr:to>
      <xdr:col>14</xdr:col>
      <xdr:colOff>0</xdr:colOff>
      <xdr:row>121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122</xdr:row>
      <xdr:rowOff>0</xdr:rowOff>
    </xdr:from>
    <xdr:to>
      <xdr:col>14</xdr:col>
      <xdr:colOff>0</xdr:colOff>
      <xdr:row>138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Documents%20and%20Settings\smerino\Local%20Settings\Temporary%20Internet%20Files\OLK6FB\JWN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ny%20Models/PLNT_0119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rnim/AppData/Local/Microsoft/Windows/Temporary%20Internet%20Files/Content.Outlook/VPK71QUH/RCL_0901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qu\US%20Domestic\US%20Research\Small%20Caps\BROOKS\Company%20Models\RCL_0916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qu\US%20Domestic\US%20Research\Small%20Caps\BROOKS\Company%20Models\CCL_0803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qu\US%20Domestic\US%20Research\Small%20Caps\BROOKS\Company%20Models\NCLH_0923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rnim/AppData/Local/Microsoft/Windows/Temporary%20Internet%20Files/Content.Outlook/VPK71QUH/CCL_09021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Users\ldunn\AppData\Local\Microsoft\Windows\Temporary%20Internet%20Files\Content.IE5\X57ILDCF\COH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-data-1\nyshare\Research\DUNN\AEOS\AEO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Apparel\data\AEOS\AE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-data-1\nyshare\Research\DUNN\ANN\An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Apparel\data\COLM\COL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EQU\US%20Domestic\US%20Research\social%20infrastructure\Comp%20Sheets\B%20Scree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gust%2029\Documents\Work\Work\CXW\CRN\CR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\Downloads\Work\Misc\Valuation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CHEMICAL\CALLS\2003\Exhibits\022403dow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CHEMICAL\AHJR\WORLDBAL\PP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DATA\hmay\Desktop\CX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gust%2029\Documents\Work\Work\Misc\Gerry%20B\Healthia%20Model%20060107_v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erospace%20&amp;%20Defence\Company%20Models\BA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CSFB\LOSTFILE\PNR\HOLT\PNR%20Edg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BACKUP\backup\KS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EQU\US%20Domestic\US%20Research\social%20infrastructure\Comp%20Sheets\Other\Full%20DCF%20w-capex%20v2%20%20100509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bankofamerica.com\ds_dfs\Equity%20Research\Diversified%20Industries\Stallard_R\Aerospace%20&amp;%20Defence\Commercial%20Aerospace\Engine%20Databas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-data-1\nyshare\Documents%20and%20Settings\Melissa\Local%20Settings\Temporary%20Internet%20Files\Content.IE5\7ASOE0YL\CO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US%20Domestic\US%20Research\social%20infrastructure\Chemicals\EMN\EMN%20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pscsdfs01\ds_dfs\Equity%20Research\Diversified%20Industries\Stallard_R\Aerospace%20&amp;%20Defence\Commercial%20Aerospace\Engine%20Databas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Program%20Files\FactSet\User%20Data\CPBY%20Com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Program%20Files\FactSet\User%20Data\Segment%20Summary%20(FactSet%20Fundamentals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DATA\hmay\Desktop\December%20Magnifier\US%20Market%20Magnifier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Apparel\data\ANF\ANF_vdf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YDFSP149\shared\Documents%20and%20Settings\Victor%20S.%20Pak\Local%20Settings\Temporary%20Internet%20Files\Content.IE5\K1QBWHIR\ANN_VDF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rooks1/AppData/Local/Microsoft/Windows/Temporary%20Internet%20Files/Content.Outlook/6H3SH6NI/Copy%20of%20Webscraping_To_Find_Locations_V3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qu\US%20Domestic\US%20Research\Small%20Caps\BROOKS\Emerging%20Leaders%20-%20Companies\0%20-%20Master%20Models\TPUB_091815.xlsm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\Work\Work\Business%20Plan\Valuation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tzPeriodicDPmap"/>
      <sheetName val="bltzSingleDPmap"/>
      <sheetName val="bltzModelProperties"/>
      <sheetName val="Questions"/>
      <sheetName val="JWN Input"/>
      <sheetName val="ANNUAL_IS"/>
      <sheetName val="QTRLY_IS"/>
      <sheetName val="Stores"/>
      <sheetName val="MComps"/>
      <sheetName val="Credit Card"/>
      <sheetName val="Segment"/>
      <sheetName val="Mix"/>
      <sheetName val="SOCF"/>
      <sheetName val="SOCF_Q"/>
      <sheetName val="BS"/>
      <sheetName val="BS_Q"/>
      <sheetName val="Buyback"/>
      <sheetName val="InvAnlys"/>
      <sheetName val="Guidance"/>
      <sheetName val="Ratios"/>
      <sheetName val="Ratios_Q"/>
      <sheetName val="DCF 2008"/>
      <sheetName val="Credit"/>
      <sheetName val="LBO"/>
      <sheetName val="Mapping"/>
      <sheetName val="Debt"/>
      <sheetName val="QT"/>
      <sheetName val="Full Note Chart"/>
      <sheetName val="States"/>
      <sheetName val="New Stores"/>
      <sheetName val="DCF"/>
      <sheetName val="Master Tru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Cover"/>
      <sheetName val="Download"/>
      <sheetName val="Model"/>
      <sheetName val="MQE"/>
      <sheetName val="SOTP"/>
      <sheetName val="Regression"/>
      <sheetName val="Key"/>
      <sheetName val="Thirds"/>
      <sheetName val="Low Cost"/>
      <sheetName val="Regions"/>
      <sheetName val="Industry"/>
      <sheetName val="Google"/>
      <sheetName val="Peers"/>
      <sheetName val="Peers 2"/>
      <sheetName val="2nds"/>
      <sheetName val="Street (Q)"/>
      <sheetName val="Street (A)"/>
      <sheetName val="Squiggles"/>
      <sheetName val="EVE"/>
      <sheetName val="Short"/>
      <sheetName val="Own"/>
      <sheetName val="Result"/>
      <sheetName val="__APW_ACTIVE_FIELD_RESTORE__"/>
    </sheetNames>
    <sheetDataSet>
      <sheetData sheetId="0"/>
      <sheetData sheetId="1"/>
      <sheetData sheetId="2">
        <row r="27">
          <cell r="A27" t="str">
            <v xml:space="preserve"> - Depreciation</v>
          </cell>
          <cell r="B27" t="str">
            <v>$m</v>
          </cell>
          <cell r="C27">
            <v>8.2010000000000005</v>
          </cell>
          <cell r="D27">
            <v>7.9829999999999997</v>
          </cell>
          <cell r="E27">
            <v>7.976</v>
          </cell>
          <cell r="F27">
            <v>7.9980000000000002</v>
          </cell>
          <cell r="G27">
            <v>7.7030000000000003</v>
          </cell>
          <cell r="H27">
            <v>7.6779999999999999</v>
          </cell>
          <cell r="I27">
            <v>7.7450000000000001</v>
          </cell>
          <cell r="J27">
            <v>8.375</v>
          </cell>
          <cell r="K27">
            <v>7.9509999999999996</v>
          </cell>
          <cell r="L27">
            <v>7.8940000000000001</v>
          </cell>
          <cell r="M27">
            <v>8.1370000000000005</v>
          </cell>
          <cell r="N27">
            <v>8.5843749999999996</v>
          </cell>
          <cell r="O27">
            <v>8.1497749999999982</v>
          </cell>
          <cell r="P27">
            <v>8.0913500000000003</v>
          </cell>
          <cell r="Q27">
            <v>8.3404249999999998</v>
          </cell>
          <cell r="R27">
            <v>8.7989843749999981</v>
          </cell>
          <cell r="S27">
            <v>8.3535193749999976</v>
          </cell>
          <cell r="T27">
            <v>8.2936337499999997</v>
          </cell>
          <cell r="U27">
            <v>8.5489356249999986</v>
          </cell>
          <cell r="V27">
            <v>9.0189589843749971</v>
          </cell>
          <cell r="W27">
            <v>8.562357359374996</v>
          </cell>
          <cell r="X27">
            <v>8.5009745937499996</v>
          </cell>
          <cell r="Y27">
            <v>8.7626590156249975</v>
          </cell>
          <cell r="Z27">
            <v>9.2444329589843708</v>
          </cell>
          <cell r="AA27">
            <v>8.7764162933593699</v>
          </cell>
          <cell r="AB27">
            <v>8.7134989585937497</v>
          </cell>
          <cell r="AC27">
            <v>8.9817254910156219</v>
          </cell>
          <cell r="AD27">
            <v>9.4755437829589795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7">
          <cell r="B7" t="str">
            <v>Mar '15</v>
          </cell>
          <cell r="C7" t="str">
            <v>Jun '15</v>
          </cell>
          <cell r="D7" t="str">
            <v>Sep '15</v>
          </cell>
          <cell r="E7" t="str">
            <v>Dec '15</v>
          </cell>
          <cell r="F7" t="str">
            <v>Mar '16</v>
          </cell>
          <cell r="G7" t="str">
            <v>Jun '16</v>
          </cell>
          <cell r="H7" t="str">
            <v>Sep '16</v>
          </cell>
          <cell r="I7" t="str">
            <v>Dec '16</v>
          </cell>
          <cell r="J7" t="str">
            <v>Mar '17</v>
          </cell>
          <cell r="K7" t="str">
            <v>Jun '17</v>
          </cell>
          <cell r="L7" t="str">
            <v>Sep '17</v>
          </cell>
          <cell r="M7" t="str">
            <v>Dec '17</v>
          </cell>
          <cell r="N7" t="str">
            <v>Mar '18</v>
          </cell>
          <cell r="O7" t="str">
            <v>Jun '18</v>
          </cell>
          <cell r="P7" t="str">
            <v>Sep '18</v>
          </cell>
          <cell r="Q7" t="str">
            <v>Dec '18</v>
          </cell>
        </row>
        <row r="8">
          <cell r="B8" t="str">
            <v>2015/1F</v>
          </cell>
          <cell r="C8" t="str">
            <v>2015/2F</v>
          </cell>
          <cell r="D8" t="str">
            <v>2015/3F</v>
          </cell>
          <cell r="E8" t="str">
            <v>2015/4F</v>
          </cell>
          <cell r="F8" t="str">
            <v>2016/1F</v>
          </cell>
          <cell r="G8" t="str">
            <v>2016/2F</v>
          </cell>
          <cell r="H8" t="str">
            <v>2016/3F</v>
          </cell>
          <cell r="I8" t="str">
            <v>2016/4F</v>
          </cell>
          <cell r="J8" t="str">
            <v>2017/1F</v>
          </cell>
          <cell r="K8" t="str">
            <v>2017/2F</v>
          </cell>
          <cell r="L8" t="str">
            <v>2017/3F</v>
          </cell>
          <cell r="M8" t="str">
            <v>2017/4F</v>
          </cell>
          <cell r="N8" t="str">
            <v>2018/1F</v>
          </cell>
          <cell r="O8" t="str">
            <v>2018/2F</v>
          </cell>
          <cell r="P8" t="str">
            <v>2018/3F</v>
          </cell>
          <cell r="Q8" t="str">
            <v>2018/4F</v>
          </cell>
        </row>
        <row r="9">
          <cell r="B9">
            <v>0.12</v>
          </cell>
          <cell r="C9">
            <v>0.13</v>
          </cell>
          <cell r="D9">
            <v>0.1</v>
          </cell>
          <cell r="E9">
            <v>0.17</v>
          </cell>
          <cell r="F9">
            <v>0.15</v>
          </cell>
          <cell r="G9">
            <v>0.17</v>
          </cell>
          <cell r="H9">
            <v>0.16</v>
          </cell>
          <cell r="I9">
            <v>0.2</v>
          </cell>
          <cell r="J9">
            <v>0.19</v>
          </cell>
          <cell r="K9">
            <v>0.22</v>
          </cell>
          <cell r="L9">
            <v>0.19</v>
          </cell>
          <cell r="M9">
            <v>0.23085330000000001</v>
          </cell>
          <cell r="N9">
            <v>0.22652330000000001</v>
          </cell>
          <cell r="O9">
            <v>0.25292120000000001</v>
          </cell>
          <cell r="P9">
            <v>0.22727</v>
          </cell>
          <cell r="Q9">
            <v>0.26848749999999999</v>
          </cell>
        </row>
        <row r="10">
          <cell r="B10" t="str">
            <v>-</v>
          </cell>
          <cell r="C10" t="str">
            <v>-</v>
          </cell>
          <cell r="D10" t="str">
            <v>-</v>
          </cell>
          <cell r="E10" t="str">
            <v>-</v>
          </cell>
          <cell r="F10">
            <v>0.13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</row>
        <row r="11">
          <cell r="B11">
            <v>0.09</v>
          </cell>
          <cell r="C11">
            <v>0.12</v>
          </cell>
          <cell r="D11">
            <v>-0.04</v>
          </cell>
          <cell r="E11">
            <v>2.5174999999999999E-2</v>
          </cell>
          <cell r="F11">
            <v>3.4136E-2</v>
          </cell>
          <cell r="G11">
            <v>0.11</v>
          </cell>
          <cell r="H11">
            <v>0.08</v>
          </cell>
          <cell r="I11">
            <v>0.107254</v>
          </cell>
          <cell r="J11">
            <v>0.14000000000000001</v>
          </cell>
          <cell r="K11">
            <v>0.16</v>
          </cell>
          <cell r="L11">
            <v>0.18</v>
          </cell>
          <cell r="M11">
            <v>0.22600000000000001</v>
          </cell>
          <cell r="N11">
            <v>0.215</v>
          </cell>
          <cell r="O11">
            <v>0.245</v>
          </cell>
          <cell r="P11">
            <v>0.22750000000000001</v>
          </cell>
        </row>
        <row r="12">
          <cell r="B12" t="str">
            <v>-</v>
          </cell>
          <cell r="C12" t="str">
            <v>-</v>
          </cell>
          <cell r="D12" t="str">
            <v>-</v>
          </cell>
          <cell r="E12">
            <v>0.149478</v>
          </cell>
          <cell r="F12" t="str">
            <v>-</v>
          </cell>
          <cell r="G12" t="str">
            <v>-</v>
          </cell>
          <cell r="H12">
            <v>0.116037</v>
          </cell>
          <cell r="I12">
            <v>0.11534700000000001</v>
          </cell>
          <cell r="J12">
            <v>9.1588000000000003E-2</v>
          </cell>
          <cell r="K12">
            <v>5.6834000000000003E-2</v>
          </cell>
          <cell r="L12">
            <v>3.6138000000000003E-2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</row>
        <row r="13">
          <cell r="B13" t="str">
            <v>-</v>
          </cell>
          <cell r="C13" t="str">
            <v>-</v>
          </cell>
          <cell r="D13" t="str">
            <v>-</v>
          </cell>
          <cell r="E13">
            <v>7.3214000000000001E-2</v>
          </cell>
          <cell r="F13">
            <v>3.3341000000000003E-2</v>
          </cell>
          <cell r="G13">
            <v>3.4686000000000002E-2</v>
          </cell>
          <cell r="H13" t="str">
            <v>-</v>
          </cell>
          <cell r="I13">
            <v>7.2588E-2</v>
          </cell>
          <cell r="J13">
            <v>-4.9711999999999999E-2</v>
          </cell>
          <cell r="K13">
            <v>0.104532</v>
          </cell>
          <cell r="L13">
            <v>6.6445000000000004E-2</v>
          </cell>
          <cell r="M13" t="str">
            <v>-</v>
          </cell>
          <cell r="N13" t="str">
            <v>-</v>
          </cell>
          <cell r="O13" t="str">
            <v>-</v>
          </cell>
          <cell r="P13" t="str">
            <v>-</v>
          </cell>
        </row>
        <row r="14">
          <cell r="B14" t="str">
            <v>-</v>
          </cell>
          <cell r="C14" t="str">
            <v>-</v>
          </cell>
          <cell r="D14" t="str">
            <v>-</v>
          </cell>
          <cell r="E14">
            <v>4.5490000000000001E-3</v>
          </cell>
          <cell r="F14">
            <v>1.8439999999999999E-3</v>
          </cell>
          <cell r="G14">
            <v>2.9220000000000001E-3</v>
          </cell>
          <cell r="H14">
            <v>6.6140000000000001E-3</v>
          </cell>
          <cell r="I14">
            <v>2.2920000000000002E-3</v>
          </cell>
          <cell r="J14">
            <v>5.3990000000000002E-3</v>
          </cell>
          <cell r="K14">
            <v>6.4539999999999997E-3</v>
          </cell>
          <cell r="L14">
            <v>3.4139999999999999E-3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</row>
        <row r="15">
          <cell r="B15" t="str">
            <v>-</v>
          </cell>
          <cell r="C15" t="str">
            <v>-</v>
          </cell>
          <cell r="D15" t="str">
            <v>-</v>
          </cell>
          <cell r="E15">
            <v>4.6499999999999996E-3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P15" t="str">
            <v>-</v>
          </cell>
        </row>
        <row r="16">
          <cell r="B16" t="str">
            <v>-</v>
          </cell>
          <cell r="C16" t="str">
            <v>-</v>
          </cell>
          <cell r="D16" t="str">
            <v>-</v>
          </cell>
          <cell r="E16">
            <v>-2.5832999999999998E-2</v>
          </cell>
          <cell r="F16" t="str">
            <v>-</v>
          </cell>
          <cell r="G16">
            <v>7.2999999999999996E-4</v>
          </cell>
          <cell r="H16" t="str">
            <v>-</v>
          </cell>
          <cell r="I16">
            <v>-5.2940000000000001E-3</v>
          </cell>
          <cell r="J16">
            <v>-3.4710000000000001E-3</v>
          </cell>
          <cell r="K16" t="str">
            <v>-</v>
          </cell>
          <cell r="L16" t="str">
            <v>-</v>
          </cell>
          <cell r="M16" t="str">
            <v>-</v>
          </cell>
          <cell r="N16" t="str">
            <v>-</v>
          </cell>
          <cell r="O16" t="str">
            <v>-</v>
          </cell>
          <cell r="P16" t="str">
            <v>-</v>
          </cell>
        </row>
        <row r="17">
          <cell r="B17" t="str">
            <v>-</v>
          </cell>
          <cell r="C17" t="str">
            <v>-</v>
          </cell>
          <cell r="D17" t="str">
            <v>-</v>
          </cell>
          <cell r="E17">
            <v>5.3388999999999999E-2</v>
          </cell>
          <cell r="F17">
            <v>4.9064000000000003E-2</v>
          </cell>
          <cell r="G17">
            <v>4.9133000000000003E-2</v>
          </cell>
          <cell r="H17">
            <v>4.9132000000000002E-2</v>
          </cell>
          <cell r="I17">
            <v>4.9119000000000003E-2</v>
          </cell>
          <cell r="J17">
            <v>4.6911000000000001E-2</v>
          </cell>
          <cell r="K17">
            <v>4.6975999999999997E-2</v>
          </cell>
          <cell r="L17">
            <v>4.6958E-2</v>
          </cell>
          <cell r="M17" t="str">
            <v>-</v>
          </cell>
          <cell r="N17" t="str">
            <v>-</v>
          </cell>
          <cell r="O17" t="str">
            <v>-</v>
          </cell>
          <cell r="P17" t="str">
            <v>-</v>
          </cell>
        </row>
        <row r="18">
          <cell r="B18" t="str">
            <v>-</v>
          </cell>
          <cell r="C18" t="str">
            <v>-</v>
          </cell>
          <cell r="D18" t="str">
            <v>-</v>
          </cell>
          <cell r="E18">
            <v>-0.112137</v>
          </cell>
          <cell r="F18">
            <v>9.9951999999999999E-2</v>
          </cell>
          <cell r="G18">
            <v>0.111333</v>
          </cell>
          <cell r="H18">
            <v>-0.105111</v>
          </cell>
          <cell r="I18">
            <v>-0.13070200000000001</v>
          </cell>
          <cell r="J18" t="str">
            <v>-</v>
          </cell>
          <cell r="K18">
            <v>-0.14375299999999999</v>
          </cell>
          <cell r="L18">
            <v>-0.124121</v>
          </cell>
          <cell r="M18" t="str">
            <v>-</v>
          </cell>
          <cell r="N18" t="str">
            <v>-</v>
          </cell>
          <cell r="O18" t="str">
            <v>-</v>
          </cell>
          <cell r="P18" t="str">
            <v>-</v>
          </cell>
        </row>
        <row r="19"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>
            <v>3.8500000000000001E-3</v>
          </cell>
          <cell r="G19">
            <v>4.3600000000000003E-4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P19" t="str">
            <v>-</v>
          </cell>
        </row>
        <row r="20">
          <cell r="B20" t="str">
            <v>-</v>
          </cell>
          <cell r="C20" t="str">
            <v>-</v>
          </cell>
          <cell r="D20" t="str">
            <v>-</v>
          </cell>
          <cell r="E20" t="str">
            <v>-</v>
          </cell>
          <cell r="F20" t="str">
            <v>-</v>
          </cell>
          <cell r="G20">
            <v>1.0418999999999999E-2</v>
          </cell>
          <cell r="H20" t="str">
            <v>-</v>
          </cell>
          <cell r="I20" t="str">
            <v>-</v>
          </cell>
          <cell r="J20" t="str">
            <v>-</v>
          </cell>
          <cell r="K20" t="str">
            <v>-</v>
          </cell>
          <cell r="L20" t="str">
            <v>-</v>
          </cell>
          <cell r="M20" t="str">
            <v>-</v>
          </cell>
          <cell r="N20" t="str">
            <v>-</v>
          </cell>
          <cell r="O20" t="str">
            <v>-</v>
          </cell>
          <cell r="P20" t="str">
            <v>-</v>
          </cell>
        </row>
        <row r="21">
          <cell r="B21" t="str">
            <v>-</v>
          </cell>
          <cell r="C21" t="str">
            <v>-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>
            <v>1.0936E-2</v>
          </cell>
          <cell r="I21">
            <v>5.0610000000000004E-3</v>
          </cell>
          <cell r="J21">
            <v>6.1710000000000003E-3</v>
          </cell>
          <cell r="K21">
            <v>3.3440000000000002E-3</v>
          </cell>
          <cell r="L21">
            <v>4.17E-4</v>
          </cell>
          <cell r="M21" t="str">
            <v>-</v>
          </cell>
          <cell r="N21" t="str">
            <v>-</v>
          </cell>
          <cell r="O21" t="str">
            <v>-</v>
          </cell>
          <cell r="P21" t="str">
            <v>-</v>
          </cell>
        </row>
        <row r="22">
          <cell r="B22">
            <v>0.12</v>
          </cell>
          <cell r="C22">
            <v>0.13</v>
          </cell>
          <cell r="D22">
            <v>0.1</v>
          </cell>
          <cell r="E22">
            <v>0.17</v>
          </cell>
          <cell r="F22">
            <v>0.15</v>
          </cell>
          <cell r="G22">
            <v>0.17</v>
          </cell>
          <cell r="H22">
            <v>0.16</v>
          </cell>
          <cell r="I22">
            <v>0.2</v>
          </cell>
          <cell r="J22">
            <v>0.19</v>
          </cell>
          <cell r="K22">
            <v>0.22</v>
          </cell>
          <cell r="L22">
            <v>0.19</v>
          </cell>
          <cell r="M22">
            <v>0.23085330000000001</v>
          </cell>
          <cell r="N22">
            <v>0.22652330000000001</v>
          </cell>
          <cell r="O22">
            <v>0.25292120000000001</v>
          </cell>
          <cell r="P22">
            <v>0.22727</v>
          </cell>
        </row>
        <row r="25">
          <cell r="B25" t="str">
            <v>Mar '15</v>
          </cell>
          <cell r="C25" t="str">
            <v>Jun '15</v>
          </cell>
          <cell r="D25" t="str">
            <v>Sep '15</v>
          </cell>
          <cell r="E25" t="str">
            <v>Dec '15</v>
          </cell>
          <cell r="F25" t="str">
            <v>Mar '16</v>
          </cell>
          <cell r="G25" t="str">
            <v>Jun '16</v>
          </cell>
          <cell r="H25" t="str">
            <v>Sep '16</v>
          </cell>
          <cell r="I25" t="str">
            <v>Dec '16</v>
          </cell>
          <cell r="J25" t="str">
            <v>Mar '17</v>
          </cell>
          <cell r="K25" t="str">
            <v>Jun '17</v>
          </cell>
          <cell r="L25" t="str">
            <v>Sep '17</v>
          </cell>
          <cell r="M25" t="str">
            <v>Dec '17</v>
          </cell>
          <cell r="N25" t="str">
            <v>Mar '18</v>
          </cell>
          <cell r="O25" t="str">
            <v>Jun '18</v>
          </cell>
          <cell r="P25" t="str">
            <v>Sep '18</v>
          </cell>
        </row>
        <row r="26">
          <cell r="B26" t="str">
            <v>2015/1F</v>
          </cell>
          <cell r="C26" t="str">
            <v>2015/2F</v>
          </cell>
          <cell r="D26" t="str">
            <v>2015/3F</v>
          </cell>
          <cell r="E26" t="str">
            <v>2015/4F</v>
          </cell>
          <cell r="F26" t="str">
            <v>2016/1F</v>
          </cell>
          <cell r="G26" t="str">
            <v>2016/2F</v>
          </cell>
          <cell r="H26" t="str">
            <v>2016/3F</v>
          </cell>
          <cell r="I26" t="str">
            <v>2016/4F</v>
          </cell>
          <cell r="J26" t="str">
            <v>2017/1F</v>
          </cell>
          <cell r="K26" t="str">
            <v>2017/2F</v>
          </cell>
          <cell r="L26" t="str">
            <v>2017/3F</v>
          </cell>
          <cell r="M26" t="str">
            <v>2017/4F</v>
          </cell>
          <cell r="N26" t="str">
            <v>2018/1F</v>
          </cell>
          <cell r="O26" t="str">
            <v>2018/2F</v>
          </cell>
          <cell r="P26" t="str">
            <v>2018/3F</v>
          </cell>
        </row>
        <row r="27">
          <cell r="B27">
            <v>76.900000000000006</v>
          </cell>
          <cell r="C27">
            <v>79</v>
          </cell>
          <cell r="D27">
            <v>68.816999999999993</v>
          </cell>
          <cell r="E27">
            <v>105.845</v>
          </cell>
          <cell r="F27">
            <v>83.343000000000004</v>
          </cell>
          <cell r="G27">
            <v>91.471999999999994</v>
          </cell>
          <cell r="H27">
            <v>87.007000000000005</v>
          </cell>
          <cell r="I27">
            <v>116.419</v>
          </cell>
          <cell r="J27">
            <v>91.102000000000004</v>
          </cell>
          <cell r="K27">
            <v>107.316</v>
          </cell>
          <cell r="L27">
            <v>97.495999999999995</v>
          </cell>
          <cell r="M27">
            <v>131.1414</v>
          </cell>
          <cell r="N27">
            <v>108.233</v>
          </cell>
          <cell r="O27">
            <v>117.35137</v>
          </cell>
          <cell r="P27">
            <v>110.46299999999999</v>
          </cell>
        </row>
        <row r="28">
          <cell r="B28" t="str">
            <v>-</v>
          </cell>
          <cell r="C28" t="str">
            <v>-</v>
          </cell>
          <cell r="D28" t="str">
            <v>-</v>
          </cell>
          <cell r="E28">
            <v>24.7</v>
          </cell>
          <cell r="F28">
            <v>27.7</v>
          </cell>
          <cell r="G28">
            <v>29.5</v>
          </cell>
          <cell r="H28">
            <v>27.225000000000001</v>
          </cell>
          <cell r="I28">
            <v>32.107999999999997</v>
          </cell>
          <cell r="J28">
            <v>36.796999999999997</v>
          </cell>
          <cell r="K28">
            <v>37.793999999999997</v>
          </cell>
          <cell r="L28">
            <v>35.6</v>
          </cell>
          <cell r="M28">
            <v>41.4</v>
          </cell>
          <cell r="N28">
            <v>45.524999999999999</v>
          </cell>
          <cell r="O28">
            <v>45.55</v>
          </cell>
          <cell r="P28">
            <v>43.524999999999999</v>
          </cell>
        </row>
        <row r="29">
          <cell r="B29" t="str">
            <v>-</v>
          </cell>
          <cell r="C29" t="str">
            <v>-</v>
          </cell>
          <cell r="D29" t="str">
            <v>-</v>
          </cell>
          <cell r="E29">
            <v>20</v>
          </cell>
          <cell r="F29">
            <v>21.491</v>
          </cell>
          <cell r="G29">
            <v>25.506</v>
          </cell>
          <cell r="H29">
            <v>23.045999999999999</v>
          </cell>
          <cell r="I29">
            <v>27.332000000000001</v>
          </cell>
          <cell r="J29">
            <v>30.280999999999999</v>
          </cell>
          <cell r="K29">
            <v>32.790999999999997</v>
          </cell>
          <cell r="L29">
            <v>31.413</v>
          </cell>
          <cell r="M29">
            <v>36.66666</v>
          </cell>
          <cell r="N29">
            <v>39.799999999999997</v>
          </cell>
          <cell r="O29">
            <v>41.4</v>
          </cell>
          <cell r="P29">
            <v>40.549999999999997</v>
          </cell>
        </row>
        <row r="30">
          <cell r="B30" t="str">
            <v>-</v>
          </cell>
          <cell r="C30" t="str">
            <v>-</v>
          </cell>
          <cell r="D30" t="str">
            <v>-</v>
          </cell>
          <cell r="E30">
            <v>4.7</v>
          </cell>
          <cell r="F30">
            <v>6.1859999999999999</v>
          </cell>
          <cell r="G30">
            <v>3.9729999999999999</v>
          </cell>
          <cell r="H30">
            <v>4.1790000000000003</v>
          </cell>
          <cell r="I30">
            <v>4.7759999999999998</v>
          </cell>
          <cell r="J30">
            <v>6.516</v>
          </cell>
          <cell r="K30">
            <v>5.0030000000000001</v>
          </cell>
          <cell r="L30">
            <v>4.149</v>
          </cell>
          <cell r="M30">
            <v>5.2</v>
          </cell>
          <cell r="N30">
            <v>6.6</v>
          </cell>
          <cell r="O30">
            <v>5.05</v>
          </cell>
          <cell r="P30">
            <v>4.7</v>
          </cell>
        </row>
        <row r="31">
          <cell r="B31" t="str">
            <v>-</v>
          </cell>
          <cell r="C31" t="str">
            <v>-</v>
          </cell>
          <cell r="D31" t="str">
            <v>-</v>
          </cell>
          <cell r="E31">
            <v>24.7</v>
          </cell>
          <cell r="F31">
            <v>25.696999999999999</v>
          </cell>
          <cell r="G31">
            <v>26.382999999999999</v>
          </cell>
          <cell r="H31">
            <v>26.675000000000001</v>
          </cell>
          <cell r="I31">
            <v>25.965</v>
          </cell>
          <cell r="J31">
            <v>27.041</v>
          </cell>
          <cell r="K31">
            <v>28.285</v>
          </cell>
          <cell r="L31">
            <v>28.56</v>
          </cell>
          <cell r="M31">
            <v>28.033329999999999</v>
          </cell>
          <cell r="N31">
            <v>29.425000000000001</v>
          </cell>
          <cell r="O31">
            <v>30.75</v>
          </cell>
          <cell r="P31">
            <v>30.375</v>
          </cell>
        </row>
        <row r="32">
          <cell r="B32" t="str">
            <v>-</v>
          </cell>
          <cell r="C32" t="str">
            <v>-</v>
          </cell>
          <cell r="D32" t="str">
            <v>-</v>
          </cell>
          <cell r="E32">
            <v>56.5</v>
          </cell>
          <cell r="F32">
            <v>29.969000000000001</v>
          </cell>
          <cell r="G32">
            <v>35.61</v>
          </cell>
          <cell r="H32">
            <v>33.106999999999999</v>
          </cell>
          <cell r="I32">
            <v>58.345999999999997</v>
          </cell>
          <cell r="J32">
            <v>27.263999999999999</v>
          </cell>
          <cell r="K32">
            <v>41.237000000000002</v>
          </cell>
          <cell r="L32">
            <v>33.374000000000002</v>
          </cell>
          <cell r="M32">
            <v>62.283329999999999</v>
          </cell>
          <cell r="N32">
            <v>37.825000000000003</v>
          </cell>
          <cell r="O32">
            <v>42.225000000000001</v>
          </cell>
          <cell r="P32">
            <v>37.049999999999997</v>
          </cell>
        </row>
        <row r="35">
          <cell r="B35" t="str">
            <v>Mar '15</v>
          </cell>
          <cell r="C35" t="str">
            <v>Jun '15</v>
          </cell>
          <cell r="D35" t="str">
            <v>Sep '15</v>
          </cell>
          <cell r="E35" t="str">
            <v>Dec '15</v>
          </cell>
          <cell r="F35" t="str">
            <v>Mar '16</v>
          </cell>
          <cell r="G35" t="str">
            <v>Jun '16</v>
          </cell>
          <cell r="H35" t="str">
            <v>Sep '16</v>
          </cell>
          <cell r="I35" t="str">
            <v>Dec '16</v>
          </cell>
          <cell r="J35" t="str">
            <v>Mar '17</v>
          </cell>
          <cell r="K35" t="str">
            <v>Jun '17</v>
          </cell>
          <cell r="L35" t="str">
            <v>Sep '17</v>
          </cell>
          <cell r="M35" t="str">
            <v>Dec '17</v>
          </cell>
          <cell r="N35" t="str">
            <v>Mar '18</v>
          </cell>
          <cell r="O35" t="str">
            <v>Jun '18</v>
          </cell>
          <cell r="P35" t="str">
            <v>Sep '18</v>
          </cell>
        </row>
        <row r="36">
          <cell r="B36" t="str">
            <v>2015/1F</v>
          </cell>
          <cell r="C36" t="str">
            <v>2015/2F</v>
          </cell>
          <cell r="D36" t="str">
            <v>2015/3F</v>
          </cell>
          <cell r="E36" t="str">
            <v>2015/4F</v>
          </cell>
          <cell r="F36" t="str">
            <v>2016/1F</v>
          </cell>
          <cell r="G36" t="str">
            <v>2016/2F</v>
          </cell>
          <cell r="H36" t="str">
            <v>2016/3F</v>
          </cell>
          <cell r="I36" t="str">
            <v>2016/4F</v>
          </cell>
          <cell r="J36" t="str">
            <v>2017/1F</v>
          </cell>
          <cell r="K36" t="str">
            <v>2017/2F</v>
          </cell>
          <cell r="L36" t="str">
            <v>2017/3F</v>
          </cell>
          <cell r="M36" t="str">
            <v>2017/4F</v>
          </cell>
          <cell r="N36" t="str">
            <v>2018/1F</v>
          </cell>
          <cell r="O36" t="str">
            <v>2018/2F</v>
          </cell>
          <cell r="P36" t="str">
            <v>2018/3F</v>
          </cell>
        </row>
        <row r="37">
          <cell r="B37">
            <v>10.9</v>
          </cell>
          <cell r="C37">
            <v>7.3</v>
          </cell>
          <cell r="D37">
            <v>6.9</v>
          </cell>
          <cell r="E37">
            <v>6.2</v>
          </cell>
          <cell r="F37">
            <v>6.8</v>
          </cell>
          <cell r="G37">
            <v>7.6</v>
          </cell>
          <cell r="H37">
            <v>10</v>
          </cell>
          <cell r="I37">
            <v>10.6</v>
          </cell>
          <cell r="J37">
            <v>11.1</v>
          </cell>
          <cell r="K37">
            <v>9</v>
          </cell>
          <cell r="L37">
            <v>9.3000000000000007</v>
          </cell>
          <cell r="M37">
            <v>8.1</v>
          </cell>
          <cell r="N37">
            <v>6.45</v>
          </cell>
          <cell r="O37">
            <v>7</v>
          </cell>
          <cell r="P37">
            <v>6.9166670000000003</v>
          </cell>
        </row>
        <row r="38">
          <cell r="B38" t="str">
            <v>-</v>
          </cell>
          <cell r="C38" t="str">
            <v>-</v>
          </cell>
          <cell r="D38">
            <v>1040</v>
          </cell>
          <cell r="E38">
            <v>1124</v>
          </cell>
          <cell r="F38">
            <v>1171</v>
          </cell>
          <cell r="G38">
            <v>1206</v>
          </cell>
          <cell r="H38">
            <v>1242</v>
          </cell>
          <cell r="I38">
            <v>1313</v>
          </cell>
          <cell r="J38">
            <v>1367</v>
          </cell>
          <cell r="K38">
            <v>1403</v>
          </cell>
          <cell r="L38">
            <v>1432</v>
          </cell>
          <cell r="M38">
            <v>1511.5709999999999</v>
          </cell>
          <cell r="N38">
            <v>1567.2</v>
          </cell>
          <cell r="O38">
            <v>1605</v>
          </cell>
          <cell r="P38">
            <v>1639</v>
          </cell>
        </row>
        <row r="39">
          <cell r="B39" t="str">
            <v>-</v>
          </cell>
          <cell r="C39" t="str">
            <v>-</v>
          </cell>
          <cell r="D39" t="str">
            <v>-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 t="str">
            <v>-</v>
          </cell>
          <cell r="J39" t="str">
            <v>-</v>
          </cell>
          <cell r="K39" t="str">
            <v>-</v>
          </cell>
          <cell r="L39" t="str">
            <v>-</v>
          </cell>
          <cell r="M39" t="str">
            <v>-</v>
          </cell>
          <cell r="N39" t="str">
            <v>-</v>
          </cell>
          <cell r="O39" t="str">
            <v>-</v>
          </cell>
          <cell r="P39" t="str">
            <v>-</v>
          </cell>
        </row>
        <row r="40">
          <cell r="B40" t="str">
            <v>-</v>
          </cell>
          <cell r="C40" t="str">
            <v>-</v>
          </cell>
          <cell r="D40" t="str">
            <v>-</v>
          </cell>
          <cell r="E40">
            <v>84</v>
          </cell>
          <cell r="F40">
            <v>47.5</v>
          </cell>
          <cell r="G40">
            <v>36</v>
          </cell>
          <cell r="H40">
            <v>36</v>
          </cell>
          <cell r="I40">
            <v>74</v>
          </cell>
          <cell r="J40">
            <v>54</v>
          </cell>
          <cell r="K40">
            <v>37</v>
          </cell>
          <cell r="L40">
            <v>29</v>
          </cell>
          <cell r="M40">
            <v>79</v>
          </cell>
          <cell r="N40">
            <v>51</v>
          </cell>
          <cell r="O40">
            <v>36</v>
          </cell>
          <cell r="P40">
            <v>35</v>
          </cell>
        </row>
        <row r="43">
          <cell r="B43" t="str">
            <v>Mar '15</v>
          </cell>
          <cell r="C43" t="str">
            <v>Jun '15</v>
          </cell>
          <cell r="D43" t="str">
            <v>Sep '15</v>
          </cell>
          <cell r="E43" t="str">
            <v>Dec '15</v>
          </cell>
          <cell r="F43" t="str">
            <v>Mar '16</v>
          </cell>
          <cell r="G43" t="str">
            <v>Jun '16</v>
          </cell>
          <cell r="H43" t="str">
            <v>Sep '16</v>
          </cell>
          <cell r="I43" t="str">
            <v>Dec '16</v>
          </cell>
          <cell r="J43" t="str">
            <v>Mar '17</v>
          </cell>
          <cell r="K43" t="str">
            <v>Jun '17</v>
          </cell>
          <cell r="L43" t="str">
            <v>Sep '17</v>
          </cell>
          <cell r="M43" t="str">
            <v>Dec '17</v>
          </cell>
          <cell r="N43" t="str">
            <v>Mar '18</v>
          </cell>
          <cell r="O43" t="str">
            <v>Jun '18</v>
          </cell>
          <cell r="P43" t="str">
            <v>Sep '18</v>
          </cell>
        </row>
        <row r="44">
          <cell r="B44" t="str">
            <v>2015/1F</v>
          </cell>
          <cell r="C44" t="str">
            <v>2015/2F</v>
          </cell>
          <cell r="D44" t="str">
            <v>2015/3F</v>
          </cell>
          <cell r="E44" t="str">
            <v>2015/4F</v>
          </cell>
          <cell r="F44" t="str">
            <v>2016/1F</v>
          </cell>
          <cell r="G44" t="str">
            <v>2016/2F</v>
          </cell>
          <cell r="H44" t="str">
            <v>2016/3F</v>
          </cell>
          <cell r="I44" t="str">
            <v>2016/4F</v>
          </cell>
          <cell r="J44" t="str">
            <v>2017/1F</v>
          </cell>
          <cell r="K44" t="str">
            <v>2017/2F</v>
          </cell>
          <cell r="L44" t="str">
            <v>2017/3F</v>
          </cell>
          <cell r="M44" t="str">
            <v>2017/4F</v>
          </cell>
          <cell r="N44" t="str">
            <v>2018/1F</v>
          </cell>
          <cell r="O44" t="str">
            <v>2018/2F</v>
          </cell>
          <cell r="P44" t="str">
            <v>2018/3F</v>
          </cell>
        </row>
        <row r="45">
          <cell r="B45">
            <v>76.900000000000006</v>
          </cell>
          <cell r="C45">
            <v>79</v>
          </cell>
          <cell r="D45">
            <v>68.816999999999993</v>
          </cell>
          <cell r="E45">
            <v>105.845</v>
          </cell>
          <cell r="F45">
            <v>83.343000000000004</v>
          </cell>
          <cell r="G45">
            <v>91.471999999999994</v>
          </cell>
          <cell r="H45">
            <v>87.007000000000005</v>
          </cell>
          <cell r="I45">
            <v>116.419</v>
          </cell>
          <cell r="J45">
            <v>91.102000000000004</v>
          </cell>
          <cell r="K45">
            <v>107.316</v>
          </cell>
          <cell r="L45">
            <v>97.495999999999995</v>
          </cell>
          <cell r="M45">
            <v>131.1414</v>
          </cell>
          <cell r="N45">
            <v>108.233</v>
          </cell>
          <cell r="O45">
            <v>117.35137</v>
          </cell>
          <cell r="P45">
            <v>110.46299999999999</v>
          </cell>
        </row>
        <row r="46">
          <cell r="B46">
            <v>25.9</v>
          </cell>
          <cell r="C46">
            <v>25.3</v>
          </cell>
          <cell r="D46">
            <v>18.899999999999999</v>
          </cell>
          <cell r="E46">
            <v>43.4</v>
          </cell>
          <cell r="F46">
            <v>23.6</v>
          </cell>
          <cell r="G46">
            <v>27.8</v>
          </cell>
          <cell r="H46">
            <v>25.9</v>
          </cell>
          <cell r="I46">
            <v>45</v>
          </cell>
          <cell r="J46">
            <v>21.1</v>
          </cell>
          <cell r="K46">
            <v>31.5</v>
          </cell>
          <cell r="L46">
            <v>25.8</v>
          </cell>
          <cell r="M46">
            <v>51.053629999999998</v>
          </cell>
          <cell r="N46">
            <v>26.808199999999999</v>
          </cell>
          <cell r="O46">
            <v>31.194199999999999</v>
          </cell>
          <cell r="P46">
            <v>29.2392</v>
          </cell>
        </row>
        <row r="47">
          <cell r="B47">
            <v>50.975999999999999</v>
          </cell>
          <cell r="C47">
            <v>53.652999999999999</v>
          </cell>
          <cell r="D47">
            <v>49.959499999999998</v>
          </cell>
          <cell r="E47">
            <v>62.457000000000001</v>
          </cell>
          <cell r="F47">
            <v>59.704000000000001</v>
          </cell>
          <cell r="G47">
            <v>63.670499999999997</v>
          </cell>
          <cell r="H47">
            <v>61.081000000000003</v>
          </cell>
          <cell r="I47">
            <v>71.468509999999995</v>
          </cell>
          <cell r="J47">
            <v>69.978999999999999</v>
          </cell>
          <cell r="K47">
            <v>75.864000000000004</v>
          </cell>
          <cell r="L47">
            <v>71.677000000000007</v>
          </cell>
          <cell r="M47">
            <v>77.64667</v>
          </cell>
          <cell r="N47">
            <v>75.34</v>
          </cell>
          <cell r="O47">
            <v>79.251000000000005</v>
          </cell>
          <cell r="P47">
            <v>78.061670000000007</v>
          </cell>
        </row>
        <row r="48">
          <cell r="B48">
            <v>12.05</v>
          </cell>
          <cell r="C48">
            <v>10.55</v>
          </cell>
          <cell r="D48">
            <v>9.1</v>
          </cell>
          <cell r="E48">
            <v>11.7</v>
          </cell>
          <cell r="F48">
            <v>11.75</v>
          </cell>
          <cell r="G48">
            <v>12.381</v>
          </cell>
          <cell r="H48">
            <v>11.6015</v>
          </cell>
          <cell r="I48">
            <v>13.5</v>
          </cell>
          <cell r="J48">
            <v>13.8</v>
          </cell>
          <cell r="K48">
            <v>14.768000000000001</v>
          </cell>
          <cell r="L48">
            <v>14.1</v>
          </cell>
          <cell r="M48">
            <v>17.011890000000001</v>
          </cell>
          <cell r="N48">
            <v>15.807499999999999</v>
          </cell>
          <cell r="O48">
            <v>16.029170000000001</v>
          </cell>
          <cell r="P48">
            <v>15.828666999999999</v>
          </cell>
        </row>
        <row r="49">
          <cell r="B49">
            <v>28</v>
          </cell>
          <cell r="C49">
            <v>31</v>
          </cell>
          <cell r="D49">
            <v>26.515000000000001</v>
          </cell>
          <cell r="E49">
            <v>37.5</v>
          </cell>
          <cell r="F49">
            <v>34.268000000000001</v>
          </cell>
          <cell r="G49">
            <v>36.799999999999997</v>
          </cell>
          <cell r="H49">
            <v>35.4</v>
          </cell>
          <cell r="I49">
            <v>44.1</v>
          </cell>
          <cell r="J49">
            <v>42.255000000000003</v>
          </cell>
          <cell r="K49">
            <v>47.914999999999999</v>
          </cell>
          <cell r="L49">
            <v>43.363999999999997</v>
          </cell>
          <cell r="M49">
            <v>49.654710000000001</v>
          </cell>
          <cell r="N49">
            <v>49.896210000000004</v>
          </cell>
          <cell r="O49">
            <v>54.182040000000001</v>
          </cell>
          <cell r="P49">
            <v>49.977550000000001</v>
          </cell>
        </row>
        <row r="50">
          <cell r="B50">
            <v>28.083500000000001</v>
          </cell>
          <cell r="C50">
            <v>31</v>
          </cell>
          <cell r="D50">
            <v>26.53</v>
          </cell>
          <cell r="E50">
            <v>37.5</v>
          </cell>
          <cell r="F50">
            <v>34.299999999999997</v>
          </cell>
          <cell r="G50">
            <v>36.799999999999997</v>
          </cell>
          <cell r="H50">
            <v>35.4</v>
          </cell>
          <cell r="I50">
            <v>44.1</v>
          </cell>
          <cell r="J50">
            <v>42.255000000000003</v>
          </cell>
          <cell r="K50">
            <v>47.914999999999999</v>
          </cell>
          <cell r="L50">
            <v>43.363999999999997</v>
          </cell>
          <cell r="M50">
            <v>50.305999999999997</v>
          </cell>
          <cell r="N50">
            <v>50.193330000000003</v>
          </cell>
          <cell r="O50">
            <v>54.07</v>
          </cell>
          <cell r="P50">
            <v>50.983330000000002</v>
          </cell>
        </row>
        <row r="51">
          <cell r="B51">
            <v>21.8</v>
          </cell>
          <cell r="C51">
            <v>26.6</v>
          </cell>
          <cell r="D51">
            <v>17.399999999999999</v>
          </cell>
          <cell r="E51">
            <v>39.1</v>
          </cell>
          <cell r="F51">
            <v>33.700000000000003</v>
          </cell>
          <cell r="G51">
            <v>35.5</v>
          </cell>
          <cell r="H51">
            <v>33.799999999999997</v>
          </cell>
          <cell r="I51">
            <v>44.4</v>
          </cell>
          <cell r="J51">
            <v>41.688000000000002</v>
          </cell>
          <cell r="K51">
            <v>45.210999999999999</v>
          </cell>
          <cell r="L51">
            <v>42.499000000000002</v>
          </cell>
          <cell r="M51">
            <v>50.3</v>
          </cell>
          <cell r="N51">
            <v>48.9</v>
          </cell>
          <cell r="O51">
            <v>54</v>
          </cell>
          <cell r="P51">
            <v>49.5</v>
          </cell>
        </row>
        <row r="52">
          <cell r="B52">
            <v>8.1999999999999993</v>
          </cell>
          <cell r="C52">
            <v>8</v>
          </cell>
          <cell r="D52">
            <v>8</v>
          </cell>
          <cell r="E52">
            <v>8</v>
          </cell>
          <cell r="F52">
            <v>7.7</v>
          </cell>
          <cell r="G52">
            <v>7.7</v>
          </cell>
          <cell r="H52">
            <v>7.7225000000000001</v>
          </cell>
          <cell r="I52">
            <v>8.3780000000000001</v>
          </cell>
          <cell r="J52">
            <v>7.9504999999999999</v>
          </cell>
          <cell r="K52">
            <v>7.8940000000000001</v>
          </cell>
          <cell r="L52">
            <v>8.1</v>
          </cell>
          <cell r="M52">
            <v>7.5824999999999996</v>
          </cell>
          <cell r="N52">
            <v>7.0949999999999998</v>
          </cell>
          <cell r="O52">
            <v>6.9516669999999996</v>
          </cell>
          <cell r="P52">
            <v>6.9083329999999998</v>
          </cell>
        </row>
        <row r="53">
          <cell r="B53">
            <v>14.3</v>
          </cell>
          <cell r="C53">
            <v>18.7</v>
          </cell>
          <cell r="D53">
            <v>10.3</v>
          </cell>
          <cell r="E53">
            <v>28.8</v>
          </cell>
          <cell r="F53">
            <v>25.605</v>
          </cell>
          <cell r="G53">
            <v>27.830500000000001</v>
          </cell>
          <cell r="H53">
            <v>26.2</v>
          </cell>
          <cell r="I53">
            <v>36.085000000000001</v>
          </cell>
          <cell r="J53">
            <v>33.1</v>
          </cell>
          <cell r="K53">
            <v>38.450000000000003</v>
          </cell>
          <cell r="L53">
            <v>34</v>
          </cell>
          <cell r="M53">
            <v>43.425960000000003</v>
          </cell>
          <cell r="N53">
            <v>43.44659</v>
          </cell>
          <cell r="O53">
            <v>47.77129</v>
          </cell>
          <cell r="P53">
            <v>43.454799999999999</v>
          </cell>
        </row>
        <row r="54">
          <cell r="B54" t="str">
            <v>-</v>
          </cell>
          <cell r="C54" t="str">
            <v>-</v>
          </cell>
          <cell r="D54" t="str">
            <v>-</v>
          </cell>
          <cell r="E54">
            <v>34.970999999999997</v>
          </cell>
          <cell r="F54" t="str">
            <v>-</v>
          </cell>
          <cell r="G54" t="str">
            <v>-</v>
          </cell>
          <cell r="H54" t="str">
            <v>-</v>
          </cell>
          <cell r="I54" t="str">
            <v>-</v>
          </cell>
          <cell r="J54" t="str">
            <v>-</v>
          </cell>
          <cell r="K54" t="str">
            <v>-</v>
          </cell>
          <cell r="L54" t="str">
            <v>-</v>
          </cell>
          <cell r="M54" t="str">
            <v>-</v>
          </cell>
          <cell r="N54" t="str">
            <v>-</v>
          </cell>
          <cell r="O54" t="str">
            <v>-</v>
          </cell>
          <cell r="P54" t="str">
            <v>-</v>
          </cell>
        </row>
        <row r="55">
          <cell r="B55">
            <v>4.9000000000000004</v>
          </cell>
          <cell r="C55">
            <v>6.6</v>
          </cell>
          <cell r="D55">
            <v>6.6</v>
          </cell>
          <cell r="E55">
            <v>6.6890000000000001</v>
          </cell>
          <cell r="F55">
            <v>6.367</v>
          </cell>
          <cell r="G55">
            <v>6.2</v>
          </cell>
          <cell r="H55">
            <v>6.3</v>
          </cell>
          <cell r="I55">
            <v>8.3000000000000007</v>
          </cell>
          <cell r="J55">
            <v>8.8000000000000007</v>
          </cell>
          <cell r="K55">
            <v>9</v>
          </cell>
          <cell r="L55">
            <v>8.9</v>
          </cell>
          <cell r="M55">
            <v>8.7959999999999994</v>
          </cell>
          <cell r="N55">
            <v>8.6613330000000008</v>
          </cell>
          <cell r="O55">
            <v>8.5216670000000008</v>
          </cell>
          <cell r="P55">
            <v>8.3486659999999997</v>
          </cell>
        </row>
        <row r="56">
          <cell r="B56">
            <v>20.783999999999999</v>
          </cell>
          <cell r="C56">
            <v>21.7</v>
          </cell>
          <cell r="D56">
            <v>17.3</v>
          </cell>
          <cell r="E56">
            <v>28.1</v>
          </cell>
          <cell r="F56">
            <v>25</v>
          </cell>
          <cell r="G56">
            <v>27.8</v>
          </cell>
          <cell r="H56">
            <v>26.2</v>
          </cell>
          <cell r="I56">
            <v>32.6</v>
          </cell>
          <cell r="J56">
            <v>30.396999999999998</v>
          </cell>
          <cell r="K56">
            <v>35.799999999999997</v>
          </cell>
          <cell r="L56">
            <v>30.7</v>
          </cell>
          <cell r="M56">
            <v>36.321910000000003</v>
          </cell>
          <cell r="N56">
            <v>35.311</v>
          </cell>
          <cell r="O56">
            <v>39.409709999999997</v>
          </cell>
          <cell r="P56">
            <v>35.34686</v>
          </cell>
        </row>
        <row r="57">
          <cell r="B57">
            <v>20.8</v>
          </cell>
          <cell r="C57">
            <v>21.7</v>
          </cell>
          <cell r="D57">
            <v>17.3</v>
          </cell>
          <cell r="E57">
            <v>28.1</v>
          </cell>
          <cell r="F57">
            <v>25</v>
          </cell>
          <cell r="G57">
            <v>27.7</v>
          </cell>
          <cell r="H57" t="str">
            <v>-</v>
          </cell>
          <cell r="I57">
            <v>32.6</v>
          </cell>
          <cell r="J57">
            <v>30.4</v>
          </cell>
          <cell r="K57">
            <v>35.799999999999997</v>
          </cell>
          <cell r="L57">
            <v>30.9</v>
          </cell>
          <cell r="M57">
            <v>38.25</v>
          </cell>
          <cell r="N57">
            <v>39.9</v>
          </cell>
          <cell r="O57">
            <v>41.2</v>
          </cell>
          <cell r="P57">
            <v>36.4</v>
          </cell>
        </row>
        <row r="58">
          <cell r="B58">
            <v>8.8000000000000007</v>
          </cell>
          <cell r="C58">
            <v>12</v>
          </cell>
          <cell r="D58">
            <v>2</v>
          </cell>
          <cell r="E58">
            <v>24.5</v>
          </cell>
          <cell r="F58">
            <v>19.600000000000001</v>
          </cell>
          <cell r="G58">
            <v>21.5</v>
          </cell>
          <cell r="H58" t="str">
            <v>-</v>
          </cell>
          <cell r="I58">
            <v>29.1</v>
          </cell>
          <cell r="J58">
            <v>25</v>
          </cell>
          <cell r="K58">
            <v>28.3</v>
          </cell>
          <cell r="L58">
            <v>25.4</v>
          </cell>
          <cell r="M58">
            <v>33.1</v>
          </cell>
          <cell r="N58">
            <v>35.200000000000003</v>
          </cell>
          <cell r="O58">
            <v>36.5</v>
          </cell>
          <cell r="P58">
            <v>32</v>
          </cell>
        </row>
        <row r="59">
          <cell r="B59">
            <v>0.3</v>
          </cell>
          <cell r="C59">
            <v>0.4</v>
          </cell>
          <cell r="D59">
            <v>1.2</v>
          </cell>
          <cell r="E59">
            <v>7.2</v>
          </cell>
          <cell r="F59">
            <v>3.3</v>
          </cell>
          <cell r="G59">
            <v>3.4</v>
          </cell>
          <cell r="H59">
            <v>4.8</v>
          </cell>
          <cell r="I59">
            <v>7.2</v>
          </cell>
          <cell r="J59">
            <v>7.1040000000000001</v>
          </cell>
          <cell r="K59">
            <v>10.3</v>
          </cell>
          <cell r="L59">
            <v>6.5</v>
          </cell>
          <cell r="M59">
            <v>7.8612000000000002</v>
          </cell>
          <cell r="N59">
            <v>10.586399999999999</v>
          </cell>
          <cell r="O59">
            <v>12.5802</v>
          </cell>
          <cell r="P59">
            <v>10.789199999999999</v>
          </cell>
        </row>
        <row r="60">
          <cell r="B60">
            <v>12</v>
          </cell>
          <cell r="C60">
            <v>12.9</v>
          </cell>
          <cell r="D60">
            <v>10.302</v>
          </cell>
          <cell r="E60">
            <v>17.026</v>
          </cell>
          <cell r="F60">
            <v>15.175000000000001</v>
          </cell>
          <cell r="G60">
            <v>16.809000000000001</v>
          </cell>
          <cell r="H60">
            <v>15.87</v>
          </cell>
          <cell r="I60">
            <v>19.739000000000001</v>
          </cell>
          <cell r="J60">
            <v>18.388000000000002</v>
          </cell>
          <cell r="K60">
            <v>21.664000000000001</v>
          </cell>
          <cell r="L60">
            <v>18.712</v>
          </cell>
          <cell r="M60">
            <v>22.77271</v>
          </cell>
          <cell r="N60">
            <v>22.752140000000001</v>
          </cell>
          <cell r="O60">
            <v>25.5489</v>
          </cell>
          <cell r="P60">
            <v>22.9145</v>
          </cell>
        </row>
        <row r="61">
          <cell r="B61">
            <v>12</v>
          </cell>
          <cell r="C61">
            <v>12.9</v>
          </cell>
          <cell r="D61">
            <v>10.302</v>
          </cell>
          <cell r="E61">
            <v>17.026</v>
          </cell>
          <cell r="F61">
            <v>15.175000000000001</v>
          </cell>
          <cell r="G61">
            <v>16.809000000000001</v>
          </cell>
          <cell r="H61">
            <v>15.87</v>
          </cell>
          <cell r="I61">
            <v>19.739000000000001</v>
          </cell>
          <cell r="J61">
            <v>18.388000000000002</v>
          </cell>
          <cell r="K61">
            <v>21.664000000000001</v>
          </cell>
          <cell r="L61">
            <v>18.712</v>
          </cell>
          <cell r="M61">
            <v>22.77271</v>
          </cell>
          <cell r="N61">
            <v>22.752140000000001</v>
          </cell>
          <cell r="O61">
            <v>25.5489</v>
          </cell>
          <cell r="P61">
            <v>22.9145</v>
          </cell>
        </row>
        <row r="62">
          <cell r="B62">
            <v>8.5</v>
          </cell>
          <cell r="C62">
            <v>11.6</v>
          </cell>
          <cell r="D62">
            <v>0.73799999999999999</v>
          </cell>
          <cell r="E62">
            <v>17.239999999999998</v>
          </cell>
          <cell r="F62">
            <v>3.3679999999999999</v>
          </cell>
          <cell r="G62">
            <v>4.1319999999999997</v>
          </cell>
          <cell r="H62">
            <v>3.4249999999999998</v>
          </cell>
          <cell r="I62">
            <v>10.574999999999999</v>
          </cell>
          <cell r="J62">
            <v>8.8420000000000005</v>
          </cell>
          <cell r="K62">
            <v>12.412000000000001</v>
          </cell>
          <cell r="L62">
            <v>15.345000000000001</v>
          </cell>
          <cell r="M62">
            <v>9.8766669999999994</v>
          </cell>
          <cell r="N62">
            <v>18.317129999999999</v>
          </cell>
          <cell r="O62">
            <v>20.49485</v>
          </cell>
          <cell r="P62">
            <v>18.791</v>
          </cell>
        </row>
        <row r="65">
          <cell r="B65" t="str">
            <v>Mar '15</v>
          </cell>
          <cell r="C65" t="str">
            <v>Jun '15</v>
          </cell>
          <cell r="D65" t="str">
            <v>Sep '15</v>
          </cell>
          <cell r="E65" t="str">
            <v>Dec '15</v>
          </cell>
          <cell r="F65" t="str">
            <v>Mar '16</v>
          </cell>
          <cell r="G65" t="str">
            <v>Jun '16</v>
          </cell>
          <cell r="H65" t="str">
            <v>Sep '16</v>
          </cell>
          <cell r="I65" t="str">
            <v>Dec '16</v>
          </cell>
          <cell r="J65" t="str">
            <v>Mar '17</v>
          </cell>
          <cell r="K65" t="str">
            <v>Jun '17</v>
          </cell>
          <cell r="L65" t="str">
            <v>Sep '17</v>
          </cell>
          <cell r="M65" t="str">
            <v>Dec '17</v>
          </cell>
          <cell r="N65" t="str">
            <v>Mar '18</v>
          </cell>
          <cell r="O65" t="str">
            <v>Jun '18</v>
          </cell>
          <cell r="P65" t="str">
            <v>Sep '18</v>
          </cell>
        </row>
        <row r="66">
          <cell r="B66" t="str">
            <v>2015/1F</v>
          </cell>
          <cell r="C66" t="str">
            <v>2015/2F</v>
          </cell>
          <cell r="D66" t="str">
            <v>2015/3F</v>
          </cell>
          <cell r="E66" t="str">
            <v>2015/4F</v>
          </cell>
          <cell r="F66" t="str">
            <v>2016/1F</v>
          </cell>
          <cell r="G66" t="str">
            <v>2016/2F</v>
          </cell>
          <cell r="H66" t="str">
            <v>2016/3F</v>
          </cell>
          <cell r="I66" t="str">
            <v>2016/4F</v>
          </cell>
          <cell r="J66" t="str">
            <v>2017/1F</v>
          </cell>
          <cell r="K66" t="str">
            <v>2017/2F</v>
          </cell>
          <cell r="L66" t="str">
            <v>2017/3F</v>
          </cell>
          <cell r="M66" t="str">
            <v>2017/4F</v>
          </cell>
          <cell r="N66" t="str">
            <v>2018/1F</v>
          </cell>
          <cell r="O66" t="str">
            <v>2018/2F</v>
          </cell>
          <cell r="P66" t="str">
            <v>2018/3F</v>
          </cell>
        </row>
        <row r="67">
          <cell r="B67">
            <v>48.3</v>
          </cell>
          <cell r="C67">
            <v>54</v>
          </cell>
          <cell r="D67">
            <v>59.8005</v>
          </cell>
          <cell r="E67">
            <v>72.900000000000006</v>
          </cell>
          <cell r="F67">
            <v>68.8</v>
          </cell>
          <cell r="G67">
            <v>71</v>
          </cell>
          <cell r="H67">
            <v>103.05</v>
          </cell>
          <cell r="I67">
            <v>91</v>
          </cell>
          <cell r="J67">
            <v>100</v>
          </cell>
          <cell r="K67" t="str">
            <v>-</v>
          </cell>
          <cell r="L67">
            <v>135.80000000000001</v>
          </cell>
          <cell r="M67">
            <v>164.15</v>
          </cell>
          <cell r="N67">
            <v>173.95</v>
          </cell>
          <cell r="O67">
            <v>198.15</v>
          </cell>
          <cell r="P67">
            <v>225.95</v>
          </cell>
        </row>
        <row r="68">
          <cell r="B68" t="str">
            <v>-</v>
          </cell>
          <cell r="C68" t="str">
            <v>-</v>
          </cell>
          <cell r="D68" t="str">
            <v>-</v>
          </cell>
          <cell r="E68">
            <v>31.4</v>
          </cell>
          <cell r="F68">
            <v>38.299999999999997</v>
          </cell>
          <cell r="G68">
            <v>44.05</v>
          </cell>
          <cell r="H68">
            <v>66</v>
          </cell>
          <cell r="I68">
            <v>40</v>
          </cell>
          <cell r="J68">
            <v>60</v>
          </cell>
          <cell r="K68" t="str">
            <v>-</v>
          </cell>
          <cell r="L68">
            <v>93.15</v>
          </cell>
          <cell r="M68">
            <v>108.9</v>
          </cell>
          <cell r="N68">
            <v>131.75</v>
          </cell>
          <cell r="O68">
            <v>155.30000000000001</v>
          </cell>
          <cell r="P68">
            <v>183.65</v>
          </cell>
        </row>
        <row r="69">
          <cell r="B69">
            <v>9.4</v>
          </cell>
          <cell r="C69">
            <v>11.4</v>
          </cell>
          <cell r="D69">
            <v>9.9</v>
          </cell>
          <cell r="E69">
            <v>19.100000000000001</v>
          </cell>
          <cell r="F69">
            <v>10.4</v>
          </cell>
          <cell r="G69">
            <v>11.7</v>
          </cell>
          <cell r="H69">
            <v>14.2</v>
          </cell>
          <cell r="I69">
            <v>27</v>
          </cell>
          <cell r="J69">
            <v>15</v>
          </cell>
          <cell r="K69" t="str">
            <v>-</v>
          </cell>
          <cell r="L69">
            <v>16.2</v>
          </cell>
          <cell r="M69">
            <v>27</v>
          </cell>
          <cell r="N69">
            <v>14.6</v>
          </cell>
          <cell r="O69">
            <v>15.75</v>
          </cell>
          <cell r="P69">
            <v>15.15</v>
          </cell>
        </row>
        <row r="70">
          <cell r="B70">
            <v>2</v>
          </cell>
          <cell r="C70">
            <v>0.8</v>
          </cell>
          <cell r="D70">
            <v>2.8</v>
          </cell>
          <cell r="E70">
            <v>4.5999999999999996</v>
          </cell>
          <cell r="F70">
            <v>1.5</v>
          </cell>
          <cell r="G70">
            <v>0.9</v>
          </cell>
          <cell r="H70">
            <v>0.9</v>
          </cell>
          <cell r="I70">
            <v>2</v>
          </cell>
          <cell r="J70">
            <v>1</v>
          </cell>
          <cell r="K70" t="str">
            <v>-</v>
          </cell>
          <cell r="L70">
            <v>0.8</v>
          </cell>
          <cell r="M70">
            <v>3.1</v>
          </cell>
          <cell r="N70">
            <v>1.85</v>
          </cell>
          <cell r="O70">
            <v>1.4</v>
          </cell>
          <cell r="P70">
            <v>1.45</v>
          </cell>
        </row>
        <row r="71">
          <cell r="B71">
            <v>51.5</v>
          </cell>
          <cell r="C71">
            <v>49.2</v>
          </cell>
          <cell r="D71">
            <v>61</v>
          </cell>
          <cell r="E71">
            <v>66.3</v>
          </cell>
          <cell r="F71">
            <v>51.9</v>
          </cell>
          <cell r="G71">
            <v>56.1</v>
          </cell>
          <cell r="H71">
            <v>66.150000000000006</v>
          </cell>
          <cell r="I71">
            <v>83</v>
          </cell>
          <cell r="J71">
            <v>72</v>
          </cell>
          <cell r="K71" t="str">
            <v>-</v>
          </cell>
          <cell r="L71">
            <v>86.75</v>
          </cell>
          <cell r="M71">
            <v>106.25</v>
          </cell>
          <cell r="N71">
            <v>88.95</v>
          </cell>
          <cell r="O71">
            <v>90.55</v>
          </cell>
          <cell r="P71">
            <v>91.9</v>
          </cell>
        </row>
        <row r="72">
          <cell r="B72">
            <v>25.6</v>
          </cell>
          <cell r="C72">
            <v>21.6</v>
          </cell>
          <cell r="D72">
            <v>23.05</v>
          </cell>
          <cell r="E72">
            <v>24</v>
          </cell>
          <cell r="F72">
            <v>19.899999999999999</v>
          </cell>
          <cell r="G72">
            <v>16.8</v>
          </cell>
          <cell r="H72">
            <v>19.3</v>
          </cell>
          <cell r="I72">
            <v>29</v>
          </cell>
          <cell r="J72">
            <v>13</v>
          </cell>
          <cell r="K72" t="str">
            <v>-</v>
          </cell>
          <cell r="L72">
            <v>12.9</v>
          </cell>
          <cell r="M72">
            <v>32.35</v>
          </cell>
          <cell r="N72">
            <v>15.1</v>
          </cell>
          <cell r="O72">
            <v>17.2</v>
          </cell>
          <cell r="P72">
            <v>18.55</v>
          </cell>
        </row>
        <row r="73">
          <cell r="B73">
            <v>579.6</v>
          </cell>
          <cell r="C73">
            <v>579.70000000000005</v>
          </cell>
          <cell r="D73">
            <v>701.1</v>
          </cell>
          <cell r="E73">
            <v>699.2</v>
          </cell>
          <cell r="F73">
            <v>685.7</v>
          </cell>
          <cell r="G73">
            <v>679.35</v>
          </cell>
          <cell r="H73">
            <v>852.15</v>
          </cell>
          <cell r="I73">
            <v>1001</v>
          </cell>
          <cell r="J73">
            <v>1156</v>
          </cell>
          <cell r="K73" t="str">
            <v>-</v>
          </cell>
          <cell r="L73">
            <v>1366</v>
          </cell>
          <cell r="M73">
            <v>1391.2</v>
          </cell>
          <cell r="N73">
            <v>1397.7</v>
          </cell>
          <cell r="O73">
            <v>1413.65</v>
          </cell>
          <cell r="P73">
            <v>1439.15</v>
          </cell>
        </row>
        <row r="74">
          <cell r="B74">
            <v>177</v>
          </cell>
          <cell r="C74">
            <v>177</v>
          </cell>
          <cell r="D74">
            <v>177</v>
          </cell>
          <cell r="E74">
            <v>177</v>
          </cell>
          <cell r="F74">
            <v>177</v>
          </cell>
          <cell r="G74">
            <v>177</v>
          </cell>
          <cell r="H74">
            <v>177</v>
          </cell>
          <cell r="I74">
            <v>177</v>
          </cell>
          <cell r="J74">
            <v>177</v>
          </cell>
          <cell r="K74" t="str">
            <v>-</v>
          </cell>
          <cell r="L74">
            <v>177</v>
          </cell>
          <cell r="M74">
            <v>177</v>
          </cell>
          <cell r="N74">
            <v>177</v>
          </cell>
          <cell r="O74">
            <v>177</v>
          </cell>
          <cell r="P74">
            <v>177</v>
          </cell>
        </row>
        <row r="75">
          <cell r="B75">
            <v>478.8</v>
          </cell>
          <cell r="C75">
            <v>472.85</v>
          </cell>
          <cell r="D75">
            <v>475.05</v>
          </cell>
          <cell r="E75" t="str">
            <v>-</v>
          </cell>
          <cell r="F75" t="str">
            <v>-</v>
          </cell>
          <cell r="G75" t="str">
            <v>-</v>
          </cell>
          <cell r="H75">
            <v>416.21300000000002</v>
          </cell>
          <cell r="I75">
            <v>668.79499999999996</v>
          </cell>
          <cell r="J75">
            <v>647.62099999999998</v>
          </cell>
          <cell r="K75">
            <v>627.86</v>
          </cell>
          <cell r="L75">
            <v>611.49800000000005</v>
          </cell>
          <cell r="M75">
            <v>604.97299999999996</v>
          </cell>
          <cell r="N75">
            <v>568.62549999999999</v>
          </cell>
          <cell r="O75">
            <v>539.16449999999998</v>
          </cell>
          <cell r="P75">
            <v>519.27449999999999</v>
          </cell>
        </row>
        <row r="76">
          <cell r="B76">
            <v>12.4</v>
          </cell>
          <cell r="C76">
            <v>15.9</v>
          </cell>
          <cell r="D76">
            <v>-14.2</v>
          </cell>
          <cell r="E76">
            <v>-1.1000000000000001</v>
          </cell>
          <cell r="F76">
            <v>7.3</v>
          </cell>
          <cell r="G76">
            <v>17.45</v>
          </cell>
          <cell r="H76">
            <v>28.7</v>
          </cell>
          <cell r="I76">
            <v>-214.8775</v>
          </cell>
          <cell r="J76">
            <v>-188.012</v>
          </cell>
          <cell r="K76">
            <v>-156.77600000000001</v>
          </cell>
          <cell r="L76">
            <v>-139.6</v>
          </cell>
          <cell r="M76">
            <v>-129.06729999999999</v>
          </cell>
          <cell r="N76">
            <v>-101.744</v>
          </cell>
          <cell r="O76">
            <v>-76.075670000000002</v>
          </cell>
          <cell r="P76">
            <v>-51.10033</v>
          </cell>
        </row>
        <row r="79">
          <cell r="B79" t="str">
            <v>Mar '15</v>
          </cell>
          <cell r="C79" t="str">
            <v>Jun '15</v>
          </cell>
          <cell r="D79" t="str">
            <v>Sep '15</v>
          </cell>
          <cell r="E79" t="str">
            <v>Dec '15</v>
          </cell>
          <cell r="F79" t="str">
            <v>Mar '16</v>
          </cell>
          <cell r="G79" t="str">
            <v>Jun '16</v>
          </cell>
          <cell r="H79" t="str">
            <v>Sep '16</v>
          </cell>
          <cell r="I79" t="str">
            <v>Dec '16</v>
          </cell>
          <cell r="J79" t="str">
            <v>Mar '17</v>
          </cell>
          <cell r="K79" t="str">
            <v>Jun '17</v>
          </cell>
          <cell r="L79" t="str">
            <v>Sep '17</v>
          </cell>
          <cell r="M79" t="str">
            <v>Dec '17</v>
          </cell>
          <cell r="N79" t="str">
            <v>Mar '18</v>
          </cell>
          <cell r="O79" t="str">
            <v>Jun '18</v>
          </cell>
          <cell r="P79" t="str">
            <v>Sep '18</v>
          </cell>
        </row>
        <row r="80">
          <cell r="B80" t="str">
            <v>2015/1F</v>
          </cell>
          <cell r="C80" t="str">
            <v>2015/2F</v>
          </cell>
          <cell r="D80" t="str">
            <v>2015/3F</v>
          </cell>
          <cell r="E80" t="str">
            <v>2015/4F</v>
          </cell>
          <cell r="F80" t="str">
            <v>2016/1F</v>
          </cell>
          <cell r="G80" t="str">
            <v>2016/2F</v>
          </cell>
          <cell r="H80" t="str">
            <v>2016/3F</v>
          </cell>
          <cell r="I80" t="str">
            <v>2016/4F</v>
          </cell>
          <cell r="J80" t="str">
            <v>2017/1F</v>
          </cell>
          <cell r="K80" t="str">
            <v>2017/2F</v>
          </cell>
          <cell r="L80" t="str">
            <v>2017/3F</v>
          </cell>
          <cell r="M80" t="str">
            <v>2017/4F</v>
          </cell>
          <cell r="N80" t="str">
            <v>2018/1F</v>
          </cell>
          <cell r="O80" t="str">
            <v>2018/2F</v>
          </cell>
          <cell r="P80" t="str">
            <v>2018/3F</v>
          </cell>
        </row>
        <row r="81">
          <cell r="B81">
            <v>5.3</v>
          </cell>
          <cell r="C81">
            <v>3.2</v>
          </cell>
          <cell r="D81">
            <v>5.3</v>
          </cell>
          <cell r="E81">
            <v>5.66</v>
          </cell>
          <cell r="F81">
            <v>0.9</v>
          </cell>
          <cell r="G81">
            <v>3.6</v>
          </cell>
          <cell r="H81">
            <v>4.79</v>
          </cell>
          <cell r="I81">
            <v>6.11</v>
          </cell>
          <cell r="J81">
            <v>5.34</v>
          </cell>
          <cell r="K81" t="str">
            <v>-</v>
          </cell>
          <cell r="L81">
            <v>9.1</v>
          </cell>
          <cell r="M81">
            <v>6.5</v>
          </cell>
          <cell r="N81">
            <v>6.375</v>
          </cell>
          <cell r="O81">
            <v>6.375</v>
          </cell>
          <cell r="P81">
            <v>6.375</v>
          </cell>
        </row>
        <row r="82">
          <cell r="B82">
            <v>6.85</v>
          </cell>
          <cell r="C82">
            <v>21.2</v>
          </cell>
          <cell r="D82">
            <v>14.6225</v>
          </cell>
          <cell r="E82">
            <v>19</v>
          </cell>
          <cell r="F82">
            <v>14.397</v>
          </cell>
          <cell r="G82">
            <v>31.2</v>
          </cell>
          <cell r="H82">
            <v>20.936499999999999</v>
          </cell>
          <cell r="I82">
            <v>26.968</v>
          </cell>
          <cell r="J82">
            <v>25.135999999999999</v>
          </cell>
          <cell r="K82">
            <v>23.734999999999999</v>
          </cell>
          <cell r="L82">
            <v>20.914000000000001</v>
          </cell>
          <cell r="M82">
            <v>31.809000000000001</v>
          </cell>
          <cell r="N82">
            <v>33.802999999999997</v>
          </cell>
          <cell r="O82">
            <v>28.986000000000001</v>
          </cell>
          <cell r="P82">
            <v>31.528500000000001</v>
          </cell>
        </row>
        <row r="83">
          <cell r="B83">
            <v>12</v>
          </cell>
          <cell r="C83">
            <v>24.6</v>
          </cell>
          <cell r="D83">
            <v>19.899999999999999</v>
          </cell>
          <cell r="E83">
            <v>25.094999999999999</v>
          </cell>
          <cell r="F83">
            <v>15.3</v>
          </cell>
          <cell r="G83">
            <v>34.799999999999997</v>
          </cell>
          <cell r="H83">
            <v>25.675000000000001</v>
          </cell>
          <cell r="I83">
            <v>33.08</v>
          </cell>
          <cell r="J83">
            <v>30.47</v>
          </cell>
          <cell r="K83" t="str">
            <v>-</v>
          </cell>
          <cell r="L83">
            <v>30.015000000000001</v>
          </cell>
          <cell r="M83">
            <v>41.65</v>
          </cell>
          <cell r="N83">
            <v>31.704999999999998</v>
          </cell>
          <cell r="O83">
            <v>32.225000000000001</v>
          </cell>
          <cell r="P83">
            <v>36.92</v>
          </cell>
        </row>
        <row r="84">
          <cell r="B84">
            <v>-5.3</v>
          </cell>
          <cell r="C84">
            <v>-3.2</v>
          </cell>
          <cell r="D84">
            <v>-5.3</v>
          </cell>
          <cell r="E84">
            <v>-5.4</v>
          </cell>
          <cell r="F84">
            <v>-0.8</v>
          </cell>
          <cell r="G84">
            <v>-3.5</v>
          </cell>
          <cell r="H84">
            <v>-4.51</v>
          </cell>
          <cell r="I84">
            <v>-5.83</v>
          </cell>
          <cell r="J84">
            <v>-5.34</v>
          </cell>
          <cell r="K84" t="str">
            <v>-</v>
          </cell>
          <cell r="L84">
            <v>-8.92</v>
          </cell>
          <cell r="M84">
            <v>-6.5</v>
          </cell>
          <cell r="N84">
            <v>-6.375</v>
          </cell>
          <cell r="O84">
            <v>-6.375</v>
          </cell>
          <cell r="P84">
            <v>-6.375</v>
          </cell>
        </row>
        <row r="85">
          <cell r="B85">
            <v>-22.5</v>
          </cell>
          <cell r="C85">
            <v>-16.8</v>
          </cell>
          <cell r="D85">
            <v>-18.3</v>
          </cell>
          <cell r="E85">
            <v>-16.7</v>
          </cell>
          <cell r="F85">
            <v>-7.7</v>
          </cell>
          <cell r="G85">
            <v>-13.115</v>
          </cell>
          <cell r="H85">
            <v>-11.605</v>
          </cell>
          <cell r="I85" t="str">
            <v>-</v>
          </cell>
          <cell r="J85">
            <v>-5.32</v>
          </cell>
          <cell r="K85" t="str">
            <v>-</v>
          </cell>
          <cell r="L85">
            <v>-6.5250000000000004</v>
          </cell>
          <cell r="M85">
            <v>-2.4500000000000002</v>
          </cell>
          <cell r="N85">
            <v>-2.4500000000000002</v>
          </cell>
          <cell r="O85">
            <v>-2.2999999999999998</v>
          </cell>
          <cell r="P85">
            <v>-2.35</v>
          </cell>
        </row>
        <row r="86">
          <cell r="B86" t="str">
            <v>-</v>
          </cell>
          <cell r="C86" t="str">
            <v>-</v>
          </cell>
          <cell r="D86" t="str">
            <v>-</v>
          </cell>
          <cell r="E86" t="str">
            <v>-</v>
          </cell>
          <cell r="F86" t="str">
            <v>-</v>
          </cell>
          <cell r="G86">
            <v>0</v>
          </cell>
          <cell r="H86">
            <v>0</v>
          </cell>
          <cell r="I86" t="str">
            <v>-</v>
          </cell>
          <cell r="J86" t="str">
            <v>-</v>
          </cell>
          <cell r="K86" t="str">
            <v>-</v>
          </cell>
          <cell r="L86" t="str">
            <v>-</v>
          </cell>
          <cell r="M86" t="str">
            <v>-</v>
          </cell>
          <cell r="N86" t="str">
            <v>-</v>
          </cell>
          <cell r="O86" t="str">
            <v>-</v>
          </cell>
          <cell r="P86" t="str">
            <v>-</v>
          </cell>
        </row>
        <row r="89">
          <cell r="B89" t="str">
            <v>Mar '15</v>
          </cell>
          <cell r="C89" t="str">
            <v>Jun '15</v>
          </cell>
          <cell r="D89" t="str">
            <v>Sep '15</v>
          </cell>
          <cell r="E89" t="str">
            <v>Dec '15</v>
          </cell>
          <cell r="F89" t="str">
            <v>Mar '16</v>
          </cell>
          <cell r="G89" t="str">
            <v>Jun '16</v>
          </cell>
          <cell r="H89" t="str">
            <v>Sep '16</v>
          </cell>
          <cell r="I89" t="str">
            <v>Dec '16</v>
          </cell>
          <cell r="J89" t="str">
            <v>Mar '17</v>
          </cell>
          <cell r="K89" t="str">
            <v>Jun '17</v>
          </cell>
          <cell r="L89" t="str">
            <v>Sep '17</v>
          </cell>
          <cell r="M89" t="str">
            <v>Dec '17</v>
          </cell>
          <cell r="N89" t="str">
            <v>Mar '18</v>
          </cell>
          <cell r="O89" t="str">
            <v>Jun '18</v>
          </cell>
          <cell r="P89" t="str">
            <v>Sep '18</v>
          </cell>
        </row>
        <row r="90">
          <cell r="B90" t="str">
            <v>2015/1F</v>
          </cell>
          <cell r="C90" t="str">
            <v>2015/2F</v>
          </cell>
          <cell r="D90" t="str">
            <v>2015/3F</v>
          </cell>
          <cell r="E90" t="str">
            <v>2015/4F</v>
          </cell>
          <cell r="F90" t="str">
            <v>2016/1F</v>
          </cell>
          <cell r="G90" t="str">
            <v>2016/2F</v>
          </cell>
          <cell r="H90" t="str">
            <v>2016/3F</v>
          </cell>
          <cell r="I90" t="str">
            <v>2016/4F</v>
          </cell>
          <cell r="J90" t="str">
            <v>2017/1F</v>
          </cell>
          <cell r="K90" t="str">
            <v>2017/2F</v>
          </cell>
          <cell r="L90" t="str">
            <v>2017/3F</v>
          </cell>
          <cell r="M90" t="str">
            <v>2017/4F</v>
          </cell>
          <cell r="N90" t="str">
            <v>2018/1F</v>
          </cell>
          <cell r="O90" t="str">
            <v>2018/2F</v>
          </cell>
          <cell r="P90" t="str">
            <v>2018/3F</v>
          </cell>
        </row>
        <row r="91">
          <cell r="B91">
            <v>0.12</v>
          </cell>
          <cell r="C91">
            <v>0.13</v>
          </cell>
          <cell r="D91">
            <v>0.1</v>
          </cell>
          <cell r="E91">
            <v>0.17</v>
          </cell>
          <cell r="F91">
            <v>0.15</v>
          </cell>
          <cell r="G91">
            <v>0.17</v>
          </cell>
          <cell r="H91">
            <v>0.16</v>
          </cell>
          <cell r="I91">
            <v>0.2</v>
          </cell>
          <cell r="J91">
            <v>0.19</v>
          </cell>
          <cell r="K91">
            <v>0.22</v>
          </cell>
          <cell r="L91">
            <v>0.19</v>
          </cell>
          <cell r="M91">
            <v>0.23085330000000001</v>
          </cell>
          <cell r="N91">
            <v>0.22652330000000001</v>
          </cell>
          <cell r="O91">
            <v>0.25292120000000001</v>
          </cell>
          <cell r="P91">
            <v>0.22727</v>
          </cell>
        </row>
        <row r="92">
          <cell r="B92" t="str">
            <v>-</v>
          </cell>
          <cell r="C92" t="str">
            <v>-</v>
          </cell>
          <cell r="D92" t="str">
            <v>-</v>
          </cell>
          <cell r="E92" t="str">
            <v>-</v>
          </cell>
          <cell r="F92">
            <v>0.13</v>
          </cell>
          <cell r="G92" t="str">
            <v>-</v>
          </cell>
          <cell r="H92" t="str">
            <v>-</v>
          </cell>
          <cell r="I92" t="str">
            <v>-</v>
          </cell>
          <cell r="J92" t="str">
            <v>-</v>
          </cell>
          <cell r="K92" t="str">
            <v>-</v>
          </cell>
          <cell r="L92" t="str">
            <v>-</v>
          </cell>
          <cell r="M92" t="str">
            <v>-</v>
          </cell>
          <cell r="N92" t="str">
            <v>-</v>
          </cell>
          <cell r="O92" t="str">
            <v>-</v>
          </cell>
          <cell r="P92" t="str">
            <v>-</v>
          </cell>
        </row>
        <row r="93">
          <cell r="B93">
            <v>0.09</v>
          </cell>
          <cell r="C93">
            <v>0.12</v>
          </cell>
          <cell r="D93">
            <v>-0.04</v>
          </cell>
          <cell r="E93">
            <v>2.5174999999999999E-2</v>
          </cell>
          <cell r="F93">
            <v>3.4136E-2</v>
          </cell>
          <cell r="G93">
            <v>0.11</v>
          </cell>
          <cell r="H93">
            <v>0.08</v>
          </cell>
          <cell r="I93">
            <v>0.107254</v>
          </cell>
          <cell r="J93">
            <v>0.14000000000000001</v>
          </cell>
          <cell r="K93">
            <v>0.16</v>
          </cell>
          <cell r="L93">
            <v>0.18</v>
          </cell>
          <cell r="M93">
            <v>0.22600000000000001</v>
          </cell>
          <cell r="N93">
            <v>0.215</v>
          </cell>
          <cell r="O93">
            <v>0.245</v>
          </cell>
          <cell r="P93">
            <v>0.22750000000000001</v>
          </cell>
        </row>
        <row r="94">
          <cell r="B94">
            <v>7.0000000000000007E-2</v>
          </cell>
          <cell r="C94">
            <v>0.22</v>
          </cell>
          <cell r="D94">
            <v>0.15</v>
          </cell>
          <cell r="E94">
            <v>0.2</v>
          </cell>
          <cell r="F94">
            <v>0.15</v>
          </cell>
          <cell r="G94">
            <v>0.32</v>
          </cell>
          <cell r="H94">
            <v>0.54</v>
          </cell>
          <cell r="I94">
            <v>0.27</v>
          </cell>
          <cell r="J94">
            <v>0.26</v>
          </cell>
          <cell r="K94" t="str">
            <v>-</v>
          </cell>
          <cell r="L94">
            <v>0.21</v>
          </cell>
          <cell r="M94">
            <v>0.35499999999999998</v>
          </cell>
          <cell r="N94">
            <v>0.255</v>
          </cell>
          <cell r="O94">
            <v>0.26</v>
          </cell>
          <cell r="P94">
            <v>0.31</v>
          </cell>
        </row>
        <row r="95">
          <cell r="B95" t="str">
            <v>-</v>
          </cell>
          <cell r="C95" t="str">
            <v>-</v>
          </cell>
          <cell r="D95" t="str">
            <v>-</v>
          </cell>
          <cell r="E95" t="str">
            <v>-</v>
          </cell>
          <cell r="F95" t="str">
            <v>-</v>
          </cell>
          <cell r="G95" t="str">
            <v>-</v>
          </cell>
          <cell r="H95">
            <v>0.35555999999999999</v>
          </cell>
          <cell r="I95">
            <v>0.40048</v>
          </cell>
          <cell r="J95">
            <v>0.35891000000000001</v>
          </cell>
          <cell r="K95">
            <v>0.35675000000000001</v>
          </cell>
          <cell r="L95">
            <v>0.30891999999999997</v>
          </cell>
          <cell r="M95">
            <v>0.36538100000000001</v>
          </cell>
          <cell r="N95">
            <v>0.37750850000000002</v>
          </cell>
          <cell r="O95">
            <v>0.36585849999999998</v>
          </cell>
          <cell r="P95">
            <v>0.31569849999999999</v>
          </cell>
        </row>
        <row r="96">
          <cell r="B96">
            <v>0.13</v>
          </cell>
          <cell r="C96">
            <v>0.16</v>
          </cell>
          <cell r="D96">
            <v>-0.14000000000000001</v>
          </cell>
          <cell r="E96">
            <v>-0.01</v>
          </cell>
          <cell r="F96">
            <v>7.0000000000000007E-2</v>
          </cell>
          <cell r="G96">
            <v>0.16</v>
          </cell>
          <cell r="H96">
            <v>0.19299949999999999</v>
          </cell>
          <cell r="I96">
            <v>-1.3261799999999999</v>
          </cell>
          <cell r="J96">
            <v>-1.35459</v>
          </cell>
          <cell r="K96">
            <v>-1.3557300000000001</v>
          </cell>
          <cell r="L96">
            <v>-1.28261</v>
          </cell>
          <cell r="M96">
            <v>-1.240815</v>
          </cell>
          <cell r="N96">
            <v>-0.91985499999999998</v>
          </cell>
          <cell r="O96">
            <v>-0.63973500000000005</v>
          </cell>
          <cell r="P96">
            <v>-0.37420799999999999</v>
          </cell>
        </row>
        <row r="97">
          <cell r="B97">
            <v>-4.5999999999999996</v>
          </cell>
          <cell r="C97">
            <v>-4.51</v>
          </cell>
          <cell r="D97">
            <v>-4.76</v>
          </cell>
          <cell r="E97" t="str">
            <v>-</v>
          </cell>
          <cell r="F97" t="str">
            <v>-</v>
          </cell>
          <cell r="G97" t="str">
            <v>-</v>
          </cell>
          <cell r="H97" t="str">
            <v>-</v>
          </cell>
          <cell r="I97" t="str">
            <v>-</v>
          </cell>
          <cell r="J97" t="str">
            <v>-</v>
          </cell>
          <cell r="K97" t="str">
            <v>-</v>
          </cell>
          <cell r="L97" t="str">
            <v>-</v>
          </cell>
          <cell r="M97" t="str">
            <v>-</v>
          </cell>
          <cell r="N97" t="str">
            <v>-</v>
          </cell>
          <cell r="O97" t="str">
            <v>-</v>
          </cell>
          <cell r="P97" t="str">
            <v>-</v>
          </cell>
        </row>
        <row r="100">
          <cell r="B100" t="str">
            <v>Mar '15</v>
          </cell>
          <cell r="C100" t="str">
            <v>Jun '15</v>
          </cell>
          <cell r="D100" t="str">
            <v>Sep '15</v>
          </cell>
          <cell r="E100" t="str">
            <v>Dec '15</v>
          </cell>
          <cell r="F100" t="str">
            <v>Mar '16</v>
          </cell>
          <cell r="G100" t="str">
            <v>Jun '16</v>
          </cell>
          <cell r="H100" t="str">
            <v>Sep '16</v>
          </cell>
          <cell r="I100" t="str">
            <v>Dec '16</v>
          </cell>
          <cell r="J100" t="str">
            <v>Mar '17</v>
          </cell>
          <cell r="K100" t="str">
            <v>Jun '17</v>
          </cell>
          <cell r="L100" t="str">
            <v>Sep '17</v>
          </cell>
          <cell r="M100" t="str">
            <v>Dec '17</v>
          </cell>
          <cell r="N100" t="str">
            <v>Mar '18</v>
          </cell>
          <cell r="O100" t="str">
            <v>Jun '18</v>
          </cell>
          <cell r="P100" t="str">
            <v>Sep '18</v>
          </cell>
          <cell r="Q100" t="str">
            <v>Dec '18</v>
          </cell>
        </row>
        <row r="101">
          <cell r="B101" t="str">
            <v>2015/1F</v>
          </cell>
          <cell r="C101" t="str">
            <v>2015/2F</v>
          </cell>
          <cell r="D101" t="str">
            <v>2015/3F</v>
          </cell>
          <cell r="E101" t="str">
            <v>2015/4F</v>
          </cell>
          <cell r="F101" t="str">
            <v>2016/1F</v>
          </cell>
          <cell r="G101" t="str">
            <v>2016/2F</v>
          </cell>
          <cell r="H101" t="str">
            <v>2016/3F</v>
          </cell>
          <cell r="I101" t="str">
            <v>2016/4F</v>
          </cell>
          <cell r="J101" t="str">
            <v>2017/1F</v>
          </cell>
          <cell r="K101" t="str">
            <v>2017/2F</v>
          </cell>
          <cell r="L101" t="str">
            <v>2017/3F</v>
          </cell>
          <cell r="M101" t="str">
            <v>2017/4F</v>
          </cell>
          <cell r="N101" t="str">
            <v>2018/1F</v>
          </cell>
          <cell r="O101" t="str">
            <v>2018/2F</v>
          </cell>
          <cell r="P101" t="str">
            <v>2018/3F</v>
          </cell>
          <cell r="Q101" t="str">
            <v>2018/4F</v>
          </cell>
        </row>
        <row r="102">
          <cell r="B102" t="str">
            <v>-</v>
          </cell>
          <cell r="C102" t="str">
            <v>-</v>
          </cell>
          <cell r="D102" t="str">
            <v>-</v>
          </cell>
          <cell r="E102">
            <v>30.61223</v>
          </cell>
          <cell r="F102">
            <v>29.0379</v>
          </cell>
          <cell r="G102">
            <v>31.87012</v>
          </cell>
          <cell r="H102">
            <v>31.86486</v>
          </cell>
          <cell r="I102">
            <v>29.946459999999998</v>
          </cell>
          <cell r="J102">
            <v>27.380030000000001</v>
          </cell>
          <cell r="K102">
            <v>32.056899999999999</v>
          </cell>
          <cell r="L102">
            <v>35.606929999999998</v>
          </cell>
          <cell r="M102">
            <v>38.472490000000001</v>
          </cell>
          <cell r="N102">
            <v>36.667369999999998</v>
          </cell>
          <cell r="O102">
            <v>34.981679999999997</v>
          </cell>
          <cell r="P102">
            <v>33.460149999999999</v>
          </cell>
          <cell r="Q102">
            <v>32.021470000000001</v>
          </cell>
        </row>
        <row r="103">
          <cell r="B103" t="str">
            <v>-</v>
          </cell>
          <cell r="C103" t="str">
            <v>-</v>
          </cell>
          <cell r="D103" t="str">
            <v>-</v>
          </cell>
          <cell r="E103">
            <v>1.601745</v>
          </cell>
          <cell r="F103">
            <v>1.4929920000000001</v>
          </cell>
          <cell r="G103">
            <v>1.7060960000000001</v>
          </cell>
          <cell r="H103">
            <v>1.6879630000000001</v>
          </cell>
          <cell r="I103">
            <v>1.5884819999999999</v>
          </cell>
          <cell r="J103">
            <v>1.9478759999999999</v>
          </cell>
          <cell r="K103">
            <v>2.2419530000000001</v>
          </cell>
          <cell r="L103">
            <v>2.3544420000000001</v>
          </cell>
          <cell r="M103">
            <v>2.7740320000000001</v>
          </cell>
          <cell r="N103">
            <v>2.643875</v>
          </cell>
          <cell r="O103">
            <v>2.522329</v>
          </cell>
          <cell r="P103">
            <v>2.4126210000000001</v>
          </cell>
          <cell r="Q103">
            <v>2.3088850000000001</v>
          </cell>
        </row>
        <row r="104">
          <cell r="B104" t="str">
            <v>-</v>
          </cell>
          <cell r="C104" t="str">
            <v>-</v>
          </cell>
          <cell r="D104" t="str">
            <v>-</v>
          </cell>
          <cell r="E104">
            <v>249.32839999999999</v>
          </cell>
          <cell r="F104">
            <v>168.54660000000001</v>
          </cell>
          <cell r="G104">
            <v>128.7062</v>
          </cell>
          <cell r="H104">
            <v>215.87639999999999</v>
          </cell>
          <cell r="I104" t="str">
            <v>-</v>
          </cell>
          <cell r="J104" t="str">
            <v>-</v>
          </cell>
          <cell r="K104" t="str">
            <v>-</v>
          </cell>
          <cell r="L104" t="str">
            <v>-</v>
          </cell>
          <cell r="M104" t="str">
            <v>-</v>
          </cell>
          <cell r="N104" t="str">
            <v>-</v>
          </cell>
          <cell r="O104" t="str">
            <v>-</v>
          </cell>
          <cell r="P104" t="str">
            <v>-</v>
          </cell>
          <cell r="Q104" t="str">
            <v>-</v>
          </cell>
        </row>
        <row r="105">
          <cell r="B105" t="str">
            <v>-</v>
          </cell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str">
            <v>-</v>
          </cell>
          <cell r="L105" t="str">
            <v>-</v>
          </cell>
          <cell r="M105" t="str">
            <v>-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</row>
        <row r="106">
          <cell r="B106" t="str">
            <v>-</v>
          </cell>
          <cell r="C106" t="str">
            <v>-</v>
          </cell>
          <cell r="D106" t="str">
            <v>-</v>
          </cell>
          <cell r="E106">
            <v>16.605039999999999</v>
          </cell>
          <cell r="F106">
            <v>16.481850000000001</v>
          </cell>
          <cell r="G106" t="str">
            <v>-</v>
          </cell>
          <cell r="H106" t="str">
            <v>-</v>
          </cell>
          <cell r="I106" t="str">
            <v>-</v>
          </cell>
          <cell r="J106">
            <v>15.651514000000001</v>
          </cell>
          <cell r="K106">
            <v>18.61816</v>
          </cell>
          <cell r="L106">
            <v>23.503779999999999</v>
          </cell>
          <cell r="M106">
            <v>26.909400000000002</v>
          </cell>
          <cell r="N106">
            <v>25.541679999999999</v>
          </cell>
          <cell r="O106">
            <v>24.250769999999999</v>
          </cell>
          <cell r="P106">
            <v>23.096150000000002</v>
          </cell>
          <cell r="Q106">
            <v>22.013490000000001</v>
          </cell>
        </row>
        <row r="107">
          <cell r="B107" t="str">
            <v>-</v>
          </cell>
          <cell r="C107" t="str">
            <v>-</v>
          </cell>
          <cell r="D107" t="str">
            <v>-</v>
          </cell>
          <cell r="E107">
            <v>26.313130000000001</v>
          </cell>
          <cell r="F107">
            <v>26.25545</v>
          </cell>
          <cell r="G107">
            <v>26.869350000000001</v>
          </cell>
          <cell r="H107">
            <v>25.82545</v>
          </cell>
          <cell r="I107">
            <v>21.292310000000001</v>
          </cell>
          <cell r="J107">
            <v>20.080079999999999</v>
          </cell>
          <cell r="K107">
            <v>23.94351</v>
          </cell>
          <cell r="L107">
            <v>28.4</v>
          </cell>
          <cell r="M107">
            <v>44.298229999999997</v>
          </cell>
          <cell r="N107">
            <v>42.274830000000001</v>
          </cell>
          <cell r="O107">
            <v>40.277180000000001</v>
          </cell>
          <cell r="P107">
            <v>38.478679999999997</v>
          </cell>
          <cell r="Q107">
            <v>36.7821</v>
          </cell>
        </row>
        <row r="108">
          <cell r="B108" t="str">
            <v>-</v>
          </cell>
          <cell r="C108" t="str">
            <v>-</v>
          </cell>
          <cell r="D108" t="str">
            <v>-</v>
          </cell>
          <cell r="E108">
            <v>4.8127430000000002</v>
          </cell>
          <cell r="F108">
            <v>1.757614</v>
          </cell>
          <cell r="G108">
            <v>2.3564569999999998</v>
          </cell>
          <cell r="H108">
            <v>2.7724000000000002</v>
          </cell>
          <cell r="I108">
            <v>3.2438289999999999</v>
          </cell>
          <cell r="J108">
            <v>4.909948</v>
          </cell>
          <cell r="K108">
            <v>5.822031</v>
          </cell>
          <cell r="L108">
            <v>6.5406560000000002</v>
          </cell>
          <cell r="M108">
            <v>7.2688889999999997</v>
          </cell>
          <cell r="N108">
            <v>7.0860260000000004</v>
          </cell>
          <cell r="O108">
            <v>6.9087399999999999</v>
          </cell>
          <cell r="P108">
            <v>6.7418959999999997</v>
          </cell>
          <cell r="Q108">
            <v>6.5778080000000001</v>
          </cell>
        </row>
        <row r="109">
          <cell r="B109" t="str">
            <v>-</v>
          </cell>
          <cell r="C109" t="str">
            <v>-</v>
          </cell>
          <cell r="D109" t="str">
            <v>-</v>
          </cell>
          <cell r="E109">
            <v>6.2120369999999996</v>
          </cell>
          <cell r="F109">
            <v>3.0466639999999998</v>
          </cell>
          <cell r="G109">
            <v>3.573591</v>
          </cell>
          <cell r="H109">
            <v>3.9070550000000002</v>
          </cell>
          <cell r="I109">
            <v>5.0324099999999996</v>
          </cell>
          <cell r="J109">
            <v>6.5995350000000004</v>
          </cell>
          <cell r="K109">
            <v>7.4361079999999999</v>
          </cell>
          <cell r="L109">
            <v>8.0741499999999995</v>
          </cell>
          <cell r="M109">
            <v>8.6695949999999993</v>
          </cell>
          <cell r="N109">
            <v>8.3915410000000001</v>
          </cell>
          <cell r="O109">
            <v>8.1213920000000002</v>
          </cell>
          <cell r="P109">
            <v>7.8671569999999997</v>
          </cell>
          <cell r="Q109">
            <v>7.6171199999999999</v>
          </cell>
        </row>
        <row r="110">
          <cell r="B110" t="str">
            <v>-</v>
          </cell>
          <cell r="C110" t="str">
            <v>-</v>
          </cell>
          <cell r="D110" t="str">
            <v>-</v>
          </cell>
          <cell r="E110">
            <v>16.47842</v>
          </cell>
          <cell r="F110">
            <v>8.0686280000000004</v>
          </cell>
          <cell r="G110">
            <v>9.359591</v>
          </cell>
          <cell r="H110">
            <v>10.154821</v>
          </cell>
          <cell r="I110">
            <v>12.802161</v>
          </cell>
          <cell r="J110">
            <v>16.361329999999999</v>
          </cell>
          <cell r="K110">
            <v>18.04419</v>
          </cell>
          <cell r="L110">
            <v>19.282</v>
          </cell>
          <cell r="M110">
            <v>20.22194</v>
          </cell>
          <cell r="N110">
            <v>19.3507</v>
          </cell>
          <cell r="O110">
            <v>18.524539999999998</v>
          </cell>
          <cell r="P110">
            <v>17.76324</v>
          </cell>
          <cell r="Q110">
            <v>17.029389999999999</v>
          </cell>
        </row>
        <row r="111">
          <cell r="B111" t="str">
            <v>-</v>
          </cell>
          <cell r="C111" t="str">
            <v>-</v>
          </cell>
          <cell r="D111" t="str">
            <v>-</v>
          </cell>
          <cell r="E111">
            <v>27.058299999999999</v>
          </cell>
          <cell r="F111">
            <v>12.86171</v>
          </cell>
          <cell r="G111">
            <v>13.789939</v>
          </cell>
          <cell r="H111">
            <v>13.960482000000001</v>
          </cell>
          <cell r="I111">
            <v>16.539470000000001</v>
          </cell>
          <cell r="J111">
            <v>21.058319999999998</v>
          </cell>
          <cell r="K111">
            <v>22.907499999999999</v>
          </cell>
          <cell r="L111">
            <v>23.957630000000002</v>
          </cell>
          <cell r="M111">
            <v>24.891680000000001</v>
          </cell>
          <cell r="N111">
            <v>23.368069999999999</v>
          </cell>
          <cell r="O111">
            <v>21.970659999999999</v>
          </cell>
          <cell r="P111">
            <v>20.726479999999999</v>
          </cell>
          <cell r="Q111">
            <v>19.564710000000002</v>
          </cell>
        </row>
        <row r="112">
          <cell r="B112" t="str">
            <v>-</v>
          </cell>
          <cell r="C112" t="str">
            <v>-</v>
          </cell>
          <cell r="D112" t="str">
            <v>-</v>
          </cell>
          <cell r="E112">
            <v>29.393039999999999</v>
          </cell>
          <cell r="F112">
            <v>15.813703</v>
          </cell>
          <cell r="G112">
            <v>16.9786</v>
          </cell>
          <cell r="H112">
            <v>18.541440000000001</v>
          </cell>
          <cell r="I112">
            <v>19.99605</v>
          </cell>
          <cell r="J112">
            <v>26.135919999999999</v>
          </cell>
          <cell r="K112">
            <v>28.654250000000001</v>
          </cell>
          <cell r="L112">
            <v>33.844639999999998</v>
          </cell>
          <cell r="M112">
            <v>36.153129999999997</v>
          </cell>
          <cell r="N112">
            <v>33.891779999999997</v>
          </cell>
          <cell r="O112">
            <v>31.80067</v>
          </cell>
          <cell r="P112">
            <v>29.94594</v>
          </cell>
          <cell r="Q112">
            <v>28.22007</v>
          </cell>
        </row>
        <row r="113">
          <cell r="B113" t="str">
            <v>-</v>
          </cell>
          <cell r="C113" t="str">
            <v>-</v>
          </cell>
          <cell r="D113" t="str">
            <v>-</v>
          </cell>
          <cell r="E113">
            <v>0</v>
          </cell>
          <cell r="F113" t="str">
            <v>-</v>
          </cell>
          <cell r="G113" t="str">
            <v>-</v>
          </cell>
          <cell r="H113" t="str">
            <v>-</v>
          </cell>
          <cell r="I113" t="str">
            <v>-</v>
          </cell>
          <cell r="J113">
            <v>10.869332999999999</v>
          </cell>
          <cell r="K113">
            <v>6.0043899999999999</v>
          </cell>
          <cell r="L113">
            <v>2.6253850000000001</v>
          </cell>
          <cell r="M113">
            <v>4.8342999999999997E-2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</row>
        <row r="114">
          <cell r="B114" t="str">
            <v>-</v>
          </cell>
          <cell r="C114" t="str">
            <v>-</v>
          </cell>
          <cell r="D114" t="str">
            <v>-</v>
          </cell>
          <cell r="E114">
            <v>3.2476280000000002</v>
          </cell>
          <cell r="F114">
            <v>9.2398000000000007</v>
          </cell>
          <cell r="G114">
            <v>8.0120290000000001</v>
          </cell>
          <cell r="H114">
            <v>7.2392089999999998</v>
          </cell>
          <cell r="I114">
            <v>6.1963800000000004</v>
          </cell>
          <cell r="J114">
            <v>3.9246850000000002</v>
          </cell>
          <cell r="K114">
            <v>4.0089100000000002</v>
          </cell>
          <cell r="L114">
            <v>4.1249690000000001</v>
          </cell>
          <cell r="M114">
            <v>4.3349130000000002</v>
          </cell>
          <cell r="N114">
            <v>4.4467800000000004</v>
          </cell>
          <cell r="O114">
            <v>4.5608899999999997</v>
          </cell>
          <cell r="P114">
            <v>4.6737590000000004</v>
          </cell>
          <cell r="Q114">
            <v>4.790349</v>
          </cell>
        </row>
        <row r="115">
          <cell r="B115" t="str">
            <v>-</v>
          </cell>
          <cell r="C115" t="str">
            <v>-</v>
          </cell>
          <cell r="D115" t="str">
            <v>-</v>
          </cell>
          <cell r="E115">
            <v>7.0656600000000003</v>
          </cell>
          <cell r="F115">
            <v>7.8779170000000001</v>
          </cell>
          <cell r="G115">
            <v>8.4083000000000006</v>
          </cell>
          <cell r="H115">
            <v>8.6527089999999998</v>
          </cell>
          <cell r="I115">
            <v>8.5442199999999993</v>
          </cell>
          <cell r="J115">
            <v>7.2813239999999997</v>
          </cell>
          <cell r="K115">
            <v>8.2043719999999993</v>
          </cell>
          <cell r="L115">
            <v>8.8385370000000005</v>
          </cell>
          <cell r="M115">
            <v>7.7669220000000001</v>
          </cell>
          <cell r="N115">
            <v>8.05504</v>
          </cell>
          <cell r="O115">
            <v>8.3427930000000003</v>
          </cell>
          <cell r="P115">
            <v>8.6198820000000005</v>
          </cell>
          <cell r="Q115">
            <v>8.8985420000000008</v>
          </cell>
        </row>
        <row r="116">
          <cell r="B116" t="str">
            <v>-</v>
          </cell>
          <cell r="C116" t="str">
            <v>-</v>
          </cell>
          <cell r="D116" t="str">
            <v>-</v>
          </cell>
          <cell r="E116">
            <v>814.47320000000002</v>
          </cell>
          <cell r="F116">
            <v>580.43679999999995</v>
          </cell>
          <cell r="G116">
            <v>403.84589999999997</v>
          </cell>
          <cell r="H116">
            <v>677.47490000000005</v>
          </cell>
          <cell r="I116" t="str">
            <v>-</v>
          </cell>
          <cell r="J116" t="str">
            <v>-</v>
          </cell>
          <cell r="K116" t="str">
            <v>-</v>
          </cell>
          <cell r="L116" t="str">
            <v>-</v>
          </cell>
          <cell r="M116" t="str">
            <v>-</v>
          </cell>
          <cell r="N116" t="str">
            <v>-</v>
          </cell>
          <cell r="O116" t="str">
            <v>-</v>
          </cell>
          <cell r="P116" t="str">
            <v>-</v>
          </cell>
          <cell r="Q116" t="str">
            <v>-</v>
          </cell>
        </row>
      </sheetData>
      <sheetData sheetId="17">
        <row r="7">
          <cell r="B7" t="str">
            <v>Dec '15</v>
          </cell>
          <cell r="C7" t="str">
            <v>Dec '16</v>
          </cell>
          <cell r="D7" t="str">
            <v>Dec '17</v>
          </cell>
          <cell r="E7" t="str">
            <v>Dec '18</v>
          </cell>
          <cell r="F7" t="str">
            <v>Dec '19</v>
          </cell>
          <cell r="G7" t="str">
            <v>Dec '20</v>
          </cell>
          <cell r="H7" t="str">
            <v>Dec '21</v>
          </cell>
        </row>
        <row r="8">
          <cell r="B8">
            <v>0.54</v>
          </cell>
          <cell r="C8">
            <v>0.69</v>
          </cell>
          <cell r="D8">
            <v>0.81973759999999996</v>
          </cell>
          <cell r="E8">
            <v>0.9840274</v>
          </cell>
          <cell r="F8">
            <v>1.18807</v>
          </cell>
          <cell r="G8">
            <v>1.4450000000000001</v>
          </cell>
          <cell r="H8">
            <v>1.64</v>
          </cell>
        </row>
        <row r="9">
          <cell r="B9">
            <v>0.51</v>
          </cell>
          <cell r="C9">
            <v>0.66</v>
          </cell>
          <cell r="D9">
            <v>0.8</v>
          </cell>
          <cell r="E9" t="str">
            <v>-</v>
          </cell>
          <cell r="F9" t="str">
            <v>-</v>
          </cell>
          <cell r="G9" t="str">
            <v>-</v>
          </cell>
          <cell r="H9" t="str">
            <v>-</v>
          </cell>
        </row>
        <row r="10">
          <cell r="B10">
            <v>0.52</v>
          </cell>
          <cell r="C10">
            <v>0.67</v>
          </cell>
          <cell r="D10">
            <v>0.82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</row>
        <row r="11">
          <cell r="B11">
            <v>0.18759999999999999</v>
          </cell>
          <cell r="C11">
            <v>0.218028</v>
          </cell>
          <cell r="D11">
            <v>0.74750000000000005</v>
          </cell>
          <cell r="E11">
            <v>0.85166660000000005</v>
          </cell>
          <cell r="F11">
            <v>1.21</v>
          </cell>
          <cell r="G11">
            <v>1.59</v>
          </cell>
          <cell r="H11" t="str">
            <v>-</v>
          </cell>
        </row>
        <row r="12">
          <cell r="B12">
            <v>0.198683</v>
          </cell>
          <cell r="C12">
            <v>0.50447699999999995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</row>
        <row r="13">
          <cell r="B13">
            <v>9.2675999999999994E-2</v>
          </cell>
          <cell r="C13">
            <v>0.18923899999999999</v>
          </cell>
          <cell r="D13" t="str">
            <v>-</v>
          </cell>
          <cell r="E13" t="str">
            <v>-</v>
          </cell>
          <cell r="F13" t="str">
            <v>-</v>
          </cell>
          <cell r="G13" t="str">
            <v>-</v>
          </cell>
          <cell r="H13" t="str">
            <v>-</v>
          </cell>
        </row>
        <row r="14">
          <cell r="B14">
            <v>1.627E-2</v>
          </cell>
          <cell r="C14">
            <v>1.367E-2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</row>
        <row r="15">
          <cell r="B15">
            <v>1.9238000000000002E-2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</row>
        <row r="16">
          <cell r="B16">
            <v>3.952E-2</v>
          </cell>
          <cell r="C16" t="str">
            <v>-</v>
          </cell>
          <cell r="D16" t="str">
            <v>-</v>
          </cell>
          <cell r="E16" t="str">
            <v>-</v>
          </cell>
          <cell r="F16" t="str">
            <v>-</v>
          </cell>
          <cell r="G16" t="str">
            <v>-</v>
          </cell>
          <cell r="H16" t="str">
            <v>-</v>
          </cell>
        </row>
        <row r="17">
          <cell r="B17">
            <v>7.7976000000000004E-2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</row>
        <row r="18">
          <cell r="B18">
            <v>6.2354E-2</v>
          </cell>
          <cell r="C18" t="str">
            <v>-</v>
          </cell>
          <cell r="D18" t="str">
            <v>-</v>
          </cell>
          <cell r="E18" t="str">
            <v>-</v>
          </cell>
          <cell r="F18" t="str">
            <v>-</v>
          </cell>
          <cell r="G18" t="str">
            <v>-</v>
          </cell>
          <cell r="H18" t="str">
            <v>-</v>
          </cell>
        </row>
        <row r="19">
          <cell r="B19">
            <v>8.0339999999999995E-3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</row>
        <row r="20">
          <cell r="B20">
            <v>-2.5832999999999998E-2</v>
          </cell>
          <cell r="C20">
            <v>-4.5630000000000002E-3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</row>
        <row r="21">
          <cell r="B21">
            <v>0.213423</v>
          </cell>
          <cell r="C21">
            <v>0.196439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</row>
        <row r="22">
          <cell r="B22">
            <v>-0.35063299999999997</v>
          </cell>
          <cell r="C22">
            <v>-0.44734400000000002</v>
          </cell>
          <cell r="D22" t="str">
            <v>-</v>
          </cell>
          <cell r="E22" t="str">
            <v>-</v>
          </cell>
          <cell r="F22" t="str">
            <v>-</v>
          </cell>
          <cell r="G22" t="str">
            <v>-</v>
          </cell>
          <cell r="H22" t="str">
            <v>-</v>
          </cell>
        </row>
        <row r="23">
          <cell r="B23">
            <v>0.54</v>
          </cell>
          <cell r="C23">
            <v>0.69</v>
          </cell>
          <cell r="D23">
            <v>0.81973759999999996</v>
          </cell>
          <cell r="E23">
            <v>0.9840274</v>
          </cell>
          <cell r="F23">
            <v>1.18807</v>
          </cell>
          <cell r="G23">
            <v>1.4450000000000001</v>
          </cell>
          <cell r="H23">
            <v>1.64</v>
          </cell>
        </row>
        <row r="26">
          <cell r="B26" t="str">
            <v>Dec '15</v>
          </cell>
          <cell r="C26" t="str">
            <v>Dec '16</v>
          </cell>
          <cell r="D26" t="str">
            <v>Dec '17</v>
          </cell>
          <cell r="E26" t="str">
            <v>Dec '18</v>
          </cell>
          <cell r="F26" t="str">
            <v>Dec '19</v>
          </cell>
          <cell r="G26" t="str">
            <v>Dec '20</v>
          </cell>
          <cell r="H26" t="str">
            <v>Dec '21</v>
          </cell>
        </row>
        <row r="27">
          <cell r="B27">
            <v>330.53699999999998</v>
          </cell>
          <cell r="C27">
            <v>378.24099999999999</v>
          </cell>
          <cell r="D27">
            <v>427.10489999999999</v>
          </cell>
          <cell r="E27">
            <v>471.68180000000001</v>
          </cell>
          <cell r="F27">
            <v>529.25509999999997</v>
          </cell>
          <cell r="G27">
            <v>602.85</v>
          </cell>
          <cell r="H27">
            <v>662</v>
          </cell>
        </row>
        <row r="28">
          <cell r="B28">
            <v>88.1</v>
          </cell>
          <cell r="C28">
            <v>116.488</v>
          </cell>
          <cell r="D28">
            <v>151.08750000000001</v>
          </cell>
          <cell r="E28">
            <v>182.45779999999999</v>
          </cell>
          <cell r="F28">
            <v>220.15819999999999</v>
          </cell>
          <cell r="G28">
            <v>257.14999999999998</v>
          </cell>
          <cell r="H28">
            <v>297</v>
          </cell>
        </row>
        <row r="29">
          <cell r="B29">
            <v>71.8</v>
          </cell>
          <cell r="C29">
            <v>97.373999999999995</v>
          </cell>
          <cell r="D29">
            <v>131.30000000000001</v>
          </cell>
          <cell r="E29">
            <v>163.9333</v>
          </cell>
          <cell r="F29">
            <v>204.75</v>
          </cell>
          <cell r="G29">
            <v>250.3</v>
          </cell>
          <cell r="H29" t="str">
            <v>-</v>
          </cell>
        </row>
        <row r="30">
          <cell r="B30">
            <v>16.3</v>
          </cell>
          <cell r="C30">
            <v>19.114000000000001</v>
          </cell>
          <cell r="D30">
            <v>21.1</v>
          </cell>
          <cell r="E30">
            <v>22.733329999999999</v>
          </cell>
          <cell r="F30">
            <v>23.3</v>
          </cell>
          <cell r="G30">
            <v>27</v>
          </cell>
          <cell r="H30" t="str">
            <v>-</v>
          </cell>
        </row>
        <row r="31">
          <cell r="B31">
            <v>98.4</v>
          </cell>
          <cell r="C31">
            <v>104.721</v>
          </cell>
          <cell r="D31">
            <v>111.875</v>
          </cell>
          <cell r="E31">
            <v>119.825</v>
          </cell>
          <cell r="F31">
            <v>130.3253</v>
          </cell>
          <cell r="G31">
            <v>147.05000000000001</v>
          </cell>
          <cell r="H31">
            <v>157</v>
          </cell>
        </row>
        <row r="32">
          <cell r="B32">
            <v>144.1</v>
          </cell>
          <cell r="C32">
            <v>157.03200000000001</v>
          </cell>
          <cell r="D32">
            <v>164.7893</v>
          </cell>
          <cell r="E32">
            <v>173.23159999999999</v>
          </cell>
          <cell r="F32">
            <v>182.26570000000001</v>
          </cell>
          <cell r="G32">
            <v>198.65</v>
          </cell>
          <cell r="H32">
            <v>208</v>
          </cell>
        </row>
        <row r="35">
          <cell r="B35" t="str">
            <v>Dec '15</v>
          </cell>
          <cell r="C35" t="str">
            <v>Dec '16</v>
          </cell>
          <cell r="D35" t="str">
            <v>Dec '17</v>
          </cell>
          <cell r="E35" t="str">
            <v>Dec '18</v>
          </cell>
          <cell r="F35" t="str">
            <v>Dec '19</v>
          </cell>
          <cell r="G35" t="str">
            <v>Dec '20</v>
          </cell>
          <cell r="H35" t="str">
            <v>Dec '21</v>
          </cell>
        </row>
        <row r="36">
          <cell r="B36">
            <v>7.7</v>
          </cell>
          <cell r="C36">
            <v>8.8000000000000007</v>
          </cell>
          <cell r="D36">
            <v>9.5142860000000002</v>
          </cell>
          <cell r="E36">
            <v>6.8571429999999998</v>
          </cell>
          <cell r="F36">
            <v>6.4749999999999996</v>
          </cell>
          <cell r="G36">
            <v>5.8</v>
          </cell>
          <cell r="H36" t="str">
            <v>-</v>
          </cell>
        </row>
        <row r="37">
          <cell r="B37">
            <v>1124</v>
          </cell>
          <cell r="C37">
            <v>1313</v>
          </cell>
          <cell r="D37">
            <v>1509</v>
          </cell>
          <cell r="E37">
            <v>1709.2860000000001</v>
          </cell>
          <cell r="F37">
            <v>1908</v>
          </cell>
          <cell r="G37">
            <v>2120</v>
          </cell>
          <cell r="H37" t="str">
            <v>-</v>
          </cell>
        </row>
        <row r="38">
          <cell r="B38">
            <v>3</v>
          </cell>
          <cell r="C38" t="str">
            <v>-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</row>
        <row r="39">
          <cell r="B39">
            <v>206</v>
          </cell>
          <cell r="C39">
            <v>195</v>
          </cell>
          <cell r="D39">
            <v>198</v>
          </cell>
          <cell r="E39">
            <v>203</v>
          </cell>
          <cell r="F39">
            <v>203</v>
          </cell>
          <cell r="G39">
            <v>203</v>
          </cell>
          <cell r="H39" t="str">
            <v>-</v>
          </cell>
        </row>
        <row r="40">
          <cell r="B40" t="str">
            <v>-</v>
          </cell>
          <cell r="C40">
            <v>210</v>
          </cell>
          <cell r="D40">
            <v>190</v>
          </cell>
          <cell r="E40" t="str">
            <v>-</v>
          </cell>
          <cell r="F40" t="str">
            <v>-</v>
          </cell>
          <cell r="G40" t="str">
            <v>-</v>
          </cell>
          <cell r="H40" t="str">
            <v>-</v>
          </cell>
        </row>
        <row r="41">
          <cell r="B41" t="str">
            <v>-</v>
          </cell>
          <cell r="C41">
            <v>220</v>
          </cell>
          <cell r="D41">
            <v>200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</row>
        <row r="42">
          <cell r="B42" t="str">
            <v>-</v>
          </cell>
          <cell r="C42" t="str">
            <v>-</v>
          </cell>
          <cell r="D42" t="str">
            <v>-</v>
          </cell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</row>
        <row r="43">
          <cell r="B43" t="str">
            <v>-</v>
          </cell>
          <cell r="C43">
            <v>15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</row>
        <row r="46">
          <cell r="B46" t="str">
            <v>Dec '15</v>
          </cell>
          <cell r="C46" t="str">
            <v>Dec '16</v>
          </cell>
          <cell r="D46" t="str">
            <v>Dec '17</v>
          </cell>
          <cell r="E46" t="str">
            <v>Dec '18</v>
          </cell>
          <cell r="F46" t="str">
            <v>Dec '19</v>
          </cell>
          <cell r="G46" t="str">
            <v>Dec '20</v>
          </cell>
          <cell r="H46" t="str">
            <v>Dec '21</v>
          </cell>
        </row>
        <row r="47">
          <cell r="B47">
            <v>330.53699999999998</v>
          </cell>
          <cell r="C47">
            <v>378.24099999999999</v>
          </cell>
          <cell r="D47">
            <v>427.10489999999999</v>
          </cell>
          <cell r="E47">
            <v>471.68180000000001</v>
          </cell>
          <cell r="F47">
            <v>529.25509999999997</v>
          </cell>
          <cell r="G47">
            <v>602.85</v>
          </cell>
          <cell r="H47">
            <v>662</v>
          </cell>
        </row>
        <row r="48">
          <cell r="B48">
            <v>318</v>
          </cell>
          <cell r="C48">
            <v>373</v>
          </cell>
          <cell r="D48">
            <v>425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B49">
            <v>321</v>
          </cell>
          <cell r="C49">
            <v>378</v>
          </cell>
          <cell r="D49">
            <v>430</v>
          </cell>
          <cell r="E49" t="str">
            <v>-</v>
          </cell>
          <cell r="F49" t="str">
            <v>-</v>
          </cell>
          <cell r="G49" t="str">
            <v>-</v>
          </cell>
          <cell r="H49" t="str">
            <v>-</v>
          </cell>
        </row>
        <row r="50">
          <cell r="B50">
            <v>113.5</v>
          </cell>
          <cell r="C50">
            <v>122.3</v>
          </cell>
          <cell r="D50">
            <v>127.08772</v>
          </cell>
          <cell r="E50">
            <v>131.33590000000001</v>
          </cell>
          <cell r="F50">
            <v>158.63730000000001</v>
          </cell>
          <cell r="G50">
            <v>155.80000000000001</v>
          </cell>
          <cell r="H50" t="str">
            <v>-</v>
          </cell>
        </row>
        <row r="51">
          <cell r="B51">
            <v>217.04499999999999</v>
          </cell>
          <cell r="C51">
            <v>255.922</v>
          </cell>
          <cell r="D51">
            <v>280.05970000000002</v>
          </cell>
          <cell r="E51">
            <v>317.36200000000002</v>
          </cell>
          <cell r="F51">
            <v>351.23649999999998</v>
          </cell>
          <cell r="G51" t="str">
            <v>-</v>
          </cell>
          <cell r="H51" t="str">
            <v>-</v>
          </cell>
        </row>
        <row r="52">
          <cell r="B52">
            <v>47.3</v>
          </cell>
          <cell r="C52">
            <v>48.67</v>
          </cell>
          <cell r="D52">
            <v>58.870669999999997</v>
          </cell>
          <cell r="E52">
            <v>64.938109999999995</v>
          </cell>
          <cell r="F52">
            <v>75.522999999999996</v>
          </cell>
          <cell r="G52">
            <v>83.1</v>
          </cell>
          <cell r="H52" t="str">
            <v>-</v>
          </cell>
        </row>
        <row r="53">
          <cell r="B53">
            <v>123.5</v>
          </cell>
          <cell r="C53">
            <v>150.6</v>
          </cell>
          <cell r="D53">
            <v>183.173</v>
          </cell>
          <cell r="E53">
            <v>210.98</v>
          </cell>
          <cell r="F53">
            <v>243.32900000000001</v>
          </cell>
          <cell r="G53">
            <v>292.60000000000002</v>
          </cell>
          <cell r="H53">
            <v>336</v>
          </cell>
        </row>
        <row r="54">
          <cell r="B54">
            <v>123.5</v>
          </cell>
          <cell r="C54">
            <v>150.6</v>
          </cell>
          <cell r="D54">
            <v>183.83199999999999</v>
          </cell>
          <cell r="E54">
            <v>211.94200000000001</v>
          </cell>
          <cell r="F54">
            <v>252.8</v>
          </cell>
          <cell r="G54">
            <v>292.60000000000002</v>
          </cell>
          <cell r="H54">
            <v>336</v>
          </cell>
        </row>
        <row r="55">
          <cell r="B55">
            <v>104.15</v>
          </cell>
          <cell r="C55">
            <v>147.19999999999999</v>
          </cell>
          <cell r="D55">
            <v>179.5</v>
          </cell>
          <cell r="E55">
            <v>213.1</v>
          </cell>
          <cell r="F55">
            <v>250.8</v>
          </cell>
          <cell r="G55">
            <v>289.5</v>
          </cell>
          <cell r="H55" t="str">
            <v>-</v>
          </cell>
        </row>
        <row r="56">
          <cell r="B56">
            <v>32.200000000000003</v>
          </cell>
          <cell r="C56">
            <v>31.5</v>
          </cell>
          <cell r="D56">
            <v>32.92033</v>
          </cell>
          <cell r="E56">
            <v>27.802219999999998</v>
          </cell>
          <cell r="F56">
            <v>28.44</v>
          </cell>
          <cell r="G56">
            <v>39</v>
          </cell>
          <cell r="H56">
            <v>42</v>
          </cell>
        </row>
        <row r="57">
          <cell r="B57">
            <v>72.099999999999994</v>
          </cell>
          <cell r="C57">
            <v>115.85</v>
          </cell>
          <cell r="D57">
            <v>148.8451</v>
          </cell>
          <cell r="E57">
            <v>183.6397</v>
          </cell>
          <cell r="F57">
            <v>214.77529999999999</v>
          </cell>
          <cell r="G57">
            <v>252.25</v>
          </cell>
          <cell r="H57">
            <v>292</v>
          </cell>
        </row>
        <row r="58">
          <cell r="B58">
            <v>113.181</v>
          </cell>
          <cell r="C58" t="str">
            <v>-</v>
          </cell>
          <cell r="D58" t="str">
            <v>-</v>
          </cell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</row>
        <row r="59">
          <cell r="B59">
            <v>24.7</v>
          </cell>
          <cell r="C59">
            <v>27</v>
          </cell>
          <cell r="D59">
            <v>35.498750000000001</v>
          </cell>
          <cell r="E59">
            <v>33.855499999999999</v>
          </cell>
          <cell r="F59">
            <v>31.165669999999999</v>
          </cell>
          <cell r="G59">
            <v>24</v>
          </cell>
          <cell r="H59" t="str">
            <v>-</v>
          </cell>
        </row>
        <row r="60">
          <cell r="B60">
            <v>87.492500000000007</v>
          </cell>
          <cell r="C60">
            <v>111.7</v>
          </cell>
          <cell r="D60">
            <v>134.39850000000001</v>
          </cell>
          <cell r="E60">
            <v>152.9812</v>
          </cell>
          <cell r="F60">
            <v>180.5162</v>
          </cell>
          <cell r="G60">
            <v>227.25</v>
          </cell>
          <cell r="H60">
            <v>267</v>
          </cell>
        </row>
        <row r="61">
          <cell r="B61">
            <v>87.9</v>
          </cell>
          <cell r="C61">
            <v>112</v>
          </cell>
          <cell r="D61">
            <v>135.05000000000001</v>
          </cell>
          <cell r="E61">
            <v>162.19999999999999</v>
          </cell>
          <cell r="F61">
            <v>193.2</v>
          </cell>
          <cell r="G61">
            <v>227</v>
          </cell>
          <cell r="H61">
            <v>267</v>
          </cell>
        </row>
        <row r="62">
          <cell r="B62">
            <v>47.3</v>
          </cell>
          <cell r="C62">
            <v>90</v>
          </cell>
          <cell r="D62">
            <v>111.5</v>
          </cell>
          <cell r="E62">
            <v>141.1</v>
          </cell>
          <cell r="F62">
            <v>179.2</v>
          </cell>
          <cell r="G62" t="str">
            <v>-</v>
          </cell>
          <cell r="H62" t="str">
            <v>-</v>
          </cell>
        </row>
        <row r="63">
          <cell r="B63">
            <v>9.1489999999999991</v>
          </cell>
          <cell r="C63">
            <v>18.850000000000001</v>
          </cell>
          <cell r="D63">
            <v>34.038170000000001</v>
          </cell>
          <cell r="E63">
            <v>38.421999999999997</v>
          </cell>
          <cell r="F63">
            <v>43.710500000000003</v>
          </cell>
          <cell r="G63">
            <v>68.2</v>
          </cell>
          <cell r="H63" t="str">
            <v>-</v>
          </cell>
        </row>
        <row r="64">
          <cell r="B64">
            <v>53.234999999999999</v>
          </cell>
          <cell r="C64">
            <v>67.566000000000003</v>
          </cell>
          <cell r="D64">
            <v>80.710499999999996</v>
          </cell>
          <cell r="E64">
            <v>97.486500000000007</v>
          </cell>
          <cell r="F64">
            <v>117.86716</v>
          </cell>
          <cell r="G64">
            <v>141.9</v>
          </cell>
          <cell r="H64">
            <v>161.4</v>
          </cell>
        </row>
        <row r="65">
          <cell r="B65">
            <v>50.5</v>
          </cell>
          <cell r="C65">
            <v>65</v>
          </cell>
          <cell r="D65">
            <v>79</v>
          </cell>
          <cell r="E65" t="str">
            <v>-</v>
          </cell>
          <cell r="F65" t="str">
            <v>-</v>
          </cell>
          <cell r="G65" t="str">
            <v>-</v>
          </cell>
          <cell r="H65" t="str">
            <v>-</v>
          </cell>
        </row>
        <row r="66">
          <cell r="B66">
            <v>51.5</v>
          </cell>
          <cell r="C66">
            <v>66</v>
          </cell>
          <cell r="D66">
            <v>81</v>
          </cell>
          <cell r="E66" t="str">
            <v>-</v>
          </cell>
          <cell r="F66" t="str">
            <v>-</v>
          </cell>
          <cell r="G66" t="str">
            <v>-</v>
          </cell>
          <cell r="H66" t="str">
            <v>-</v>
          </cell>
        </row>
        <row r="67">
          <cell r="B67">
            <v>53.234999999999999</v>
          </cell>
          <cell r="C67">
            <v>67.566000000000003</v>
          </cell>
          <cell r="D67">
            <v>80.710499999999996</v>
          </cell>
          <cell r="E67">
            <v>97.486500000000007</v>
          </cell>
          <cell r="F67">
            <v>117.86716</v>
          </cell>
          <cell r="G67">
            <v>141.9</v>
          </cell>
          <cell r="H67">
            <v>161.4</v>
          </cell>
        </row>
        <row r="68">
          <cell r="B68">
            <v>50.5</v>
          </cell>
          <cell r="C68">
            <v>65</v>
          </cell>
          <cell r="D68">
            <v>79</v>
          </cell>
          <cell r="E68" t="str">
            <v>-</v>
          </cell>
          <cell r="F68" t="str">
            <v>-</v>
          </cell>
          <cell r="G68" t="str">
            <v>-</v>
          </cell>
          <cell r="H68" t="str">
            <v>-</v>
          </cell>
        </row>
        <row r="69">
          <cell r="B69">
            <v>51.5</v>
          </cell>
          <cell r="C69">
            <v>66</v>
          </cell>
          <cell r="D69">
            <v>81</v>
          </cell>
          <cell r="E69" t="str">
            <v>-</v>
          </cell>
          <cell r="F69" t="str">
            <v>-</v>
          </cell>
          <cell r="G69" t="str">
            <v>-</v>
          </cell>
          <cell r="H69" t="str">
            <v>-</v>
          </cell>
        </row>
        <row r="70">
          <cell r="B70">
            <v>38.130000000000003</v>
          </cell>
          <cell r="C70">
            <v>21.5</v>
          </cell>
          <cell r="D70">
            <v>52.645800000000001</v>
          </cell>
          <cell r="E70">
            <v>33.351500000000001</v>
          </cell>
          <cell r="F70">
            <v>95.724500000000006</v>
          </cell>
          <cell r="G70">
            <v>156</v>
          </cell>
          <cell r="H70" t="str">
            <v>-</v>
          </cell>
        </row>
        <row r="73">
          <cell r="B73" t="str">
            <v>Dec '15</v>
          </cell>
          <cell r="C73" t="str">
            <v>Dec '16</v>
          </cell>
          <cell r="D73" t="str">
            <v>Dec '17</v>
          </cell>
          <cell r="E73" t="str">
            <v>Dec '18</v>
          </cell>
          <cell r="F73" t="str">
            <v>Dec '19</v>
          </cell>
          <cell r="G73" t="str">
            <v>Dec '20</v>
          </cell>
          <cell r="H73" t="str">
            <v>Dec '21</v>
          </cell>
        </row>
        <row r="74">
          <cell r="B74">
            <v>72.900000000000006</v>
          </cell>
          <cell r="C74">
            <v>91.1</v>
          </cell>
          <cell r="D74">
            <v>132.66669999999999</v>
          </cell>
          <cell r="E74">
            <v>200.66669999999999</v>
          </cell>
          <cell r="F74">
            <v>396.1</v>
          </cell>
          <cell r="G74" t="str">
            <v>-</v>
          </cell>
          <cell r="H74" t="str">
            <v>-</v>
          </cell>
        </row>
        <row r="75">
          <cell r="B75">
            <v>31.4</v>
          </cell>
          <cell r="C75">
            <v>40.200000000000003</v>
          </cell>
          <cell r="D75">
            <v>80.933329999999998</v>
          </cell>
          <cell r="E75">
            <v>150.4</v>
          </cell>
          <cell r="F75">
            <v>330.2</v>
          </cell>
          <cell r="G75" t="str">
            <v>-</v>
          </cell>
          <cell r="H75" t="str">
            <v>-</v>
          </cell>
        </row>
        <row r="76">
          <cell r="B76">
            <v>19.100000000000001</v>
          </cell>
          <cell r="C76">
            <v>26.95</v>
          </cell>
          <cell r="D76">
            <v>25.966670000000001</v>
          </cell>
          <cell r="E76">
            <v>24.766670000000001</v>
          </cell>
          <cell r="F76">
            <v>36.200000000000003</v>
          </cell>
          <cell r="G76" t="str">
            <v>-</v>
          </cell>
          <cell r="H76" t="str">
            <v>-</v>
          </cell>
        </row>
        <row r="77">
          <cell r="B77">
            <v>4.5999999999999996</v>
          </cell>
          <cell r="C77">
            <v>1.9</v>
          </cell>
          <cell r="D77">
            <v>2.6666669999999999</v>
          </cell>
          <cell r="E77">
            <v>2.5</v>
          </cell>
          <cell r="F77">
            <v>4.3</v>
          </cell>
          <cell r="G77" t="str">
            <v>-</v>
          </cell>
          <cell r="H77" t="str">
            <v>-</v>
          </cell>
        </row>
        <row r="78">
          <cell r="B78">
            <v>66.3</v>
          </cell>
          <cell r="C78">
            <v>83.15</v>
          </cell>
          <cell r="D78">
            <v>94</v>
          </cell>
          <cell r="E78">
            <v>92.1</v>
          </cell>
          <cell r="F78">
            <v>100.8</v>
          </cell>
          <cell r="G78" t="str">
            <v>-</v>
          </cell>
          <cell r="H78" t="str">
            <v>-</v>
          </cell>
        </row>
        <row r="79">
          <cell r="B79">
            <v>24</v>
          </cell>
          <cell r="C79">
            <v>29</v>
          </cell>
          <cell r="D79">
            <v>30.633330000000001</v>
          </cell>
          <cell r="E79">
            <v>28.7</v>
          </cell>
          <cell r="F79">
            <v>27.1</v>
          </cell>
          <cell r="G79" t="str">
            <v>-</v>
          </cell>
          <cell r="H79" t="str">
            <v>-</v>
          </cell>
        </row>
        <row r="80">
          <cell r="B80">
            <v>699.2</v>
          </cell>
          <cell r="C80">
            <v>1001.2</v>
          </cell>
          <cell r="D80">
            <v>1038.433</v>
          </cell>
          <cell r="E80">
            <v>1095.5329999999999</v>
          </cell>
          <cell r="F80">
            <v>1720.9</v>
          </cell>
          <cell r="G80" t="str">
            <v>-</v>
          </cell>
          <cell r="H80" t="str">
            <v>-</v>
          </cell>
        </row>
        <row r="81">
          <cell r="B81">
            <v>484.95</v>
          </cell>
          <cell r="C81">
            <v>709.2</v>
          </cell>
          <cell r="D81">
            <v>691.2</v>
          </cell>
          <cell r="E81">
            <v>657.6</v>
          </cell>
          <cell r="F81">
            <v>634</v>
          </cell>
          <cell r="G81">
            <v>469.1</v>
          </cell>
          <cell r="H81" t="str">
            <v>-</v>
          </cell>
        </row>
        <row r="82">
          <cell r="B82">
            <v>177</v>
          </cell>
          <cell r="C82">
            <v>177</v>
          </cell>
          <cell r="D82">
            <v>177</v>
          </cell>
          <cell r="E82">
            <v>177</v>
          </cell>
          <cell r="F82">
            <v>177</v>
          </cell>
          <cell r="G82" t="str">
            <v>-</v>
          </cell>
          <cell r="H82" t="str">
            <v>-</v>
          </cell>
        </row>
        <row r="83">
          <cell r="B83">
            <v>453.44400000000002</v>
          </cell>
          <cell r="C83">
            <v>668.79750000000001</v>
          </cell>
          <cell r="D83">
            <v>597.48199999999997</v>
          </cell>
          <cell r="E83">
            <v>490.22399999999999</v>
          </cell>
          <cell r="F83">
            <v>344.68950000000001</v>
          </cell>
          <cell r="G83" t="str">
            <v>-</v>
          </cell>
          <cell r="H83" t="str">
            <v>-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 t="str">
            <v>-</v>
          </cell>
        </row>
        <row r="85">
          <cell r="B85">
            <v>-1.1000000000000001</v>
          </cell>
          <cell r="C85">
            <v>-214.8</v>
          </cell>
          <cell r="D85">
            <v>-135.18039999999999</v>
          </cell>
          <cell r="E85">
            <v>-45.418799999999997</v>
          </cell>
          <cell r="F85">
            <v>61.220329999999997</v>
          </cell>
          <cell r="G85">
            <v>79.900000000000006</v>
          </cell>
          <cell r="H85" t="str">
            <v>-</v>
          </cell>
        </row>
        <row r="88">
          <cell r="B88" t="str">
            <v>Dec '15</v>
          </cell>
          <cell r="C88" t="str">
            <v>Dec '16</v>
          </cell>
          <cell r="D88" t="str">
            <v>Dec '17</v>
          </cell>
          <cell r="E88" t="str">
            <v>Dec '18</v>
          </cell>
          <cell r="F88" t="str">
            <v>Dec '19</v>
          </cell>
          <cell r="G88" t="str">
            <v>Dec '20</v>
          </cell>
          <cell r="H88" t="str">
            <v>Dec '21</v>
          </cell>
        </row>
        <row r="89">
          <cell r="B89">
            <v>19.495000000000001</v>
          </cell>
          <cell r="C89">
            <v>15.39</v>
          </cell>
          <cell r="D89">
            <v>29.126000000000001</v>
          </cell>
          <cell r="E89">
            <v>23.38</v>
          </cell>
          <cell r="F89">
            <v>25.2</v>
          </cell>
          <cell r="G89">
            <v>18</v>
          </cell>
          <cell r="H89" t="str">
            <v>-</v>
          </cell>
        </row>
        <row r="90">
          <cell r="B90">
            <v>62.174999999999997</v>
          </cell>
          <cell r="C90">
            <v>93.42</v>
          </cell>
          <cell r="D90">
            <v>102.40567</v>
          </cell>
          <cell r="E90">
            <v>127.31567</v>
          </cell>
          <cell r="F90">
            <v>158.52500000000001</v>
          </cell>
          <cell r="G90" t="str">
            <v>-</v>
          </cell>
          <cell r="H90" t="str">
            <v>-</v>
          </cell>
        </row>
        <row r="91">
          <cell r="B91">
            <v>81.66</v>
          </cell>
          <cell r="C91">
            <v>108.81</v>
          </cell>
          <cell r="D91">
            <v>133.7433</v>
          </cell>
          <cell r="E91">
            <v>141.5067</v>
          </cell>
          <cell r="F91">
            <v>188.1</v>
          </cell>
          <cell r="G91" t="str">
            <v>-</v>
          </cell>
          <cell r="H91" t="str">
            <v>-</v>
          </cell>
        </row>
        <row r="92">
          <cell r="B92">
            <v>-19.2</v>
          </cell>
          <cell r="C92">
            <v>-14.69</v>
          </cell>
          <cell r="D92">
            <v>-29.664999999999999</v>
          </cell>
          <cell r="E92">
            <v>-25.5</v>
          </cell>
          <cell r="F92">
            <v>-33.6</v>
          </cell>
          <cell r="G92" t="str">
            <v>-</v>
          </cell>
          <cell r="H92" t="str">
            <v>-</v>
          </cell>
        </row>
        <row r="93">
          <cell r="B93">
            <v>-74.2</v>
          </cell>
          <cell r="C93">
            <v>-85.18</v>
          </cell>
          <cell r="D93">
            <v>-19.945</v>
          </cell>
          <cell r="E93">
            <v>-9.85</v>
          </cell>
          <cell r="F93">
            <v>-12.5</v>
          </cell>
          <cell r="G93" t="str">
            <v>-</v>
          </cell>
          <cell r="H93" t="str">
            <v>-</v>
          </cell>
        </row>
        <row r="94">
          <cell r="B94">
            <v>0</v>
          </cell>
          <cell r="C94">
            <v>1.6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 t="str">
            <v>-</v>
          </cell>
        </row>
        <row r="97">
          <cell r="B97" t="str">
            <v>Dec '15</v>
          </cell>
          <cell r="C97" t="str">
            <v>Dec '16</v>
          </cell>
          <cell r="D97" t="str">
            <v>Dec '17</v>
          </cell>
          <cell r="E97" t="str">
            <v>Dec '18</v>
          </cell>
          <cell r="F97" t="str">
            <v>Dec '19</v>
          </cell>
          <cell r="G97" t="str">
            <v>Dec '20</v>
          </cell>
          <cell r="H97" t="str">
            <v>Dec '21</v>
          </cell>
        </row>
        <row r="98">
          <cell r="B98">
            <v>0.54</v>
          </cell>
          <cell r="C98">
            <v>0.69</v>
          </cell>
          <cell r="D98">
            <v>0.81973759999999996</v>
          </cell>
          <cell r="E98">
            <v>0.9840274</v>
          </cell>
          <cell r="F98">
            <v>1.18807</v>
          </cell>
          <cell r="G98">
            <v>1.4450000000000001</v>
          </cell>
          <cell r="H98">
            <v>1.64</v>
          </cell>
        </row>
        <row r="99">
          <cell r="B99">
            <v>0.51</v>
          </cell>
          <cell r="C99">
            <v>0.66</v>
          </cell>
          <cell r="D99">
            <v>0.8</v>
          </cell>
          <cell r="E99" t="str">
            <v>-</v>
          </cell>
          <cell r="F99" t="str">
            <v>-</v>
          </cell>
          <cell r="G99" t="str">
            <v>-</v>
          </cell>
          <cell r="H99" t="str">
            <v>-</v>
          </cell>
        </row>
        <row r="100">
          <cell r="B100">
            <v>0.52</v>
          </cell>
          <cell r="C100">
            <v>0.67</v>
          </cell>
          <cell r="D100">
            <v>0.82</v>
          </cell>
          <cell r="E100" t="str">
            <v>-</v>
          </cell>
          <cell r="F100" t="str">
            <v>-</v>
          </cell>
          <cell r="G100" t="str">
            <v>-</v>
          </cell>
          <cell r="H100" t="str">
            <v>-</v>
          </cell>
        </row>
        <row r="101">
          <cell r="B101">
            <v>0.18759999999999999</v>
          </cell>
          <cell r="C101">
            <v>0.218028</v>
          </cell>
          <cell r="D101">
            <v>0.74750000000000005</v>
          </cell>
          <cell r="E101">
            <v>0.85166660000000005</v>
          </cell>
          <cell r="F101">
            <v>1.21</v>
          </cell>
          <cell r="G101">
            <v>1.59</v>
          </cell>
          <cell r="H101" t="str">
            <v>-</v>
          </cell>
        </row>
        <row r="102">
          <cell r="B102" t="str">
            <v>-</v>
          </cell>
          <cell r="C102">
            <v>2.78</v>
          </cell>
          <cell r="D102">
            <v>0</v>
          </cell>
          <cell r="E102">
            <v>0</v>
          </cell>
          <cell r="F102">
            <v>0</v>
          </cell>
          <cell r="G102" t="str">
            <v>-</v>
          </cell>
          <cell r="H102" t="str">
            <v>-</v>
          </cell>
        </row>
        <row r="103">
          <cell r="B103">
            <v>0.57999999999999996</v>
          </cell>
          <cell r="C103">
            <v>0.95</v>
          </cell>
          <cell r="D103">
            <v>0.71</v>
          </cell>
          <cell r="E103">
            <v>0.8566667</v>
          </cell>
          <cell r="F103">
            <v>0.42</v>
          </cell>
          <cell r="G103" t="str">
            <v>-</v>
          </cell>
          <cell r="H103" t="str">
            <v>-</v>
          </cell>
        </row>
        <row r="104">
          <cell r="B104" t="str">
            <v>-</v>
          </cell>
          <cell r="C104">
            <v>1.191236</v>
          </cell>
          <cell r="D104">
            <v>1.1708540000000001</v>
          </cell>
          <cell r="E104">
            <v>1.431395</v>
          </cell>
          <cell r="F104">
            <v>1.7214499999999999</v>
          </cell>
          <cell r="G104" t="str">
            <v>-</v>
          </cell>
          <cell r="H104" t="str">
            <v>-</v>
          </cell>
        </row>
        <row r="105">
          <cell r="B105">
            <v>-0.01</v>
          </cell>
          <cell r="C105">
            <v>-1.3261799999999999</v>
          </cell>
          <cell r="D105">
            <v>-1.240815</v>
          </cell>
          <cell r="E105">
            <v>-0.11316451</v>
          </cell>
          <cell r="F105">
            <v>1.15343</v>
          </cell>
          <cell r="G105" t="str">
            <v>-</v>
          </cell>
          <cell r="H105" t="str">
            <v>-</v>
          </cell>
        </row>
        <row r="106">
          <cell r="B106" t="str">
            <v>-</v>
          </cell>
          <cell r="C106" t="str">
            <v>-</v>
          </cell>
          <cell r="D106" t="str">
            <v>-</v>
          </cell>
          <cell r="E106" t="str">
            <v>-</v>
          </cell>
          <cell r="F106" t="str">
            <v>-</v>
          </cell>
          <cell r="G106" t="str">
            <v>-</v>
          </cell>
          <cell r="H106" t="str">
            <v>-</v>
          </cell>
        </row>
        <row r="109">
          <cell r="B109" t="str">
            <v>Dec '15</v>
          </cell>
          <cell r="C109" t="str">
            <v>Dec '16</v>
          </cell>
          <cell r="D109" t="str">
            <v>Dec '17</v>
          </cell>
          <cell r="E109" t="str">
            <v>Dec '18</v>
          </cell>
          <cell r="F109" t="str">
            <v>Dec '19</v>
          </cell>
          <cell r="G109" t="str">
            <v>Dec '20</v>
          </cell>
          <cell r="H109" t="str">
            <v>Dec '21</v>
          </cell>
        </row>
        <row r="110">
          <cell r="B110">
            <v>28.94444</v>
          </cell>
          <cell r="C110">
            <v>29.13044</v>
          </cell>
          <cell r="D110">
            <v>38.439129999999999</v>
          </cell>
          <cell r="E110">
            <v>32.021470000000001</v>
          </cell>
          <cell r="F110">
            <v>26.521999999999998</v>
          </cell>
          <cell r="G110">
            <v>21.806229999999999</v>
          </cell>
          <cell r="H110">
            <v>19.213419999999999</v>
          </cell>
        </row>
        <row r="111">
          <cell r="B111">
            <v>2.087018</v>
          </cell>
          <cell r="C111">
            <v>2.1004299999999998</v>
          </cell>
          <cell r="D111">
            <v>2.7716259999999999</v>
          </cell>
          <cell r="E111">
            <v>2.3088850000000001</v>
          </cell>
          <cell r="F111">
            <v>1.91235</v>
          </cell>
          <cell r="G111">
            <v>1.5723229999999999</v>
          </cell>
          <cell r="H111">
            <v>1.38537</v>
          </cell>
        </row>
        <row r="112">
          <cell r="B112" t="str">
            <v>-</v>
          </cell>
          <cell r="C112" t="str">
            <v>-</v>
          </cell>
          <cell r="D112" t="str">
            <v>-</v>
          </cell>
          <cell r="E112" t="str">
            <v>-</v>
          </cell>
          <cell r="F112">
            <v>27.318519999999999</v>
          </cell>
          <cell r="G112" t="str">
            <v>-</v>
          </cell>
          <cell r="H112" t="str">
            <v>-</v>
          </cell>
        </row>
        <row r="113">
          <cell r="B113" t="str">
            <v>-</v>
          </cell>
          <cell r="C113" t="str">
            <v>-</v>
          </cell>
          <cell r="D113" t="str">
            <v>-</v>
          </cell>
          <cell r="E113" t="str">
            <v>-</v>
          </cell>
          <cell r="F113" t="str">
            <v>-</v>
          </cell>
          <cell r="G113" t="str">
            <v>-</v>
          </cell>
          <cell r="H113" t="str">
            <v>-</v>
          </cell>
        </row>
        <row r="114">
          <cell r="B114" t="str">
            <v>-</v>
          </cell>
          <cell r="C114">
            <v>16.87322</v>
          </cell>
          <cell r="D114">
            <v>26.91197</v>
          </cell>
          <cell r="E114">
            <v>22.013490000000001</v>
          </cell>
          <cell r="F114">
            <v>18.30434</v>
          </cell>
          <cell r="G114" t="str">
            <v>-</v>
          </cell>
          <cell r="H114" t="str">
            <v>-</v>
          </cell>
        </row>
        <row r="115">
          <cell r="B115">
            <v>26.94828</v>
          </cell>
          <cell r="C115">
            <v>21.157900000000001</v>
          </cell>
          <cell r="D115">
            <v>44.380279999999999</v>
          </cell>
          <cell r="E115">
            <v>36.7821</v>
          </cell>
          <cell r="F115">
            <v>75.023809999999997</v>
          </cell>
          <cell r="G115" t="str">
            <v>-</v>
          </cell>
          <cell r="H115" t="str">
            <v>-</v>
          </cell>
        </row>
        <row r="116">
          <cell r="B116">
            <v>4.6676549999999999</v>
          </cell>
          <cell r="C116">
            <v>3.23271</v>
          </cell>
          <cell r="D116">
            <v>7.2643319999999996</v>
          </cell>
          <cell r="E116">
            <v>6.5778080000000001</v>
          </cell>
          <cell r="F116">
            <v>5.8622620000000003</v>
          </cell>
          <cell r="G116">
            <v>5.1466070000000004</v>
          </cell>
          <cell r="H116">
            <v>4.6867559999999999</v>
          </cell>
        </row>
        <row r="117">
          <cell r="B117">
            <v>6.0394949999999996</v>
          </cell>
          <cell r="C117">
            <v>5.0008879999999998</v>
          </cell>
          <cell r="D117">
            <v>8.6632440000000006</v>
          </cell>
          <cell r="E117">
            <v>7.6171199999999999</v>
          </cell>
          <cell r="F117">
            <v>6.5135350000000001</v>
          </cell>
          <cell r="G117" t="str">
            <v>-</v>
          </cell>
          <cell r="H117" t="str">
            <v>-</v>
          </cell>
        </row>
        <row r="118">
          <cell r="B118">
            <v>16.164180000000002</v>
          </cell>
          <cell r="C118">
            <v>12.560032</v>
          </cell>
          <cell r="D118">
            <v>20.200109999999999</v>
          </cell>
          <cell r="E118">
            <v>17.029389999999999</v>
          </cell>
          <cell r="F118">
            <v>14.167329000000001</v>
          </cell>
          <cell r="G118" t="str">
            <v>-</v>
          </cell>
          <cell r="H118" t="str">
            <v>-</v>
          </cell>
        </row>
        <row r="119">
          <cell r="B119">
            <v>27.687609999999999</v>
          </cell>
          <cell r="C119">
            <v>16.327500000000001</v>
          </cell>
          <cell r="D119">
            <v>24.858820000000001</v>
          </cell>
          <cell r="E119">
            <v>19.564710000000002</v>
          </cell>
          <cell r="F119">
            <v>16.050830000000001</v>
          </cell>
          <cell r="G119" t="str">
            <v>-</v>
          </cell>
          <cell r="H119" t="str">
            <v>-</v>
          </cell>
        </row>
        <row r="120">
          <cell r="B120">
            <v>32.107379999999999</v>
          </cell>
          <cell r="C120">
            <v>20.247710000000001</v>
          </cell>
          <cell r="D120">
            <v>36.131929999999997</v>
          </cell>
          <cell r="E120">
            <v>28.22007</v>
          </cell>
          <cell r="F120">
            <v>21.746230000000001</v>
          </cell>
          <cell r="G120" t="str">
            <v>-</v>
          </cell>
          <cell r="H120" t="str">
            <v>-</v>
          </cell>
        </row>
        <row r="121">
          <cell r="B121" t="str">
            <v>-</v>
          </cell>
          <cell r="C121">
            <v>13.830845999999999</v>
          </cell>
          <cell r="D121">
            <v>0</v>
          </cell>
          <cell r="E121">
            <v>0</v>
          </cell>
          <cell r="F121">
            <v>0</v>
          </cell>
          <cell r="G121" t="str">
            <v>-</v>
          </cell>
          <cell r="H121" t="str">
            <v>-</v>
          </cell>
        </row>
        <row r="122">
          <cell r="B122">
            <v>3.3485770000000001</v>
          </cell>
          <cell r="C122">
            <v>6.2176939999999998</v>
          </cell>
          <cell r="D122">
            <v>4.3376320000000002</v>
          </cell>
          <cell r="E122">
            <v>4.790349</v>
          </cell>
          <cell r="F122">
            <v>5.3750590000000003</v>
          </cell>
          <cell r="G122">
            <v>6.1224800000000004</v>
          </cell>
          <cell r="H122">
            <v>6.7232000000000003</v>
          </cell>
        </row>
        <row r="123">
          <cell r="B123">
            <v>7.6136999999999997</v>
          </cell>
          <cell r="C123">
            <v>6.7484999999999999</v>
          </cell>
          <cell r="D123">
            <v>7.7723339999999999</v>
          </cell>
          <cell r="E123">
            <v>8.8985420000000008</v>
          </cell>
          <cell r="F123">
            <v>6.8491580000000001</v>
          </cell>
          <cell r="G123" t="str">
            <v>-</v>
          </cell>
          <cell r="H123" t="str">
            <v>-</v>
          </cell>
        </row>
        <row r="124">
          <cell r="B124" t="str">
            <v>-</v>
          </cell>
          <cell r="C124" t="str">
            <v>-</v>
          </cell>
          <cell r="D124" t="str">
            <v>-</v>
          </cell>
          <cell r="E124" t="str">
            <v>-</v>
          </cell>
          <cell r="F124">
            <v>103.00323</v>
          </cell>
          <cell r="G124" t="str">
            <v>-</v>
          </cell>
          <cell r="H124" t="str">
            <v>-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odel"/>
      <sheetName val="SOTP"/>
      <sheetName val="MQE"/>
      <sheetName val="Key"/>
      <sheetName val="Mgn"/>
      <sheetName val="Fuel"/>
      <sheetName val="C1"/>
      <sheetName val="T1"/>
      <sheetName val="T2"/>
      <sheetName val="T3"/>
      <sheetName val="Ships"/>
      <sheetName val="Download"/>
      <sheetName val="The Street"/>
      <sheetName val="Squiggles"/>
      <sheetName val="EV to EBITDA"/>
      <sheetName val="Macro"/>
      <sheetName val="FS"/>
      <sheetName val="__APW_ACTIVE_FIELD_RESTORE_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B7" t="str">
            <v>Jun '15</v>
          </cell>
          <cell r="C7" t="str">
            <v>Sep '15</v>
          </cell>
          <cell r="D7" t="str">
            <v>Dec '15</v>
          </cell>
          <cell r="E7" t="str">
            <v>Mar '16</v>
          </cell>
          <cell r="F7" t="str">
            <v>Jun '16</v>
          </cell>
          <cell r="G7" t="str">
            <v>Sep '16</v>
          </cell>
          <cell r="H7" t="str">
            <v>Dec '16</v>
          </cell>
          <cell r="I7" t="str">
            <v>Mar '17</v>
          </cell>
          <cell r="J7" t="str">
            <v>Jun '17</v>
          </cell>
          <cell r="K7" t="str">
            <v>Sep '17</v>
          </cell>
          <cell r="L7" t="str">
            <v>Dec '17</v>
          </cell>
          <cell r="M7" t="str">
            <v>Mar '18</v>
          </cell>
          <cell r="N7" t="str">
            <v>Jun '18</v>
          </cell>
          <cell r="O7" t="str">
            <v>Sep '18</v>
          </cell>
          <cell r="P7" t="str">
            <v>Dec '18</v>
          </cell>
          <cell r="Q7" t="str">
            <v>Mar '19</v>
          </cell>
          <cell r="R7" t="str">
            <v>Jun '19</v>
          </cell>
        </row>
        <row r="8">
          <cell r="B8" t="str">
            <v>2015/2F</v>
          </cell>
          <cell r="C8" t="str">
            <v>2015/3F</v>
          </cell>
          <cell r="D8" t="str">
            <v>2015/4F</v>
          </cell>
          <cell r="E8" t="str">
            <v>2016/1F</v>
          </cell>
          <cell r="F8" t="str">
            <v>2016/2F</v>
          </cell>
          <cell r="G8" t="str">
            <v>2016/3F</v>
          </cell>
          <cell r="H8" t="str">
            <v>2016/4F</v>
          </cell>
          <cell r="I8" t="str">
            <v>2017/1F</v>
          </cell>
          <cell r="J8" t="str">
            <v>2017/2F</v>
          </cell>
          <cell r="K8" t="str">
            <v>2017/3F</v>
          </cell>
          <cell r="L8" t="str">
            <v>2017/4F</v>
          </cell>
          <cell r="M8" t="str">
            <v>2018/1F</v>
          </cell>
          <cell r="N8" t="str">
            <v>2018/2F</v>
          </cell>
          <cell r="O8" t="str">
            <v>2018/3F</v>
          </cell>
          <cell r="P8" t="str">
            <v>2018/4F</v>
          </cell>
          <cell r="Q8" t="str">
            <v>2019/1F</v>
          </cell>
          <cell r="R8" t="str">
            <v>2019/2F</v>
          </cell>
        </row>
        <row r="9">
          <cell r="B9">
            <v>0.84</v>
          </cell>
          <cell r="C9">
            <v>2.84</v>
          </cell>
          <cell r="D9">
            <v>0.94</v>
          </cell>
          <cell r="E9">
            <v>0.56999999999999995</v>
          </cell>
          <cell r="F9">
            <v>1.0900000000000001</v>
          </cell>
          <cell r="G9">
            <v>3.1652999999999998</v>
          </cell>
          <cell r="H9">
            <v>1.2860529999999999</v>
          </cell>
          <cell r="I9">
            <v>0.62333329999999998</v>
          </cell>
          <cell r="J9">
            <v>1.243333</v>
          </cell>
          <cell r="K9">
            <v>3.43</v>
          </cell>
          <cell r="L9">
            <v>1.576667</v>
          </cell>
          <cell r="M9">
            <v>0.75</v>
          </cell>
          <cell r="N9">
            <v>1.58</v>
          </cell>
          <cell r="O9">
            <v>3.93</v>
          </cell>
          <cell r="P9">
            <v>1.68</v>
          </cell>
          <cell r="Q9" t="str">
            <v>-</v>
          </cell>
          <cell r="R9" t="str">
            <v>-</v>
          </cell>
        </row>
        <row r="10">
          <cell r="B10">
            <v>0.7</v>
          </cell>
          <cell r="C10">
            <v>2.7</v>
          </cell>
          <cell r="D10">
            <v>0.9</v>
          </cell>
          <cell r="E10">
            <v>0.3</v>
          </cell>
          <cell r="F10">
            <v>1</v>
          </cell>
          <cell r="G10">
            <v>3.1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</row>
        <row r="11">
          <cell r="B11">
            <v>0.7</v>
          </cell>
          <cell r="C11">
            <v>2.7</v>
          </cell>
          <cell r="D11">
            <v>0.9</v>
          </cell>
          <cell r="E11">
            <v>0.3</v>
          </cell>
          <cell r="F11">
            <v>1</v>
          </cell>
          <cell r="G11">
            <v>3.1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</row>
        <row r="12">
          <cell r="B12">
            <v>0.84</v>
          </cell>
          <cell r="C12">
            <v>1.03</v>
          </cell>
          <cell r="D12">
            <v>0.94</v>
          </cell>
          <cell r="E12">
            <v>0.46</v>
          </cell>
          <cell r="F12">
            <v>1.06</v>
          </cell>
          <cell r="G12">
            <v>3.2574700000000001</v>
          </cell>
          <cell r="H12">
            <v>1.258076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</row>
        <row r="13">
          <cell r="B13">
            <v>0.84</v>
          </cell>
          <cell r="C13">
            <v>2.84</v>
          </cell>
          <cell r="D13">
            <v>0.94</v>
          </cell>
          <cell r="E13">
            <v>0.56999999999999995</v>
          </cell>
          <cell r="F13">
            <v>1.0900000000000001</v>
          </cell>
          <cell r="G13">
            <v>3.1652999999999998</v>
          </cell>
          <cell r="H13">
            <v>1.2860529999999999</v>
          </cell>
          <cell r="I13">
            <v>0.62333329999999998</v>
          </cell>
          <cell r="J13">
            <v>1.243333</v>
          </cell>
          <cell r="K13">
            <v>3.43</v>
          </cell>
          <cell r="L13">
            <v>1.576667</v>
          </cell>
          <cell r="M13">
            <v>0.75</v>
          </cell>
          <cell r="N13">
            <v>1.58</v>
          </cell>
          <cell r="O13">
            <v>3.93</v>
          </cell>
          <cell r="P13">
            <v>1.68</v>
          </cell>
          <cell r="Q13" t="str">
            <v>-</v>
          </cell>
        </row>
        <row r="16">
          <cell r="B16" t="str">
            <v>Jun '15</v>
          </cell>
          <cell r="C16" t="str">
            <v>Sep '15</v>
          </cell>
          <cell r="D16" t="str">
            <v>Dec '15</v>
          </cell>
          <cell r="E16" t="str">
            <v>Mar '16</v>
          </cell>
          <cell r="F16" t="str">
            <v>Jun '16</v>
          </cell>
          <cell r="G16" t="str">
            <v>Sep '16</v>
          </cell>
          <cell r="H16" t="str">
            <v>Dec '16</v>
          </cell>
          <cell r="I16" t="str">
            <v>Mar '17</v>
          </cell>
          <cell r="J16" t="str">
            <v>Jun '17</v>
          </cell>
          <cell r="K16" t="str">
            <v>Sep '17</v>
          </cell>
          <cell r="L16" t="str">
            <v>Dec '17</v>
          </cell>
          <cell r="M16" t="str">
            <v>Mar '18</v>
          </cell>
          <cell r="N16" t="str">
            <v>Jun '18</v>
          </cell>
          <cell r="O16" t="str">
            <v>Sep '18</v>
          </cell>
          <cell r="P16" t="str">
            <v>Dec '18</v>
          </cell>
          <cell r="Q16" t="str">
            <v>Mar '19</v>
          </cell>
        </row>
        <row r="17">
          <cell r="B17" t="str">
            <v>2015/2F</v>
          </cell>
          <cell r="C17" t="str">
            <v>2015/3F</v>
          </cell>
          <cell r="D17" t="str">
            <v>2015/4F</v>
          </cell>
          <cell r="E17" t="str">
            <v>2016/1F</v>
          </cell>
          <cell r="F17" t="str">
            <v>2016/2F</v>
          </cell>
          <cell r="G17" t="str">
            <v>2016/3F</v>
          </cell>
          <cell r="H17" t="str">
            <v>2016/4F</v>
          </cell>
          <cell r="I17" t="str">
            <v>2017/1F</v>
          </cell>
          <cell r="J17" t="str">
            <v>2017/2F</v>
          </cell>
          <cell r="K17" t="str">
            <v>2017/3F</v>
          </cell>
          <cell r="L17" t="str">
            <v>2017/4F</v>
          </cell>
          <cell r="M17" t="str">
            <v>2018/1F</v>
          </cell>
          <cell r="N17" t="str">
            <v>2018/2F</v>
          </cell>
          <cell r="O17" t="str">
            <v>2018/3F</v>
          </cell>
          <cell r="P17" t="str">
            <v>2018/4F</v>
          </cell>
          <cell r="Q17" t="str">
            <v>2019/1F</v>
          </cell>
        </row>
        <row r="18">
          <cell r="B18">
            <v>2058.3200000000002</v>
          </cell>
          <cell r="C18">
            <v>2523.1</v>
          </cell>
          <cell r="D18">
            <v>1902.05</v>
          </cell>
          <cell r="E18">
            <v>1917.79</v>
          </cell>
          <cell r="F18">
            <v>2105.2600000000002</v>
          </cell>
          <cell r="G18">
            <v>2594.56</v>
          </cell>
          <cell r="H18">
            <v>2005.5619999999999</v>
          </cell>
          <cell r="I18">
            <v>1958.15</v>
          </cell>
          <cell r="J18">
            <v>2125</v>
          </cell>
          <cell r="K18">
            <v>2638.45</v>
          </cell>
          <cell r="L18">
            <v>2049.5</v>
          </cell>
          <cell r="M18">
            <v>1985.4</v>
          </cell>
          <cell r="N18">
            <v>2253.9</v>
          </cell>
          <cell r="O18">
            <v>2809.9</v>
          </cell>
          <cell r="P18">
            <v>2113.6999999999998</v>
          </cell>
          <cell r="Q18" t="str">
            <v>-</v>
          </cell>
        </row>
        <row r="19">
          <cell r="B19">
            <v>1507.46</v>
          </cell>
          <cell r="C19">
            <v>1873.94</v>
          </cell>
          <cell r="D19">
            <v>1370.63</v>
          </cell>
          <cell r="E19">
            <v>1378.16</v>
          </cell>
          <cell r="F19">
            <v>1516.53</v>
          </cell>
          <cell r="G19">
            <v>1905.6969999999999</v>
          </cell>
          <cell r="H19">
            <v>1435.5039999999999</v>
          </cell>
          <cell r="I19">
            <v>1409.4</v>
          </cell>
          <cell r="J19">
            <v>1538.75</v>
          </cell>
          <cell r="K19">
            <v>1960.35</v>
          </cell>
          <cell r="L19">
            <v>1484.8</v>
          </cell>
          <cell r="M19">
            <v>1436.6</v>
          </cell>
          <cell r="N19">
            <v>1649.7</v>
          </cell>
          <cell r="O19">
            <v>2100.6</v>
          </cell>
          <cell r="P19">
            <v>1546.2</v>
          </cell>
          <cell r="Q19" t="str">
            <v>-</v>
          </cell>
        </row>
        <row r="20">
          <cell r="B20">
            <v>550.85400000000004</v>
          </cell>
          <cell r="C20">
            <v>649.15800000000002</v>
          </cell>
          <cell r="D20">
            <v>531.42100000000005</v>
          </cell>
          <cell r="E20">
            <v>539.62800000000004</v>
          </cell>
          <cell r="F20">
            <v>588.73199999999997</v>
          </cell>
          <cell r="G20">
            <v>679.06500000000005</v>
          </cell>
          <cell r="H20">
            <v>556.34220000000005</v>
          </cell>
          <cell r="I20">
            <v>548.75</v>
          </cell>
          <cell r="J20">
            <v>586.29999999999995</v>
          </cell>
          <cell r="K20">
            <v>678.1</v>
          </cell>
          <cell r="L20">
            <v>564.70000000000005</v>
          </cell>
          <cell r="M20">
            <v>548.79999999999995</v>
          </cell>
          <cell r="N20">
            <v>604.20000000000005</v>
          </cell>
          <cell r="O20">
            <v>709.3</v>
          </cell>
          <cell r="P20">
            <v>567.5</v>
          </cell>
          <cell r="Q20" t="str">
            <v>-</v>
          </cell>
        </row>
        <row r="21">
          <cell r="B21" t="str">
            <v>-</v>
          </cell>
          <cell r="C21" t="str">
            <v>-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 t="str">
            <v>-</v>
          </cell>
          <cell r="L21" t="str">
            <v>-</v>
          </cell>
          <cell r="M21" t="str">
            <v>-</v>
          </cell>
          <cell r="N21" t="str">
            <v>-</v>
          </cell>
          <cell r="O21" t="str">
            <v>-</v>
          </cell>
          <cell r="P21" t="str">
            <v>-</v>
          </cell>
          <cell r="Q21" t="str">
            <v>-</v>
          </cell>
        </row>
        <row r="24">
          <cell r="B24" t="str">
            <v>Jun '15</v>
          </cell>
          <cell r="C24" t="str">
            <v>Sep '15</v>
          </cell>
          <cell r="D24" t="str">
            <v>Dec '15</v>
          </cell>
          <cell r="E24" t="str">
            <v>Mar '16</v>
          </cell>
          <cell r="F24" t="str">
            <v>Jun '16</v>
          </cell>
          <cell r="G24" t="str">
            <v>Sep '16</v>
          </cell>
          <cell r="H24" t="str">
            <v>Dec '16</v>
          </cell>
          <cell r="I24" t="str">
            <v>Mar '17</v>
          </cell>
          <cell r="J24" t="str">
            <v>Jun '17</v>
          </cell>
          <cell r="K24" t="str">
            <v>Sep '17</v>
          </cell>
          <cell r="L24" t="str">
            <v>Dec '17</v>
          </cell>
          <cell r="M24" t="str">
            <v>Mar '18</v>
          </cell>
          <cell r="N24" t="str">
            <v>Jun '18</v>
          </cell>
          <cell r="O24" t="str">
            <v>Sep '18</v>
          </cell>
          <cell r="P24" t="str">
            <v>Dec '18</v>
          </cell>
          <cell r="Q24" t="str">
            <v>Mar '19</v>
          </cell>
        </row>
        <row r="25">
          <cell r="B25" t="str">
            <v>2015/2F</v>
          </cell>
          <cell r="C25" t="str">
            <v>2015/3F</v>
          </cell>
          <cell r="D25" t="str">
            <v>2015/4F</v>
          </cell>
          <cell r="E25" t="str">
            <v>2016/1F</v>
          </cell>
          <cell r="F25" t="str">
            <v>2016/2F</v>
          </cell>
          <cell r="G25" t="str">
            <v>2016/3F</v>
          </cell>
          <cell r="H25" t="str">
            <v>2016/4F</v>
          </cell>
          <cell r="I25" t="str">
            <v>2017/1F</v>
          </cell>
          <cell r="J25" t="str">
            <v>2017/2F</v>
          </cell>
          <cell r="K25" t="str">
            <v>2017/3F</v>
          </cell>
          <cell r="L25" t="str">
            <v>2017/4F</v>
          </cell>
          <cell r="M25" t="str">
            <v>2018/1F</v>
          </cell>
          <cell r="N25" t="str">
            <v>2018/2F</v>
          </cell>
          <cell r="O25" t="str">
            <v>2018/3F</v>
          </cell>
          <cell r="P25" t="str">
            <v>2018/4F</v>
          </cell>
          <cell r="Q25" t="str">
            <v>2019/1F</v>
          </cell>
        </row>
        <row r="26">
          <cell r="B26">
            <v>104.7</v>
          </cell>
          <cell r="C26">
            <v>107.5</v>
          </cell>
          <cell r="D26">
            <v>103.3</v>
          </cell>
          <cell r="E26">
            <v>105.1</v>
          </cell>
          <cell r="F26">
            <v>104.6</v>
          </cell>
          <cell r="G26">
            <v>107.325</v>
          </cell>
          <cell r="H26">
            <v>103.675</v>
          </cell>
          <cell r="I26">
            <v>105.1</v>
          </cell>
          <cell r="J26">
            <v>104.6</v>
          </cell>
          <cell r="K26">
            <v>107.2</v>
          </cell>
          <cell r="L26">
            <v>103</v>
          </cell>
          <cell r="M26">
            <v>105.1</v>
          </cell>
          <cell r="N26">
            <v>104.6</v>
          </cell>
          <cell r="O26">
            <v>107.2</v>
          </cell>
          <cell r="P26">
            <v>103</v>
          </cell>
          <cell r="Q26" t="str">
            <v>-</v>
          </cell>
        </row>
        <row r="27">
          <cell r="B27">
            <v>3.1</v>
          </cell>
          <cell r="C27">
            <v>5.0999999999999996</v>
          </cell>
          <cell r="D27">
            <v>4.9000000000000004</v>
          </cell>
          <cell r="E27">
            <v>7</v>
          </cell>
          <cell r="F27">
            <v>1.1000000000000001</v>
          </cell>
          <cell r="G27">
            <v>2.266667</v>
          </cell>
          <cell r="H27">
            <v>7.4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P27" t="str">
            <v>-</v>
          </cell>
          <cell r="Q27" t="str">
            <v>-</v>
          </cell>
        </row>
        <row r="28">
          <cell r="B28" t="str">
            <v>-</v>
          </cell>
          <cell r="C28">
            <v>1.81</v>
          </cell>
          <cell r="D28" t="str">
            <v>-</v>
          </cell>
          <cell r="E28" t="str">
            <v>-</v>
          </cell>
          <cell r="F28">
            <v>215.26499999999999</v>
          </cell>
          <cell r="G28" t="str">
            <v>-</v>
          </cell>
          <cell r="H28" t="str">
            <v>-</v>
          </cell>
          <cell r="I28" t="str">
            <v>-</v>
          </cell>
          <cell r="J28" t="str">
            <v>-</v>
          </cell>
          <cell r="K28" t="str">
            <v>-</v>
          </cell>
          <cell r="L28" t="str">
            <v>-</v>
          </cell>
          <cell r="M28" t="str">
            <v>-</v>
          </cell>
          <cell r="N28" t="str">
            <v>-</v>
          </cell>
          <cell r="O28" t="str">
            <v>-</v>
          </cell>
          <cell r="P28" t="str">
            <v>-</v>
          </cell>
          <cell r="Q28" t="str">
            <v>-</v>
          </cell>
        </row>
        <row r="29">
          <cell r="B29">
            <v>-0.2</v>
          </cell>
          <cell r="C29">
            <v>0.2</v>
          </cell>
          <cell r="D29">
            <v>0.6</v>
          </cell>
          <cell r="E29">
            <v>3.3</v>
          </cell>
          <cell r="F29">
            <v>-0.5</v>
          </cell>
          <cell r="G29">
            <v>0.25</v>
          </cell>
          <cell r="H29">
            <v>5.4</v>
          </cell>
          <cell r="I29">
            <v>2</v>
          </cell>
          <cell r="J29">
            <v>5.6</v>
          </cell>
          <cell r="K29">
            <v>5.3</v>
          </cell>
          <cell r="L29">
            <v>3.4</v>
          </cell>
          <cell r="M29">
            <v>3.5</v>
          </cell>
          <cell r="N29">
            <v>3.8</v>
          </cell>
          <cell r="O29">
            <v>3.4</v>
          </cell>
          <cell r="P29">
            <v>2.8</v>
          </cell>
          <cell r="Q29" t="str">
            <v>-</v>
          </cell>
        </row>
        <row r="30">
          <cell r="B30">
            <v>-3.88</v>
          </cell>
          <cell r="C30">
            <v>-6.26</v>
          </cell>
          <cell r="D30">
            <v>-8.1</v>
          </cell>
          <cell r="E30">
            <v>-0.6</v>
          </cell>
          <cell r="F30">
            <v>-2</v>
          </cell>
          <cell r="G30">
            <v>-3.05</v>
          </cell>
          <cell r="H30">
            <v>-1.3</v>
          </cell>
          <cell r="I30" t="str">
            <v>-</v>
          </cell>
          <cell r="J30" t="str">
            <v>-</v>
          </cell>
          <cell r="K30" t="str">
            <v>-</v>
          </cell>
          <cell r="L30" t="str">
            <v>-</v>
          </cell>
          <cell r="M30" t="str">
            <v>-</v>
          </cell>
          <cell r="N30" t="str">
            <v>-</v>
          </cell>
          <cell r="O30" t="str">
            <v>-</v>
          </cell>
          <cell r="P30" t="str">
            <v>-</v>
          </cell>
          <cell r="Q30" t="str">
            <v>-</v>
          </cell>
        </row>
        <row r="34">
          <cell r="B34" t="str">
            <v>Jun '15</v>
          </cell>
          <cell r="C34" t="str">
            <v>Sep '15</v>
          </cell>
          <cell r="D34" t="str">
            <v>Dec '15</v>
          </cell>
          <cell r="E34" t="str">
            <v>Mar '16</v>
          </cell>
          <cell r="F34" t="str">
            <v>Jun '16</v>
          </cell>
          <cell r="G34" t="str">
            <v>Sep '16</v>
          </cell>
          <cell r="H34" t="str">
            <v>Dec '16</v>
          </cell>
          <cell r="I34" t="str">
            <v>Mar '17</v>
          </cell>
          <cell r="J34" t="str">
            <v>Jun '17</v>
          </cell>
          <cell r="K34" t="str">
            <v>Sep '17</v>
          </cell>
          <cell r="L34" t="str">
            <v>Dec '17</v>
          </cell>
          <cell r="M34" t="str">
            <v>Mar '18</v>
          </cell>
          <cell r="N34" t="str">
            <v>Jun '18</v>
          </cell>
          <cell r="O34" t="str">
            <v>Sep '18</v>
          </cell>
          <cell r="P34" t="str">
            <v>Dec '18</v>
          </cell>
          <cell r="Q34" t="str">
            <v>Mar '19</v>
          </cell>
        </row>
        <row r="35">
          <cell r="B35" t="str">
            <v>2015/2F</v>
          </cell>
          <cell r="C35" t="str">
            <v>2015/3F</v>
          </cell>
          <cell r="D35" t="str">
            <v>2015/4F</v>
          </cell>
          <cell r="E35" t="str">
            <v>2016/1F</v>
          </cell>
          <cell r="F35" t="str">
            <v>2016/2F</v>
          </cell>
          <cell r="G35" t="str">
            <v>2016/3F</v>
          </cell>
          <cell r="H35" t="str">
            <v>2016/4F</v>
          </cell>
          <cell r="I35" t="str">
            <v>2017/1F</v>
          </cell>
          <cell r="J35" t="str">
            <v>2017/2F</v>
          </cell>
          <cell r="K35" t="str">
            <v>2017/3F</v>
          </cell>
          <cell r="L35" t="str">
            <v>2017/4F</v>
          </cell>
          <cell r="M35" t="str">
            <v>2018/1F</v>
          </cell>
          <cell r="N35" t="str">
            <v>2018/2F</v>
          </cell>
          <cell r="O35" t="str">
            <v>2018/3F</v>
          </cell>
          <cell r="P35" t="str">
            <v>2018/4F</v>
          </cell>
          <cell r="Q35" t="str">
            <v>2019/1F</v>
          </cell>
        </row>
        <row r="36">
          <cell r="B36">
            <v>2058.3200000000002</v>
          </cell>
          <cell r="C36">
            <v>2523.1</v>
          </cell>
          <cell r="D36">
            <v>1902.05</v>
          </cell>
          <cell r="E36">
            <v>1917.79</v>
          </cell>
          <cell r="F36">
            <v>2105.2600000000002</v>
          </cell>
          <cell r="G36">
            <v>2594.56</v>
          </cell>
          <cell r="H36">
            <v>2005.5619999999999</v>
          </cell>
          <cell r="I36">
            <v>1958.15</v>
          </cell>
          <cell r="J36">
            <v>2125</v>
          </cell>
          <cell r="K36">
            <v>2638.45</v>
          </cell>
          <cell r="L36">
            <v>2049.5</v>
          </cell>
          <cell r="M36">
            <v>1985.4</v>
          </cell>
          <cell r="N36">
            <v>2253.9</v>
          </cell>
          <cell r="O36">
            <v>2809.9</v>
          </cell>
          <cell r="P36">
            <v>2113.6999999999998</v>
          </cell>
          <cell r="Q36" t="str">
            <v>-</v>
          </cell>
        </row>
        <row r="37">
          <cell r="B37" t="str">
            <v>-</v>
          </cell>
          <cell r="C37" t="str">
            <v>-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 t="str">
            <v>-</v>
          </cell>
          <cell r="L37" t="str">
            <v>-</v>
          </cell>
          <cell r="M37" t="str">
            <v>-</v>
          </cell>
          <cell r="N37" t="str">
            <v>-</v>
          </cell>
          <cell r="O37" t="str">
            <v>-</v>
          </cell>
          <cell r="P37" t="str">
            <v>-</v>
          </cell>
          <cell r="Q37" t="str">
            <v>-</v>
          </cell>
        </row>
        <row r="38">
          <cell r="B38" t="str">
            <v>-</v>
          </cell>
          <cell r="C38" t="str">
            <v>-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 t="str">
            <v>-</v>
          </cell>
          <cell r="L38" t="str">
            <v>-</v>
          </cell>
          <cell r="M38" t="str">
            <v>-</v>
          </cell>
          <cell r="N38" t="str">
            <v>-</v>
          </cell>
          <cell r="O38" t="str">
            <v>-</v>
          </cell>
          <cell r="P38" t="str">
            <v>-</v>
          </cell>
          <cell r="Q38" t="str">
            <v>-</v>
          </cell>
        </row>
        <row r="39">
          <cell r="B39">
            <v>467.8922</v>
          </cell>
          <cell r="C39">
            <v>878.5018</v>
          </cell>
          <cell r="D39">
            <v>459.13600000000002</v>
          </cell>
          <cell r="E39">
            <v>377.36720000000003</v>
          </cell>
          <cell r="F39">
            <v>508.24619999999999</v>
          </cell>
          <cell r="G39">
            <v>962.03449999999998</v>
          </cell>
          <cell r="H39">
            <v>564.97450000000003</v>
          </cell>
          <cell r="I39">
            <v>422.1</v>
          </cell>
          <cell r="J39">
            <v>554.95000000000005</v>
          </cell>
          <cell r="K39">
            <v>1021.2</v>
          </cell>
          <cell r="L39">
            <v>622.85</v>
          </cell>
          <cell r="M39">
            <v>446.9</v>
          </cell>
          <cell r="N39">
            <v>630.4</v>
          </cell>
          <cell r="O39">
            <v>1141.5999999999999</v>
          </cell>
          <cell r="P39">
            <v>661.3</v>
          </cell>
          <cell r="Q39" t="str">
            <v>-</v>
          </cell>
        </row>
        <row r="40">
          <cell r="B40">
            <v>261.1343</v>
          </cell>
          <cell r="C40">
            <v>668.19629999999995</v>
          </cell>
          <cell r="D40">
            <v>249.93960000000001</v>
          </cell>
          <cell r="E40">
            <v>164.4066</v>
          </cell>
          <cell r="F40">
            <v>286.75380000000001</v>
          </cell>
          <cell r="G40">
            <v>732.74519999999995</v>
          </cell>
          <cell r="H40">
            <v>332.27420000000001</v>
          </cell>
          <cell r="I40">
            <v>189.6</v>
          </cell>
          <cell r="J40">
            <v>321.7</v>
          </cell>
          <cell r="K40">
            <v>787.1</v>
          </cell>
          <cell r="L40">
            <v>386.5</v>
          </cell>
          <cell r="M40">
            <v>208.7</v>
          </cell>
          <cell r="N40">
            <v>387</v>
          </cell>
          <cell r="O40">
            <v>894.4</v>
          </cell>
          <cell r="P40">
            <v>409.8</v>
          </cell>
          <cell r="Q40" t="str">
            <v>-</v>
          </cell>
        </row>
        <row r="41">
          <cell r="B41">
            <v>184.99170000000001</v>
          </cell>
          <cell r="C41">
            <v>633.81550000000004</v>
          </cell>
          <cell r="D41">
            <v>206.8664</v>
          </cell>
          <cell r="E41">
            <v>114.5985</v>
          </cell>
          <cell r="F41">
            <v>234.2713</v>
          </cell>
          <cell r="G41">
            <v>670.84670000000006</v>
          </cell>
          <cell r="H41">
            <v>285.83330000000001</v>
          </cell>
          <cell r="I41">
            <v>139.25</v>
          </cell>
          <cell r="J41">
            <v>272.3</v>
          </cell>
          <cell r="K41">
            <v>737.55</v>
          </cell>
          <cell r="L41">
            <v>336</v>
          </cell>
          <cell r="M41">
            <v>162.19999999999999</v>
          </cell>
          <cell r="N41">
            <v>340.6</v>
          </cell>
          <cell r="O41">
            <v>849.3</v>
          </cell>
          <cell r="P41">
            <v>362.8</v>
          </cell>
          <cell r="Q41" t="str">
            <v>-</v>
          </cell>
        </row>
        <row r="42">
          <cell r="B42">
            <v>0</v>
          </cell>
          <cell r="C42">
            <v>4</v>
          </cell>
          <cell r="D42">
            <v>0</v>
          </cell>
          <cell r="E42">
            <v>-9.0999999999999998E-2</v>
          </cell>
          <cell r="F42">
            <v>0</v>
          </cell>
          <cell r="G42">
            <v>3.42225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-</v>
          </cell>
        </row>
        <row r="43">
          <cell r="B43">
            <v>184.96700000000001</v>
          </cell>
          <cell r="C43">
            <v>228.78700000000001</v>
          </cell>
          <cell r="D43">
            <v>206.79900000000001</v>
          </cell>
          <cell r="E43">
            <v>123.956</v>
          </cell>
          <cell r="F43">
            <v>229.905</v>
          </cell>
          <cell r="G43">
            <v>678.99900000000002</v>
          </cell>
          <cell r="H43">
            <v>282.60000000000002</v>
          </cell>
          <cell r="I43">
            <v>139.25</v>
          </cell>
          <cell r="J43">
            <v>272.3</v>
          </cell>
          <cell r="K43">
            <v>737.55</v>
          </cell>
          <cell r="L43">
            <v>336</v>
          </cell>
          <cell r="M43">
            <v>162.19999999999999</v>
          </cell>
          <cell r="N43">
            <v>340.6</v>
          </cell>
          <cell r="O43">
            <v>849.3</v>
          </cell>
          <cell r="P43">
            <v>362.8</v>
          </cell>
          <cell r="Q43" t="str">
            <v>-</v>
          </cell>
        </row>
        <row r="46">
          <cell r="B46" t="str">
            <v>Jun '15</v>
          </cell>
          <cell r="C46" t="str">
            <v>Sep '15</v>
          </cell>
          <cell r="D46" t="str">
            <v>Dec '15</v>
          </cell>
          <cell r="E46" t="str">
            <v>Mar '16</v>
          </cell>
          <cell r="F46" t="str">
            <v>Jun '16</v>
          </cell>
          <cell r="G46" t="str">
            <v>Sep '16</v>
          </cell>
          <cell r="H46" t="str">
            <v>Dec '16</v>
          </cell>
          <cell r="I46" t="str">
            <v>Mar '17</v>
          </cell>
          <cell r="J46" t="str">
            <v>Jun '17</v>
          </cell>
          <cell r="K46" t="str">
            <v>Sep '17</v>
          </cell>
          <cell r="L46" t="str">
            <v>Dec '17</v>
          </cell>
          <cell r="M46" t="str">
            <v>Mar '18</v>
          </cell>
          <cell r="N46" t="str">
            <v>Jun '18</v>
          </cell>
          <cell r="O46" t="str">
            <v>Sep '18</v>
          </cell>
          <cell r="P46" t="str">
            <v>Dec '18</v>
          </cell>
          <cell r="Q46" t="str">
            <v>Mar '19</v>
          </cell>
        </row>
        <row r="47">
          <cell r="B47" t="str">
            <v>2015/2F</v>
          </cell>
          <cell r="C47" t="str">
            <v>2015/3F</v>
          </cell>
          <cell r="D47" t="str">
            <v>2015/4F</v>
          </cell>
          <cell r="E47" t="str">
            <v>2016/1F</v>
          </cell>
          <cell r="F47" t="str">
            <v>2016/2F</v>
          </cell>
          <cell r="G47" t="str">
            <v>2016/3F</v>
          </cell>
          <cell r="H47" t="str">
            <v>2016/4F</v>
          </cell>
          <cell r="I47" t="str">
            <v>2017/1F</v>
          </cell>
          <cell r="J47" t="str">
            <v>2017/2F</v>
          </cell>
          <cell r="K47" t="str">
            <v>2017/3F</v>
          </cell>
          <cell r="L47" t="str">
            <v>2017/4F</v>
          </cell>
          <cell r="M47" t="str">
            <v>2018/1F</v>
          </cell>
          <cell r="N47" t="str">
            <v>2018/2F</v>
          </cell>
          <cell r="O47" t="str">
            <v>2018/3F</v>
          </cell>
          <cell r="P47" t="str">
            <v>2018/4F</v>
          </cell>
          <cell r="Q47" t="str">
            <v>2019/1F</v>
          </cell>
        </row>
        <row r="48">
          <cell r="B48">
            <v>913</v>
          </cell>
          <cell r="C48">
            <v>901</v>
          </cell>
          <cell r="D48">
            <v>837</v>
          </cell>
          <cell r="E48">
            <v>892.3</v>
          </cell>
          <cell r="F48">
            <v>942.4</v>
          </cell>
          <cell r="G48">
            <v>813.1</v>
          </cell>
          <cell r="H48">
            <v>906.5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</row>
        <row r="49">
          <cell r="B49">
            <v>4792</v>
          </cell>
          <cell r="C49">
            <v>4360</v>
          </cell>
          <cell r="D49">
            <v>4292.8999999999996</v>
          </cell>
          <cell r="E49">
            <v>4397.8999999999996</v>
          </cell>
          <cell r="F49">
            <v>4681.6000000000004</v>
          </cell>
          <cell r="G49">
            <v>4461</v>
          </cell>
          <cell r="H49">
            <v>4483.3</v>
          </cell>
          <cell r="I49" t="str">
            <v>-</v>
          </cell>
          <cell r="J49" t="str">
            <v>-</v>
          </cell>
          <cell r="K49" t="str">
            <v>-</v>
          </cell>
          <cell r="L49" t="str">
            <v>-</v>
          </cell>
          <cell r="M49" t="str">
            <v>-</v>
          </cell>
          <cell r="N49" t="str">
            <v>-</v>
          </cell>
          <cell r="O49" t="str">
            <v>-</v>
          </cell>
          <cell r="P49" t="str">
            <v>-</v>
          </cell>
          <cell r="Q49" t="str">
            <v>-</v>
          </cell>
        </row>
        <row r="50">
          <cell r="B50">
            <v>21395</v>
          </cell>
          <cell r="C50">
            <v>20959</v>
          </cell>
          <cell r="D50">
            <v>20922</v>
          </cell>
          <cell r="E50">
            <v>20963.27</v>
          </cell>
          <cell r="F50">
            <v>20907.3</v>
          </cell>
          <cell r="G50">
            <v>21348.5</v>
          </cell>
          <cell r="H50">
            <v>21235.95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P50" t="str">
            <v>-</v>
          </cell>
          <cell r="Q50" t="str">
            <v>-</v>
          </cell>
        </row>
        <row r="51">
          <cell r="B51">
            <v>8781</v>
          </cell>
          <cell r="C51">
            <v>8489.982</v>
          </cell>
          <cell r="D51">
            <v>8667</v>
          </cell>
          <cell r="E51" t="str">
            <v>-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>-</v>
          </cell>
          <cell r="K51" t="str">
            <v>-</v>
          </cell>
          <cell r="L51" t="str">
            <v>-</v>
          </cell>
          <cell r="M51" t="str">
            <v>-</v>
          </cell>
          <cell r="N51" t="str">
            <v>-</v>
          </cell>
          <cell r="O51" t="str">
            <v>-</v>
          </cell>
          <cell r="P51" t="str">
            <v>-</v>
          </cell>
          <cell r="Q51" t="str">
            <v>-</v>
          </cell>
        </row>
        <row r="52">
          <cell r="B52">
            <v>410</v>
          </cell>
          <cell r="C52">
            <v>287</v>
          </cell>
          <cell r="D52">
            <v>287</v>
          </cell>
          <cell r="E52">
            <v>286.89999999999998</v>
          </cell>
          <cell r="F52">
            <v>286.89999999999998</v>
          </cell>
          <cell r="G52">
            <v>286.89999999999998</v>
          </cell>
          <cell r="H52">
            <v>286.89999999999998</v>
          </cell>
          <cell r="I52" t="str">
            <v>-</v>
          </cell>
          <cell r="J52" t="str">
            <v>-</v>
          </cell>
          <cell r="K52" t="str">
            <v>-</v>
          </cell>
          <cell r="L52" t="str">
            <v>-</v>
          </cell>
          <cell r="M52" t="str">
            <v>-</v>
          </cell>
          <cell r="N52" t="str">
            <v>-</v>
          </cell>
          <cell r="O52" t="str">
            <v>-</v>
          </cell>
          <cell r="P52" t="str">
            <v>-</v>
          </cell>
          <cell r="Q52" t="str">
            <v>-</v>
          </cell>
        </row>
        <row r="53">
          <cell r="B53">
            <v>8622</v>
          </cell>
          <cell r="C53">
            <v>8343</v>
          </cell>
          <cell r="D53">
            <v>8545</v>
          </cell>
          <cell r="E53" t="str">
            <v>-</v>
          </cell>
          <cell r="F53" t="str">
            <v>-</v>
          </cell>
          <cell r="G53" t="str">
            <v>-</v>
          </cell>
          <cell r="H53" t="str">
            <v>-</v>
          </cell>
          <cell r="I53" t="str">
            <v>-</v>
          </cell>
          <cell r="J53" t="str">
            <v>-</v>
          </cell>
          <cell r="K53" t="str">
            <v>-</v>
          </cell>
          <cell r="L53" t="str">
            <v>-</v>
          </cell>
          <cell r="M53" t="str">
            <v>-</v>
          </cell>
          <cell r="N53" t="str">
            <v>-</v>
          </cell>
          <cell r="O53" t="str">
            <v>-</v>
          </cell>
          <cell r="P53" t="str">
            <v>-</v>
          </cell>
          <cell r="Q53" t="str">
            <v>-</v>
          </cell>
        </row>
        <row r="54">
          <cell r="B54">
            <v>8320</v>
          </cell>
          <cell r="C54">
            <v>8256</v>
          </cell>
          <cell r="D54">
            <v>8121.5</v>
          </cell>
          <cell r="E54">
            <v>7887.8670000000002</v>
          </cell>
          <cell r="F54">
            <v>7962.4</v>
          </cell>
          <cell r="G54">
            <v>8632.25</v>
          </cell>
          <cell r="H54">
            <v>8843.2999999999993</v>
          </cell>
          <cell r="I54" t="str">
            <v>-</v>
          </cell>
          <cell r="J54" t="str">
            <v>-</v>
          </cell>
          <cell r="K54" t="str">
            <v>-</v>
          </cell>
          <cell r="L54" t="str">
            <v>-</v>
          </cell>
          <cell r="M54" t="str">
            <v>-</v>
          </cell>
          <cell r="N54" t="str">
            <v>-</v>
          </cell>
          <cell r="O54" t="str">
            <v>-</v>
          </cell>
          <cell r="P54" t="str">
            <v>-</v>
          </cell>
          <cell r="Q54" t="str">
            <v>-</v>
          </cell>
        </row>
        <row r="57">
          <cell r="B57" t="str">
            <v>Jun '15</v>
          </cell>
          <cell r="C57" t="str">
            <v>Sep '15</v>
          </cell>
          <cell r="D57" t="str">
            <v>Dec '15</v>
          </cell>
          <cell r="E57" t="str">
            <v>Mar '16</v>
          </cell>
          <cell r="F57" t="str">
            <v>Jun '16</v>
          </cell>
          <cell r="G57" t="str">
            <v>Sep '16</v>
          </cell>
          <cell r="H57" t="str">
            <v>Dec '16</v>
          </cell>
          <cell r="I57" t="str">
            <v>Mar '17</v>
          </cell>
          <cell r="J57" t="str">
            <v>Jun '17</v>
          </cell>
          <cell r="K57" t="str">
            <v>Sep '17</v>
          </cell>
          <cell r="L57" t="str">
            <v>Dec '17</v>
          </cell>
          <cell r="M57" t="str">
            <v>Mar '18</v>
          </cell>
          <cell r="N57" t="str">
            <v>Jun '18</v>
          </cell>
          <cell r="O57" t="str">
            <v>Sep '18</v>
          </cell>
          <cell r="P57" t="str">
            <v>Dec '18</v>
          </cell>
          <cell r="Q57" t="str">
            <v>Mar '19</v>
          </cell>
        </row>
        <row r="58">
          <cell r="B58" t="str">
            <v>2015/2F</v>
          </cell>
          <cell r="C58" t="str">
            <v>2015/3F</v>
          </cell>
          <cell r="D58" t="str">
            <v>2015/4F</v>
          </cell>
          <cell r="E58" t="str">
            <v>2016/1F</v>
          </cell>
          <cell r="F58" t="str">
            <v>2016/2F</v>
          </cell>
          <cell r="G58" t="str">
            <v>2016/3F</v>
          </cell>
          <cell r="H58" t="str">
            <v>2016/4F</v>
          </cell>
          <cell r="I58" t="str">
            <v>2017/1F</v>
          </cell>
          <cell r="J58" t="str">
            <v>2017/2F</v>
          </cell>
          <cell r="K58" t="str">
            <v>2017/3F</v>
          </cell>
          <cell r="L58" t="str">
            <v>2017/4F</v>
          </cell>
          <cell r="M58" t="str">
            <v>2018/1F</v>
          </cell>
          <cell r="N58" t="str">
            <v>2018/2F</v>
          </cell>
          <cell r="O58" t="str">
            <v>2018/3F</v>
          </cell>
          <cell r="P58" t="str">
            <v>2018/4F</v>
          </cell>
          <cell r="Q58" t="str">
            <v>2019/1F</v>
          </cell>
        </row>
        <row r="59">
          <cell r="B59">
            <v>846.98599999999999</v>
          </cell>
          <cell r="C59">
            <v>209.00700000000001</v>
          </cell>
          <cell r="D59">
            <v>252.85149999999999</v>
          </cell>
          <cell r="E59">
            <v>249.84</v>
          </cell>
          <cell r="F59">
            <v>956.375</v>
          </cell>
          <cell r="G59">
            <v>107.45</v>
          </cell>
          <cell r="H59">
            <v>117.55</v>
          </cell>
          <cell r="I59" t="str">
            <v>-</v>
          </cell>
          <cell r="J59" t="str">
            <v>-</v>
          </cell>
          <cell r="K59" t="str">
            <v>-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-</v>
          </cell>
          <cell r="P59" t="str">
            <v>-</v>
          </cell>
          <cell r="Q59" t="str">
            <v>-</v>
          </cell>
        </row>
        <row r="60">
          <cell r="B60">
            <v>-381</v>
          </cell>
          <cell r="C60">
            <v>413.75</v>
          </cell>
          <cell r="D60">
            <v>75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  <cell r="J60" t="str">
            <v>-</v>
          </cell>
          <cell r="K60" t="str">
            <v>-</v>
          </cell>
          <cell r="L60" t="str">
            <v>-</v>
          </cell>
          <cell r="M60" t="str">
            <v>-</v>
          </cell>
          <cell r="N60" t="str">
            <v>-</v>
          </cell>
          <cell r="O60" t="str">
            <v>-</v>
          </cell>
          <cell r="P60" t="str">
            <v>-</v>
          </cell>
          <cell r="Q60" t="str">
            <v>-</v>
          </cell>
        </row>
        <row r="61">
          <cell r="B61">
            <v>614</v>
          </cell>
          <cell r="C61">
            <v>568</v>
          </cell>
          <cell r="D61">
            <v>338</v>
          </cell>
          <cell r="E61">
            <v>579.26670000000001</v>
          </cell>
          <cell r="F61">
            <v>717.8</v>
          </cell>
          <cell r="G61">
            <v>917.35</v>
          </cell>
          <cell r="H61">
            <v>515.65</v>
          </cell>
          <cell r="I61" t="str">
            <v>-</v>
          </cell>
          <cell r="J61" t="str">
            <v>-</v>
          </cell>
          <cell r="K61" t="str">
            <v>-</v>
          </cell>
          <cell r="L61" t="str">
            <v>-</v>
          </cell>
          <cell r="M61" t="str">
            <v>-</v>
          </cell>
          <cell r="N61" t="str">
            <v>-</v>
          </cell>
          <cell r="O61" t="str">
            <v>-</v>
          </cell>
          <cell r="P61" t="str">
            <v>-</v>
          </cell>
          <cell r="Q61" t="str">
            <v>-</v>
          </cell>
        </row>
        <row r="62">
          <cell r="B62">
            <v>-817</v>
          </cell>
          <cell r="C62">
            <v>-253</v>
          </cell>
          <cell r="D62">
            <v>-273</v>
          </cell>
          <cell r="E62">
            <v>-236.8</v>
          </cell>
          <cell r="F62">
            <v>-115.4</v>
          </cell>
          <cell r="G62">
            <v>-184.95</v>
          </cell>
          <cell r="H62">
            <v>-176.3</v>
          </cell>
          <cell r="I62" t="str">
            <v>-</v>
          </cell>
          <cell r="J62" t="str">
            <v>-</v>
          </cell>
          <cell r="K62" t="str">
            <v>-</v>
          </cell>
          <cell r="L62" t="str">
            <v>-</v>
          </cell>
          <cell r="M62" t="str">
            <v>-</v>
          </cell>
          <cell r="N62" t="str">
            <v>-</v>
          </cell>
          <cell r="O62" t="str">
            <v>-</v>
          </cell>
          <cell r="P62" t="str">
            <v>-</v>
          </cell>
          <cell r="Q62" t="str">
            <v>-</v>
          </cell>
        </row>
        <row r="63">
          <cell r="B63">
            <v>131</v>
          </cell>
          <cell r="C63">
            <v>-322</v>
          </cell>
          <cell r="D63">
            <v>117</v>
          </cell>
          <cell r="E63">
            <v>-180.2</v>
          </cell>
          <cell r="F63">
            <v>-569.79999999999995</v>
          </cell>
          <cell r="G63">
            <v>-703.9</v>
          </cell>
          <cell r="H63">
            <v>-440.35</v>
          </cell>
          <cell r="I63" t="str">
            <v>-</v>
          </cell>
          <cell r="J63" t="str">
            <v>-</v>
          </cell>
          <cell r="K63" t="str">
            <v>-</v>
          </cell>
          <cell r="L63" t="str">
            <v>-</v>
          </cell>
          <cell r="M63" t="str">
            <v>-</v>
          </cell>
          <cell r="N63" t="str">
            <v>-</v>
          </cell>
          <cell r="O63" t="str">
            <v>-</v>
          </cell>
          <cell r="P63" t="str">
            <v>-</v>
          </cell>
          <cell r="Q63" t="str">
            <v>-</v>
          </cell>
        </row>
        <row r="66">
          <cell r="B66" t="str">
            <v>Jun '15</v>
          </cell>
          <cell r="C66" t="str">
            <v>Sep '15</v>
          </cell>
          <cell r="D66" t="str">
            <v>Dec '15</v>
          </cell>
          <cell r="E66" t="str">
            <v>Mar '16</v>
          </cell>
          <cell r="F66" t="str">
            <v>Jun '16</v>
          </cell>
          <cell r="G66" t="str">
            <v>Sep '16</v>
          </cell>
          <cell r="H66" t="str">
            <v>Dec '16</v>
          </cell>
          <cell r="I66" t="str">
            <v>Mar '17</v>
          </cell>
          <cell r="J66" t="str">
            <v>Jun '17</v>
          </cell>
          <cell r="K66" t="str">
            <v>Sep '17</v>
          </cell>
          <cell r="L66" t="str">
            <v>Dec '17</v>
          </cell>
          <cell r="M66" t="str">
            <v>Mar '18</v>
          </cell>
          <cell r="N66" t="str">
            <v>Jun '18</v>
          </cell>
          <cell r="O66" t="str">
            <v>Sep '18</v>
          </cell>
          <cell r="P66" t="str">
            <v>Dec '18</v>
          </cell>
          <cell r="Q66" t="str">
            <v>Mar '19</v>
          </cell>
        </row>
        <row r="67">
          <cell r="B67" t="str">
            <v>2015/2F</v>
          </cell>
          <cell r="C67" t="str">
            <v>2015/3F</v>
          </cell>
          <cell r="D67" t="str">
            <v>2015/4F</v>
          </cell>
          <cell r="E67" t="str">
            <v>2016/1F</v>
          </cell>
          <cell r="F67" t="str">
            <v>2016/2F</v>
          </cell>
          <cell r="G67" t="str">
            <v>2016/3F</v>
          </cell>
          <cell r="H67" t="str">
            <v>2016/4F</v>
          </cell>
          <cell r="I67" t="str">
            <v>2017/1F</v>
          </cell>
          <cell r="J67" t="str">
            <v>2017/2F</v>
          </cell>
          <cell r="K67" t="str">
            <v>2017/3F</v>
          </cell>
          <cell r="L67" t="str">
            <v>2017/4F</v>
          </cell>
          <cell r="M67" t="str">
            <v>2018/1F</v>
          </cell>
          <cell r="N67" t="str">
            <v>2018/2F</v>
          </cell>
          <cell r="O67" t="str">
            <v>2018/3F</v>
          </cell>
          <cell r="P67" t="str">
            <v>2018/4F</v>
          </cell>
          <cell r="Q67" t="str">
            <v>2019/1F</v>
          </cell>
        </row>
        <row r="68">
          <cell r="B68">
            <v>0.84</v>
          </cell>
          <cell r="C68">
            <v>2.84</v>
          </cell>
          <cell r="D68">
            <v>0.94</v>
          </cell>
          <cell r="E68">
            <v>0.56999999999999995</v>
          </cell>
          <cell r="F68">
            <v>1.0900000000000001</v>
          </cell>
          <cell r="G68">
            <v>3.1652999999999998</v>
          </cell>
          <cell r="H68">
            <v>1.2860529999999999</v>
          </cell>
          <cell r="I68">
            <v>0.62333329999999998</v>
          </cell>
          <cell r="J68">
            <v>1.243333</v>
          </cell>
          <cell r="K68">
            <v>3.43</v>
          </cell>
          <cell r="L68">
            <v>1.576667</v>
          </cell>
          <cell r="M68">
            <v>0.75</v>
          </cell>
          <cell r="N68">
            <v>1.58</v>
          </cell>
          <cell r="O68">
            <v>3.93</v>
          </cell>
          <cell r="P68">
            <v>1.68</v>
          </cell>
          <cell r="Q68" t="str">
            <v>-</v>
          </cell>
        </row>
        <row r="69">
          <cell r="B69">
            <v>0.7</v>
          </cell>
          <cell r="C69">
            <v>2.7</v>
          </cell>
          <cell r="D69">
            <v>0.9</v>
          </cell>
          <cell r="E69">
            <v>0.3</v>
          </cell>
          <cell r="F69">
            <v>1</v>
          </cell>
          <cell r="G69">
            <v>3.1</v>
          </cell>
          <cell r="H69" t="str">
            <v>-</v>
          </cell>
          <cell r="I69" t="str">
            <v>-</v>
          </cell>
          <cell r="J69" t="str">
            <v>-</v>
          </cell>
          <cell r="K69" t="str">
            <v>-</v>
          </cell>
          <cell r="L69" t="str">
            <v>-</v>
          </cell>
          <cell r="M69" t="str">
            <v>-</v>
          </cell>
          <cell r="N69" t="str">
            <v>-</v>
          </cell>
          <cell r="O69" t="str">
            <v>-</v>
          </cell>
          <cell r="P69" t="str">
            <v>-</v>
          </cell>
          <cell r="Q69" t="str">
            <v>-</v>
          </cell>
        </row>
        <row r="70">
          <cell r="B70">
            <v>0.7</v>
          </cell>
          <cell r="C70">
            <v>2.7</v>
          </cell>
          <cell r="D70">
            <v>0.9</v>
          </cell>
          <cell r="E70">
            <v>0.3</v>
          </cell>
          <cell r="F70">
            <v>1</v>
          </cell>
          <cell r="G70">
            <v>3.1</v>
          </cell>
          <cell r="H70" t="str">
            <v>-</v>
          </cell>
          <cell r="I70" t="str">
            <v>-</v>
          </cell>
          <cell r="J70" t="str">
            <v>-</v>
          </cell>
          <cell r="K70" t="str">
            <v>-</v>
          </cell>
          <cell r="L70" t="str">
            <v>-</v>
          </cell>
          <cell r="M70" t="str">
            <v>-</v>
          </cell>
          <cell r="N70" t="str">
            <v>-</v>
          </cell>
          <cell r="O70" t="str">
            <v>-</v>
          </cell>
          <cell r="P70" t="str">
            <v>-</v>
          </cell>
          <cell r="Q70" t="str">
            <v>-</v>
          </cell>
        </row>
        <row r="71">
          <cell r="B71">
            <v>0.3</v>
          </cell>
          <cell r="C71">
            <v>0.35333330000000002</v>
          </cell>
          <cell r="D71">
            <v>0.378</v>
          </cell>
          <cell r="E71">
            <v>0.37666670000000002</v>
          </cell>
          <cell r="F71">
            <v>0.37666670000000002</v>
          </cell>
          <cell r="G71">
            <v>0.41</v>
          </cell>
          <cell r="H71">
            <v>0.41</v>
          </cell>
          <cell r="I71">
            <v>0.40125</v>
          </cell>
          <cell r="J71">
            <v>0.40125</v>
          </cell>
          <cell r="K71">
            <v>0.40125</v>
          </cell>
          <cell r="L71">
            <v>0.40125</v>
          </cell>
          <cell r="M71">
            <v>0.429338</v>
          </cell>
          <cell r="N71">
            <v>0.429338</v>
          </cell>
          <cell r="O71">
            <v>0.429338</v>
          </cell>
          <cell r="P71">
            <v>0.429338</v>
          </cell>
          <cell r="Q71" t="str">
            <v>-</v>
          </cell>
        </row>
        <row r="72">
          <cell r="B72">
            <v>1.7805299999999999</v>
          </cell>
          <cell r="C72">
            <v>3.1940400000000002</v>
          </cell>
          <cell r="D72">
            <v>1.89547</v>
          </cell>
          <cell r="E72">
            <v>1.54749</v>
          </cell>
          <cell r="F72">
            <v>2.1219600000000001</v>
          </cell>
          <cell r="G72">
            <v>4.1715499999999999</v>
          </cell>
          <cell r="H72">
            <v>2.3666</v>
          </cell>
          <cell r="I72" t="str">
            <v>-</v>
          </cell>
          <cell r="J72" t="str">
            <v>-</v>
          </cell>
          <cell r="K72" t="str">
            <v>-</v>
          </cell>
          <cell r="L72" t="str">
            <v>-</v>
          </cell>
          <cell r="M72" t="str">
            <v>-</v>
          </cell>
          <cell r="N72" t="str">
            <v>-</v>
          </cell>
          <cell r="O72" t="str">
            <v>-</v>
          </cell>
          <cell r="P72" t="str">
            <v>-</v>
          </cell>
          <cell r="Q72" t="str">
            <v>-</v>
          </cell>
        </row>
        <row r="73">
          <cell r="B73">
            <v>37.798549999999999</v>
          </cell>
          <cell r="C73">
            <v>37.548999999999999</v>
          </cell>
          <cell r="D73">
            <v>36.936</v>
          </cell>
          <cell r="E73">
            <v>36.363500000000002</v>
          </cell>
          <cell r="F73">
            <v>37.8401</v>
          </cell>
          <cell r="G73">
            <v>39.822699999999998</v>
          </cell>
          <cell r="H73">
            <v>40.2727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</row>
        <row r="76">
          <cell r="B76" t="str">
            <v>Jun '15</v>
          </cell>
          <cell r="C76" t="str">
            <v>Sep '15</v>
          </cell>
          <cell r="D76" t="str">
            <v>Dec '15</v>
          </cell>
          <cell r="E76" t="str">
            <v>Mar '16</v>
          </cell>
          <cell r="F76" t="str">
            <v>Jun '16</v>
          </cell>
          <cell r="G76" t="str">
            <v>Sep '16</v>
          </cell>
          <cell r="H76" t="str">
            <v>Dec '16</v>
          </cell>
          <cell r="I76" t="str">
            <v>Mar '17</v>
          </cell>
          <cell r="J76" t="str">
            <v>Jun '17</v>
          </cell>
          <cell r="K76" t="str">
            <v>Sep '17</v>
          </cell>
          <cell r="L76" t="str">
            <v>Dec '17</v>
          </cell>
          <cell r="M76" t="str">
            <v>Mar '18</v>
          </cell>
          <cell r="N76" t="str">
            <v>Jun '18</v>
          </cell>
          <cell r="O76" t="str">
            <v>Sep '18</v>
          </cell>
          <cell r="P76" t="str">
            <v>Dec '18</v>
          </cell>
          <cell r="Q76" t="str">
            <v>Mar '19</v>
          </cell>
        </row>
        <row r="77">
          <cell r="B77" t="str">
            <v>2015/2F</v>
          </cell>
          <cell r="C77" t="str">
            <v>2015/3F</v>
          </cell>
          <cell r="D77" t="str">
            <v>2015/4F</v>
          </cell>
          <cell r="E77" t="str">
            <v>2016/1F</v>
          </cell>
          <cell r="F77" t="str">
            <v>2016/2F</v>
          </cell>
          <cell r="G77" t="str">
            <v>2016/3F</v>
          </cell>
          <cell r="H77" t="str">
            <v>2016/4F</v>
          </cell>
          <cell r="I77" t="str">
            <v>2017/1F</v>
          </cell>
          <cell r="J77" t="str">
            <v>2017/2F</v>
          </cell>
          <cell r="K77" t="str">
            <v>2017/3F</v>
          </cell>
          <cell r="L77" t="str">
            <v>2017/4F</v>
          </cell>
          <cell r="M77" t="str">
            <v>2018/1F</v>
          </cell>
          <cell r="N77" t="str">
            <v>2018/2F</v>
          </cell>
          <cell r="O77" t="str">
            <v>2018/3F</v>
          </cell>
          <cell r="P77" t="str">
            <v>2018/4F</v>
          </cell>
          <cell r="Q77" t="str">
            <v>2019/1F</v>
          </cell>
        </row>
        <row r="78">
          <cell r="B78">
            <v>19.749230000000001</v>
          </cell>
          <cell r="C78">
            <v>20.390709999999999</v>
          </cell>
          <cell r="D78">
            <v>21.076219999999999</v>
          </cell>
          <cell r="E78">
            <v>15.979782</v>
          </cell>
          <cell r="F78">
            <v>12.100519999999999</v>
          </cell>
          <cell r="G78">
            <v>12.266558</v>
          </cell>
          <cell r="H78">
            <v>11.62091</v>
          </cell>
          <cell r="I78">
            <v>11.231852</v>
          </cell>
          <cell r="J78">
            <v>10.870031000000001</v>
          </cell>
          <cell r="K78">
            <v>10.530794999999999</v>
          </cell>
          <cell r="L78">
            <v>10.212092</v>
          </cell>
          <cell r="M78">
            <v>9.8378309999999995</v>
          </cell>
          <cell r="N78">
            <v>9.4884909999999998</v>
          </cell>
          <cell r="O78">
            <v>9.1631099999999996</v>
          </cell>
          <cell r="P78">
            <v>8.8496330000000007</v>
          </cell>
          <cell r="Q78">
            <v>8.4215529999999994</v>
          </cell>
        </row>
        <row r="79">
          <cell r="B79">
            <v>0.89060799999999996</v>
          </cell>
          <cell r="C79">
            <v>0.92482529999999996</v>
          </cell>
          <cell r="D79">
            <v>0.81124799999999997</v>
          </cell>
          <cell r="E79">
            <v>0.5686755</v>
          </cell>
          <cell r="F79">
            <v>0.58456620000000004</v>
          </cell>
          <cell r="G79">
            <v>0.6102765</v>
          </cell>
          <cell r="H79">
            <v>0.57815470000000002</v>
          </cell>
          <cell r="I79">
            <v>0.55879860000000003</v>
          </cell>
          <cell r="J79">
            <v>0.54079759999999999</v>
          </cell>
          <cell r="K79">
            <v>0.52392000000000005</v>
          </cell>
          <cell r="L79">
            <v>0.50806430000000002</v>
          </cell>
          <cell r="M79">
            <v>0.4894443</v>
          </cell>
          <cell r="N79">
            <v>0.47206419999999999</v>
          </cell>
          <cell r="O79">
            <v>0.45587610000000001</v>
          </cell>
          <cell r="P79">
            <v>0.44028030000000001</v>
          </cell>
          <cell r="Q79">
            <v>0.41898269999999999</v>
          </cell>
        </row>
        <row r="80">
          <cell r="B80">
            <v>1.9842949999999999</v>
          </cell>
          <cell r="C80">
            <v>2.2023570000000001</v>
          </cell>
          <cell r="D80">
            <v>2.587377</v>
          </cell>
          <cell r="E80">
            <v>2.1263390000000002</v>
          </cell>
          <cell r="F80">
            <v>1.6909590000000001</v>
          </cell>
          <cell r="G80">
            <v>1.74617</v>
          </cell>
          <cell r="H80">
            <v>1.7046220000000001</v>
          </cell>
          <cell r="I80">
            <v>1.6554310000000001</v>
          </cell>
          <cell r="J80">
            <v>1.6089</v>
          </cell>
          <cell r="K80">
            <v>1.5649120000000001</v>
          </cell>
          <cell r="L80">
            <v>1.523266</v>
          </cell>
          <cell r="M80">
            <v>1.476059</v>
          </cell>
          <cell r="N80">
            <v>1.431527</v>
          </cell>
          <cell r="O80">
            <v>1.3896040000000001</v>
          </cell>
          <cell r="P80">
            <v>1.3488</v>
          </cell>
          <cell r="Q80">
            <v>1.3488</v>
          </cell>
        </row>
        <row r="81">
          <cell r="B81">
            <v>2.1539679999999999</v>
          </cell>
          <cell r="C81">
            <v>2.346695</v>
          </cell>
          <cell r="D81">
            <v>2.758518</v>
          </cell>
          <cell r="E81">
            <v>2.2472819999999998</v>
          </cell>
          <cell r="F81">
            <v>1.7988919999999999</v>
          </cell>
          <cell r="G81">
            <v>1.8525400000000001</v>
          </cell>
          <cell r="H81">
            <v>1.8031630000000001</v>
          </cell>
          <cell r="I81">
            <v>1.756119</v>
          </cell>
          <cell r="J81">
            <v>1.711465</v>
          </cell>
          <cell r="K81">
            <v>1.669025</v>
          </cell>
          <cell r="L81">
            <v>1.6286400000000001</v>
          </cell>
          <cell r="M81">
            <v>1.6277740000000001</v>
          </cell>
          <cell r="N81">
            <v>1.6277740000000001</v>
          </cell>
          <cell r="O81">
            <v>1.6277740000000001</v>
          </cell>
          <cell r="P81" t="str">
            <v>-</v>
          </cell>
          <cell r="Q81" t="str">
            <v>-</v>
          </cell>
        </row>
        <row r="82">
          <cell r="B82">
            <v>9.4400770000000005</v>
          </cell>
          <cell r="C82">
            <v>10.148739000000001</v>
          </cell>
          <cell r="D82">
            <v>11.578087999999999</v>
          </cell>
          <cell r="E82">
            <v>8.7070240000000005</v>
          </cell>
          <cell r="F82">
            <v>6.8815840000000001</v>
          </cell>
          <cell r="G82">
            <v>6.8121400000000003</v>
          </cell>
          <cell r="H82">
            <v>6.5203220000000002</v>
          </cell>
          <cell r="I82">
            <v>6.4991399999999997</v>
          </cell>
          <cell r="J82">
            <v>6.4809270000000003</v>
          </cell>
          <cell r="K82">
            <v>6.4628160000000001</v>
          </cell>
          <cell r="L82">
            <v>6.4448059999999998</v>
          </cell>
          <cell r="M82">
            <v>6.2218739999999997</v>
          </cell>
          <cell r="N82">
            <v>6.0096860000000003</v>
          </cell>
          <cell r="O82">
            <v>5.8114939999999997</v>
          </cell>
          <cell r="P82">
            <v>5.6200409999999996</v>
          </cell>
          <cell r="Q82">
            <v>5.6200409999999996</v>
          </cell>
        </row>
        <row r="83">
          <cell r="B83">
            <v>101.20415</v>
          </cell>
          <cell r="C83">
            <v>71.661709999999999</v>
          </cell>
          <cell r="D83">
            <v>63.294490000000003</v>
          </cell>
          <cell r="E83">
            <v>75.048109999999994</v>
          </cell>
          <cell r="F83">
            <v>165.5977</v>
          </cell>
          <cell r="G83" t="str">
            <v>-</v>
          </cell>
          <cell r="H83" t="str">
            <v>-</v>
          </cell>
          <cell r="I83">
            <v>58.823300000000003</v>
          </cell>
          <cell r="J83">
            <v>19.47466</v>
          </cell>
          <cell r="K83">
            <v>11.668953</v>
          </cell>
          <cell r="L83">
            <v>8.3301259999999999</v>
          </cell>
          <cell r="M83">
            <v>10.305619999999999</v>
          </cell>
          <cell r="N83">
            <v>13.748792</v>
          </cell>
          <cell r="O83">
            <v>20.647130000000001</v>
          </cell>
          <cell r="P83">
            <v>42.861449999999998</v>
          </cell>
          <cell r="Q83">
            <v>42.861449999999998</v>
          </cell>
        </row>
        <row r="84">
          <cell r="B84">
            <v>2.0983239999999999</v>
          </cell>
          <cell r="C84">
            <v>2.3552909999999998</v>
          </cell>
          <cell r="D84">
            <v>2.6638489999999999</v>
          </cell>
          <cell r="E84">
            <v>2.1117659999999998</v>
          </cell>
          <cell r="F84">
            <v>1.6796869999999999</v>
          </cell>
          <cell r="G84">
            <v>1.7846</v>
          </cell>
          <cell r="H84">
            <v>1.7652490000000001</v>
          </cell>
          <cell r="I84">
            <v>1.752318</v>
          </cell>
          <cell r="J84">
            <v>1.739641</v>
          </cell>
          <cell r="K84">
            <v>1.7271460000000001</v>
          </cell>
          <cell r="L84">
            <v>1.7148289999999999</v>
          </cell>
          <cell r="M84">
            <v>1.687273</v>
          </cell>
          <cell r="N84">
            <v>1.660255</v>
          </cell>
          <cell r="O84">
            <v>1.63409</v>
          </cell>
          <cell r="P84">
            <v>1.6079129999999999</v>
          </cell>
          <cell r="Q84">
            <v>1.594233</v>
          </cell>
        </row>
        <row r="85">
          <cell r="B85">
            <v>3.095844</v>
          </cell>
          <cell r="C85">
            <v>3.3554059999999999</v>
          </cell>
          <cell r="D85">
            <v>3.6816469999999999</v>
          </cell>
          <cell r="E85">
            <v>3.1524890000000001</v>
          </cell>
          <cell r="F85">
            <v>2.7263600000000001</v>
          </cell>
          <cell r="G85">
            <v>2.911578</v>
          </cell>
          <cell r="H85">
            <v>2.9165459999999999</v>
          </cell>
          <cell r="I85">
            <v>2.8578079999999999</v>
          </cell>
          <cell r="J85">
            <v>2.7992189999999999</v>
          </cell>
          <cell r="K85">
            <v>2.7414710000000002</v>
          </cell>
          <cell r="L85">
            <v>2.6845469999999998</v>
          </cell>
          <cell r="M85">
            <v>2.631856</v>
          </cell>
          <cell r="N85">
            <v>2.580918</v>
          </cell>
          <cell r="O85">
            <v>2.5315850000000002</v>
          </cell>
          <cell r="P85">
            <v>2.4822320000000002</v>
          </cell>
          <cell r="Q85">
            <v>2.461112</v>
          </cell>
        </row>
        <row r="86">
          <cell r="B86">
            <v>13.403954000000001</v>
          </cell>
          <cell r="C86">
            <v>13.89528</v>
          </cell>
          <cell r="D86">
            <v>14.650643000000001</v>
          </cell>
          <cell r="E86">
            <v>12.113173</v>
          </cell>
          <cell r="F86">
            <v>10.224586</v>
          </cell>
          <cell r="G86">
            <v>10.652359000000001</v>
          </cell>
          <cell r="H86">
            <v>10.443434999999999</v>
          </cell>
          <cell r="I86">
            <v>10.107122</v>
          </cell>
          <cell r="J86">
            <v>9.7821180000000005</v>
          </cell>
          <cell r="K86">
            <v>9.4692629999999998</v>
          </cell>
          <cell r="L86">
            <v>9.1678870000000003</v>
          </cell>
          <cell r="M86">
            <v>8.9169029999999996</v>
          </cell>
          <cell r="N86">
            <v>8.6785040000000002</v>
          </cell>
          <cell r="O86">
            <v>8.4510149999999999</v>
          </cell>
          <cell r="P86">
            <v>8.2267069999999993</v>
          </cell>
          <cell r="Q86">
            <v>7.9284059999999998</v>
          </cell>
        </row>
        <row r="87">
          <cell r="B87">
            <v>23.164000000000001</v>
          </cell>
          <cell r="C87">
            <v>23.427510000000002</v>
          </cell>
          <cell r="D87">
            <v>25.43233</v>
          </cell>
          <cell r="E87">
            <v>19.66966</v>
          </cell>
          <cell r="F87">
            <v>16.43017</v>
          </cell>
          <cell r="G87">
            <v>17.090229999999998</v>
          </cell>
          <cell r="H87">
            <v>16.64058</v>
          </cell>
          <cell r="I87">
            <v>15.983580999999999</v>
          </cell>
          <cell r="J87">
            <v>15.358323</v>
          </cell>
          <cell r="K87">
            <v>14.76488</v>
          </cell>
          <cell r="L87">
            <v>14.200881000000001</v>
          </cell>
          <cell r="M87">
            <v>13.735128</v>
          </cell>
          <cell r="N87">
            <v>13.297472000000001</v>
          </cell>
          <cell r="O87">
            <v>12.884123000000001</v>
          </cell>
          <cell r="P87">
            <v>12.480582999999999</v>
          </cell>
          <cell r="Q87">
            <v>11.935491000000001</v>
          </cell>
        </row>
        <row r="88">
          <cell r="B88">
            <v>176.4769</v>
          </cell>
          <cell r="C88">
            <v>124.89236</v>
          </cell>
          <cell r="D88">
            <v>148.7268</v>
          </cell>
          <cell r="E88">
            <v>188.3546</v>
          </cell>
          <cell r="F88">
            <v>288.00900000000001</v>
          </cell>
          <cell r="G88" t="str">
            <v>-</v>
          </cell>
          <cell r="H88" t="str">
            <v>-</v>
          </cell>
          <cell r="I88">
            <v>117.08286</v>
          </cell>
          <cell r="J88">
            <v>31.913</v>
          </cell>
          <cell r="K88">
            <v>18.263059999999999</v>
          </cell>
          <cell r="L88">
            <v>12.685905999999999</v>
          </cell>
          <cell r="M88">
            <v>15.678791</v>
          </cell>
          <cell r="N88">
            <v>20.947230000000001</v>
          </cell>
          <cell r="O88">
            <v>31.657720000000001</v>
          </cell>
          <cell r="P88">
            <v>67.623000000000005</v>
          </cell>
          <cell r="Q88">
            <v>67.623000000000005</v>
          </cell>
        </row>
        <row r="89">
          <cell r="B89">
            <v>1.400177</v>
          </cell>
          <cell r="C89">
            <v>1.3133280000000001</v>
          </cell>
          <cell r="D89">
            <v>1.2713779999999999</v>
          </cell>
          <cell r="E89">
            <v>1.6397660000000001</v>
          </cell>
          <cell r="F89">
            <v>2.0286689999999998</v>
          </cell>
          <cell r="G89">
            <v>1.975514</v>
          </cell>
          <cell r="H89">
            <v>2.0359259999999999</v>
          </cell>
          <cell r="I89">
            <v>2.0765400000000001</v>
          </cell>
          <cell r="J89">
            <v>2.116933</v>
          </cell>
          <cell r="K89">
            <v>2.157327</v>
          </cell>
          <cell r="L89">
            <v>2.197721</v>
          </cell>
          <cell r="M89">
            <v>2.2296749999999999</v>
          </cell>
          <cell r="N89">
            <v>2.2614390000000002</v>
          </cell>
          <cell r="O89">
            <v>2.2932039999999998</v>
          </cell>
          <cell r="P89">
            <v>2.3260149999999999</v>
          </cell>
          <cell r="Q89">
            <v>2.3260149999999999</v>
          </cell>
        </row>
        <row r="90">
          <cell r="B90">
            <v>37.501359999999998</v>
          </cell>
          <cell r="C90">
            <v>37.825470000000003</v>
          </cell>
          <cell r="D90">
            <v>37.993899999999996</v>
          </cell>
          <cell r="E90">
            <v>38.9011</v>
          </cell>
          <cell r="F90">
            <v>39.977699999999999</v>
          </cell>
          <cell r="G90">
            <v>39.868850000000002</v>
          </cell>
          <cell r="H90">
            <v>40.305929999999996</v>
          </cell>
          <cell r="I90">
            <v>40.603369999999998</v>
          </cell>
          <cell r="J90">
            <v>40.899250000000002</v>
          </cell>
          <cell r="K90">
            <v>41.195129999999999</v>
          </cell>
          <cell r="L90">
            <v>41.491</v>
          </cell>
          <cell r="M90">
            <v>42.16865</v>
          </cell>
          <cell r="N90">
            <v>42.854849999999999</v>
          </cell>
          <cell r="O90">
            <v>43.541069999999998</v>
          </cell>
          <cell r="P90">
            <v>44.249899999999997</v>
          </cell>
          <cell r="Q90">
            <v>44.629620000000003</v>
          </cell>
        </row>
      </sheetData>
      <sheetData sheetId="14">
        <row r="1">
          <cell r="O1" t="str">
            <v>Share Price (US$, left)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odel"/>
      <sheetName val="SOTP 17"/>
      <sheetName val="SOTP 18"/>
      <sheetName val="MQE"/>
      <sheetName val="Key"/>
      <sheetName val="Mgn"/>
      <sheetName val="Fuel"/>
      <sheetName val="C1"/>
      <sheetName val="T1"/>
      <sheetName val="T2"/>
      <sheetName val="T3"/>
      <sheetName val="Ships"/>
      <sheetName val="Download"/>
      <sheetName val="The Street"/>
      <sheetName val="Squiggles"/>
      <sheetName val="EVE"/>
      <sheetName val="PER"/>
      <sheetName val="Macro"/>
      <sheetName val="FS"/>
      <sheetName val="Own"/>
      <sheetName val="__APW_ACTIVE_FIELD_RESTORE_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A22" t="str">
            <v>Derivatives and Hedging</v>
          </cell>
        </row>
      </sheetData>
      <sheetData sheetId="14">
        <row r="7">
          <cell r="B7" t="str">
            <v>Jun '15</v>
          </cell>
          <cell r="C7" t="str">
            <v>Sep '15</v>
          </cell>
          <cell r="D7" t="str">
            <v>Dec '15</v>
          </cell>
          <cell r="E7" t="str">
            <v>Mar '16</v>
          </cell>
          <cell r="F7" t="str">
            <v>Jun '16</v>
          </cell>
          <cell r="G7" t="str">
            <v>Sep '16</v>
          </cell>
          <cell r="H7" t="str">
            <v>Dec '16</v>
          </cell>
          <cell r="I7" t="str">
            <v>Mar '17</v>
          </cell>
          <cell r="J7" t="str">
            <v>Jun '17</v>
          </cell>
          <cell r="K7" t="str">
            <v>Sep '17</v>
          </cell>
          <cell r="L7" t="str">
            <v>Dec '17</v>
          </cell>
          <cell r="M7" t="str">
            <v>Mar '18</v>
          </cell>
          <cell r="N7" t="str">
            <v>Jun '18</v>
          </cell>
          <cell r="O7" t="str">
            <v>Sep '18</v>
          </cell>
          <cell r="P7" t="str">
            <v>Dec '18</v>
          </cell>
          <cell r="Q7" t="str">
            <v>Mar '19</v>
          </cell>
        </row>
        <row r="8">
          <cell r="B8" t="str">
            <v>2015/2F</v>
          </cell>
          <cell r="C8" t="str">
            <v>2015/3F</v>
          </cell>
          <cell r="D8" t="str">
            <v>2015/4F</v>
          </cell>
          <cell r="E8" t="str">
            <v>2016/1F</v>
          </cell>
          <cell r="F8" t="str">
            <v>2016/2F</v>
          </cell>
          <cell r="G8" t="str">
            <v>2016/3F</v>
          </cell>
          <cell r="H8" t="str">
            <v>2016/4F</v>
          </cell>
          <cell r="I8" t="str">
            <v>2017/1F</v>
          </cell>
          <cell r="J8" t="str">
            <v>2017/2F</v>
          </cell>
          <cell r="K8" t="str">
            <v>2017/3F</v>
          </cell>
          <cell r="L8" t="str">
            <v>2017/4F</v>
          </cell>
          <cell r="M8" t="str">
            <v>2018/1F</v>
          </cell>
          <cell r="N8" t="str">
            <v>2018/2F</v>
          </cell>
          <cell r="O8" t="str">
            <v>2018/3F</v>
          </cell>
          <cell r="P8" t="str">
            <v>2018/4F</v>
          </cell>
          <cell r="Q8" t="str">
            <v>2019/1F</v>
          </cell>
        </row>
        <row r="9">
          <cell r="B9">
            <v>0.84</v>
          </cell>
          <cell r="C9">
            <v>2.84</v>
          </cell>
          <cell r="D9">
            <v>0.94</v>
          </cell>
          <cell r="E9">
            <v>0.56999999999999995</v>
          </cell>
          <cell r="F9">
            <v>1.0900000000000001</v>
          </cell>
          <cell r="G9">
            <v>3.1270210000000001</v>
          </cell>
          <cell r="H9">
            <v>1.3097639999999999</v>
          </cell>
          <cell r="I9">
            <v>0.62333329999999998</v>
          </cell>
          <cell r="J9">
            <v>1.243333</v>
          </cell>
          <cell r="K9">
            <v>3.43</v>
          </cell>
          <cell r="L9">
            <v>1.576667</v>
          </cell>
          <cell r="M9">
            <v>0.75</v>
          </cell>
          <cell r="N9">
            <v>1.58</v>
          </cell>
          <cell r="O9">
            <v>3.93</v>
          </cell>
          <cell r="P9">
            <v>1.68</v>
          </cell>
          <cell r="Q9" t="str">
            <v>-</v>
          </cell>
        </row>
        <row r="10">
          <cell r="B10">
            <v>0.7</v>
          </cell>
          <cell r="C10">
            <v>2.7</v>
          </cell>
          <cell r="D10">
            <v>0.9</v>
          </cell>
          <cell r="E10">
            <v>0.3</v>
          </cell>
          <cell r="F10">
            <v>1</v>
          </cell>
          <cell r="G10">
            <v>3.1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-</v>
          </cell>
        </row>
        <row r="11">
          <cell r="B11">
            <v>0.7</v>
          </cell>
          <cell r="C11">
            <v>2.7</v>
          </cell>
          <cell r="D11">
            <v>0.9</v>
          </cell>
          <cell r="E11">
            <v>0.3</v>
          </cell>
          <cell r="F11">
            <v>1</v>
          </cell>
          <cell r="G11">
            <v>3.1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  <cell r="R11" t="str">
            <v>-</v>
          </cell>
        </row>
        <row r="12">
          <cell r="B12">
            <v>0.84</v>
          </cell>
          <cell r="C12">
            <v>1.03</v>
          </cell>
          <cell r="D12">
            <v>0.94</v>
          </cell>
          <cell r="E12">
            <v>0.46</v>
          </cell>
          <cell r="F12">
            <v>1.06</v>
          </cell>
          <cell r="G12">
            <v>3.1078649999999999</v>
          </cell>
          <cell r="H12">
            <v>1.305585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  <cell r="R12" t="str">
            <v>-</v>
          </cell>
        </row>
        <row r="13">
          <cell r="B13">
            <v>0.84</v>
          </cell>
          <cell r="C13">
            <v>2.84</v>
          </cell>
          <cell r="D13">
            <v>0.94</v>
          </cell>
          <cell r="E13">
            <v>0.56999999999999995</v>
          </cell>
          <cell r="F13">
            <v>1.0900000000000001</v>
          </cell>
          <cell r="G13">
            <v>3.1270210000000001</v>
          </cell>
          <cell r="H13">
            <v>1.3097639999999999</v>
          </cell>
          <cell r="I13">
            <v>0.62333329999999998</v>
          </cell>
          <cell r="J13">
            <v>1.243333</v>
          </cell>
          <cell r="K13">
            <v>3.43</v>
          </cell>
          <cell r="L13">
            <v>1.576667</v>
          </cell>
          <cell r="M13">
            <v>0.75</v>
          </cell>
          <cell r="N13">
            <v>1.58</v>
          </cell>
          <cell r="O13">
            <v>3.93</v>
          </cell>
          <cell r="P13">
            <v>1.68</v>
          </cell>
          <cell r="Q13" t="str">
            <v>-</v>
          </cell>
          <cell r="R13" t="str">
            <v>-</v>
          </cell>
        </row>
        <row r="16">
          <cell r="B16" t="str">
            <v>Jun '15</v>
          </cell>
          <cell r="C16" t="str">
            <v>Sep '15</v>
          </cell>
          <cell r="D16" t="str">
            <v>Dec '15</v>
          </cell>
          <cell r="E16" t="str">
            <v>Mar '16</v>
          </cell>
          <cell r="F16" t="str">
            <v>Jun '16</v>
          </cell>
          <cell r="G16" t="str">
            <v>Sep '16</v>
          </cell>
          <cell r="H16" t="str">
            <v>Dec '16</v>
          </cell>
          <cell r="I16" t="str">
            <v>Mar '17</v>
          </cell>
          <cell r="J16" t="str">
            <v>Jun '17</v>
          </cell>
          <cell r="K16" t="str">
            <v>Sep '17</v>
          </cell>
          <cell r="L16" t="str">
            <v>Dec '17</v>
          </cell>
          <cell r="M16" t="str">
            <v>Mar '18</v>
          </cell>
          <cell r="N16" t="str">
            <v>Jun '18</v>
          </cell>
          <cell r="O16" t="str">
            <v>Sep '18</v>
          </cell>
          <cell r="P16" t="str">
            <v>Dec '18</v>
          </cell>
          <cell r="Q16" t="str">
            <v>Mar '19</v>
          </cell>
          <cell r="R16" t="str">
            <v>Jun '19</v>
          </cell>
        </row>
        <row r="17">
          <cell r="B17" t="str">
            <v>2015/2F</v>
          </cell>
          <cell r="C17" t="str">
            <v>2015/3F</v>
          </cell>
          <cell r="D17" t="str">
            <v>2015/4F</v>
          </cell>
          <cell r="E17" t="str">
            <v>2016/1F</v>
          </cell>
          <cell r="F17" t="str">
            <v>2016/2F</v>
          </cell>
          <cell r="G17" t="str">
            <v>2016/3F</v>
          </cell>
          <cell r="H17" t="str">
            <v>2016/4F</v>
          </cell>
          <cell r="I17" t="str">
            <v>2017/1F</v>
          </cell>
          <cell r="J17" t="str">
            <v>2017/2F</v>
          </cell>
          <cell r="K17" t="str">
            <v>2017/3F</v>
          </cell>
          <cell r="L17" t="str">
            <v>2017/4F</v>
          </cell>
          <cell r="M17" t="str">
            <v>2018/1F</v>
          </cell>
          <cell r="N17" t="str">
            <v>2018/2F</v>
          </cell>
          <cell r="O17" t="str">
            <v>2018/3F</v>
          </cell>
          <cell r="P17" t="str">
            <v>2018/4F</v>
          </cell>
          <cell r="Q17" t="str">
            <v>2019/1F</v>
          </cell>
          <cell r="R17" t="str">
            <v>2019/2F</v>
          </cell>
        </row>
        <row r="18">
          <cell r="B18">
            <v>2058.3200000000002</v>
          </cell>
          <cell r="C18">
            <v>2523.1</v>
          </cell>
          <cell r="D18">
            <v>1902.05</v>
          </cell>
          <cell r="E18">
            <v>1917.79</v>
          </cell>
          <cell r="F18">
            <v>2105.2600000000002</v>
          </cell>
          <cell r="G18">
            <v>2581.3270000000002</v>
          </cell>
          <cell r="H18">
            <v>1995.693</v>
          </cell>
          <cell r="I18">
            <v>1958.15</v>
          </cell>
          <cell r="J18">
            <v>2125</v>
          </cell>
          <cell r="K18">
            <v>2638.45</v>
          </cell>
          <cell r="L18">
            <v>2049.5</v>
          </cell>
          <cell r="M18">
            <v>1985.4</v>
          </cell>
          <cell r="N18">
            <v>2253.9</v>
          </cell>
          <cell r="O18">
            <v>2809.9</v>
          </cell>
          <cell r="P18">
            <v>2113.6999999999998</v>
          </cell>
          <cell r="Q18" t="str">
            <v>-</v>
          </cell>
          <cell r="R18" t="str">
            <v>-</v>
          </cell>
        </row>
        <row r="19">
          <cell r="B19">
            <v>1507.46</v>
          </cell>
          <cell r="C19">
            <v>1873.94</v>
          </cell>
          <cell r="D19">
            <v>1370.63</v>
          </cell>
          <cell r="E19">
            <v>1378.16</v>
          </cell>
          <cell r="F19">
            <v>1516.53</v>
          </cell>
          <cell r="G19">
            <v>1907.36</v>
          </cell>
          <cell r="H19">
            <v>1428.566</v>
          </cell>
          <cell r="I19">
            <v>1409.4</v>
          </cell>
          <cell r="J19">
            <v>1538.75</v>
          </cell>
          <cell r="K19">
            <v>1960.35</v>
          </cell>
          <cell r="L19">
            <v>1484.8</v>
          </cell>
          <cell r="M19">
            <v>1436.6</v>
          </cell>
          <cell r="N19">
            <v>1649.7</v>
          </cell>
          <cell r="O19">
            <v>2100.6</v>
          </cell>
          <cell r="P19">
            <v>1546.2</v>
          </cell>
          <cell r="Q19" t="str">
            <v>-</v>
          </cell>
          <cell r="R19" t="str">
            <v>-</v>
          </cell>
        </row>
        <row r="20">
          <cell r="B20">
            <v>550.85400000000004</v>
          </cell>
          <cell r="C20">
            <v>649.15800000000002</v>
          </cell>
          <cell r="D20">
            <v>531.42100000000005</v>
          </cell>
          <cell r="E20">
            <v>539.62800000000004</v>
          </cell>
          <cell r="F20">
            <v>588.73199999999997</v>
          </cell>
          <cell r="G20">
            <v>678.18190000000004</v>
          </cell>
          <cell r="H20">
            <v>567.17439999999999</v>
          </cell>
          <cell r="I20">
            <v>548.75</v>
          </cell>
          <cell r="J20">
            <v>586.29999999999995</v>
          </cell>
          <cell r="K20">
            <v>678.1</v>
          </cell>
          <cell r="L20">
            <v>564.70000000000005</v>
          </cell>
          <cell r="M20">
            <v>548.79999999999995</v>
          </cell>
          <cell r="N20">
            <v>604.20000000000005</v>
          </cell>
          <cell r="O20">
            <v>709.3</v>
          </cell>
          <cell r="P20">
            <v>567.5</v>
          </cell>
          <cell r="Q20" t="str">
            <v>-</v>
          </cell>
          <cell r="R20" t="str">
            <v>-</v>
          </cell>
        </row>
        <row r="21">
          <cell r="B21" t="str">
            <v>-</v>
          </cell>
          <cell r="C21" t="str">
            <v>-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 t="str">
            <v>-</v>
          </cell>
          <cell r="L21" t="str">
            <v>-</v>
          </cell>
          <cell r="M21" t="str">
            <v>-</v>
          </cell>
          <cell r="N21" t="str">
            <v>-</v>
          </cell>
          <cell r="O21" t="str">
            <v>-</v>
          </cell>
          <cell r="P21" t="str">
            <v>-</v>
          </cell>
          <cell r="Q21" t="str">
            <v>-</v>
          </cell>
          <cell r="R21" t="str">
            <v>-</v>
          </cell>
        </row>
        <row r="24">
          <cell r="B24" t="str">
            <v>Jun '15</v>
          </cell>
          <cell r="C24" t="str">
            <v>Sep '15</v>
          </cell>
          <cell r="D24" t="str">
            <v>Dec '15</v>
          </cell>
          <cell r="E24" t="str">
            <v>Mar '16</v>
          </cell>
          <cell r="F24" t="str">
            <v>Jun '16</v>
          </cell>
          <cell r="G24" t="str">
            <v>Sep '16</v>
          </cell>
          <cell r="H24" t="str">
            <v>Dec '16</v>
          </cell>
          <cell r="I24" t="str">
            <v>Mar '17</v>
          </cell>
          <cell r="J24" t="str">
            <v>Jun '17</v>
          </cell>
          <cell r="K24" t="str">
            <v>Sep '17</v>
          </cell>
          <cell r="L24" t="str">
            <v>Dec '17</v>
          </cell>
          <cell r="M24" t="str">
            <v>Mar '18</v>
          </cell>
          <cell r="N24" t="str">
            <v>Jun '18</v>
          </cell>
          <cell r="O24" t="str">
            <v>Sep '18</v>
          </cell>
          <cell r="P24" t="str">
            <v>Dec '18</v>
          </cell>
          <cell r="Q24" t="str">
            <v>Mar '19</v>
          </cell>
          <cell r="R24" t="str">
            <v>Jun '19</v>
          </cell>
        </row>
        <row r="25">
          <cell r="B25" t="str">
            <v>2015/2F</v>
          </cell>
          <cell r="C25" t="str">
            <v>2015/3F</v>
          </cell>
          <cell r="D25" t="str">
            <v>2015/4F</v>
          </cell>
          <cell r="E25" t="str">
            <v>2016/1F</v>
          </cell>
          <cell r="F25" t="str">
            <v>2016/2F</v>
          </cell>
          <cell r="G25" t="str">
            <v>2016/3F</v>
          </cell>
          <cell r="H25" t="str">
            <v>2016/4F</v>
          </cell>
          <cell r="I25" t="str">
            <v>2017/1F</v>
          </cell>
          <cell r="J25" t="str">
            <v>2017/2F</v>
          </cell>
          <cell r="K25" t="str">
            <v>2017/3F</v>
          </cell>
          <cell r="L25" t="str">
            <v>2017/4F</v>
          </cell>
          <cell r="M25" t="str">
            <v>2018/1F</v>
          </cell>
          <cell r="N25" t="str">
            <v>2018/2F</v>
          </cell>
          <cell r="O25" t="str">
            <v>2018/3F</v>
          </cell>
          <cell r="P25" t="str">
            <v>2018/4F</v>
          </cell>
          <cell r="Q25" t="str">
            <v>2019/1F</v>
          </cell>
          <cell r="R25" t="str">
            <v>2019/2F</v>
          </cell>
        </row>
        <row r="26">
          <cell r="B26">
            <v>104.7</v>
          </cell>
          <cell r="C26">
            <v>107.5</v>
          </cell>
          <cell r="D26">
            <v>103.3</v>
          </cell>
          <cell r="E26">
            <v>105.1</v>
          </cell>
          <cell r="F26">
            <v>104.6</v>
          </cell>
          <cell r="G26">
            <v>107.325</v>
          </cell>
          <cell r="H26">
            <v>103.675</v>
          </cell>
          <cell r="I26">
            <v>105.1</v>
          </cell>
          <cell r="J26">
            <v>104.6</v>
          </cell>
          <cell r="K26">
            <v>107.2</v>
          </cell>
          <cell r="L26">
            <v>103</v>
          </cell>
          <cell r="M26">
            <v>105.1</v>
          </cell>
          <cell r="N26">
            <v>104.6</v>
          </cell>
          <cell r="O26">
            <v>107.2</v>
          </cell>
          <cell r="P26">
            <v>103</v>
          </cell>
          <cell r="Q26" t="str">
            <v>-</v>
          </cell>
          <cell r="R26" t="str">
            <v>-</v>
          </cell>
        </row>
        <row r="27">
          <cell r="B27">
            <v>3.1</v>
          </cell>
          <cell r="C27">
            <v>5.0999999999999996</v>
          </cell>
          <cell r="D27">
            <v>4.9000000000000004</v>
          </cell>
          <cell r="E27">
            <v>7</v>
          </cell>
          <cell r="F27">
            <v>1.1000000000000001</v>
          </cell>
          <cell r="G27">
            <v>2.266667</v>
          </cell>
          <cell r="H27">
            <v>7.4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P27" t="str">
            <v>-</v>
          </cell>
          <cell r="Q27" t="str">
            <v>-</v>
          </cell>
          <cell r="R27" t="str">
            <v>-</v>
          </cell>
        </row>
        <row r="28">
          <cell r="B28" t="str">
            <v>-</v>
          </cell>
          <cell r="C28">
            <v>1.81</v>
          </cell>
          <cell r="D28" t="str">
            <v>-</v>
          </cell>
          <cell r="E28" t="str">
            <v>-</v>
          </cell>
          <cell r="F28">
            <v>215.26499999999999</v>
          </cell>
          <cell r="G28" t="str">
            <v>-</v>
          </cell>
          <cell r="H28" t="str">
            <v>-</v>
          </cell>
          <cell r="I28" t="str">
            <v>-</v>
          </cell>
          <cell r="J28" t="str">
            <v>-</v>
          </cell>
          <cell r="K28" t="str">
            <v>-</v>
          </cell>
          <cell r="L28" t="str">
            <v>-</v>
          </cell>
          <cell r="M28" t="str">
            <v>-</v>
          </cell>
          <cell r="N28" t="str">
            <v>-</v>
          </cell>
          <cell r="O28" t="str">
            <v>-</v>
          </cell>
          <cell r="P28" t="str">
            <v>-</v>
          </cell>
          <cell r="Q28" t="str">
            <v>-</v>
          </cell>
          <cell r="R28" t="str">
            <v>-</v>
          </cell>
        </row>
        <row r="29">
          <cell r="B29">
            <v>-0.2</v>
          </cell>
          <cell r="C29">
            <v>0.2</v>
          </cell>
          <cell r="D29">
            <v>0.6</v>
          </cell>
          <cell r="E29">
            <v>3.3</v>
          </cell>
          <cell r="F29">
            <v>-0.5</v>
          </cell>
          <cell r="G29">
            <v>0.25</v>
          </cell>
          <cell r="H29">
            <v>5.4</v>
          </cell>
          <cell r="I29">
            <v>2</v>
          </cell>
          <cell r="J29">
            <v>5.6</v>
          </cell>
          <cell r="K29">
            <v>5.3</v>
          </cell>
          <cell r="L29">
            <v>3.4</v>
          </cell>
          <cell r="M29">
            <v>3.5</v>
          </cell>
          <cell r="N29">
            <v>3.8</v>
          </cell>
          <cell r="O29">
            <v>3.4</v>
          </cell>
          <cell r="P29">
            <v>2.8</v>
          </cell>
          <cell r="Q29" t="str">
            <v>-</v>
          </cell>
          <cell r="R29" t="str">
            <v>-</v>
          </cell>
        </row>
        <row r="30">
          <cell r="B30">
            <v>-3.88</v>
          </cell>
          <cell r="C30">
            <v>-6.26</v>
          </cell>
          <cell r="D30">
            <v>-8.1</v>
          </cell>
          <cell r="E30">
            <v>-0.6</v>
          </cell>
          <cell r="F30">
            <v>-2</v>
          </cell>
          <cell r="G30">
            <v>-3.05</v>
          </cell>
          <cell r="H30">
            <v>-1.3</v>
          </cell>
          <cell r="I30" t="str">
            <v>-</v>
          </cell>
          <cell r="J30" t="str">
            <v>-</v>
          </cell>
          <cell r="K30" t="str">
            <v>-</v>
          </cell>
          <cell r="L30" t="str">
            <v>-</v>
          </cell>
          <cell r="M30" t="str">
            <v>-</v>
          </cell>
          <cell r="N30" t="str">
            <v>-</v>
          </cell>
          <cell r="O30" t="str">
            <v>-</v>
          </cell>
          <cell r="P30" t="str">
            <v>-</v>
          </cell>
          <cell r="Q30" t="str">
            <v>-</v>
          </cell>
          <cell r="R30" t="str">
            <v>-</v>
          </cell>
        </row>
        <row r="34">
          <cell r="B34" t="str">
            <v>Jun '15</v>
          </cell>
          <cell r="C34" t="str">
            <v>Sep '15</v>
          </cell>
          <cell r="D34" t="str">
            <v>Dec '15</v>
          </cell>
          <cell r="E34" t="str">
            <v>Mar '16</v>
          </cell>
          <cell r="F34" t="str">
            <v>Jun '16</v>
          </cell>
          <cell r="G34" t="str">
            <v>Sep '16</v>
          </cell>
          <cell r="H34" t="str">
            <v>Dec '16</v>
          </cell>
          <cell r="I34" t="str">
            <v>Mar '17</v>
          </cell>
          <cell r="J34" t="str">
            <v>Jun '17</v>
          </cell>
          <cell r="K34" t="str">
            <v>Sep '17</v>
          </cell>
          <cell r="L34" t="str">
            <v>Dec '17</v>
          </cell>
          <cell r="M34" t="str">
            <v>Mar '18</v>
          </cell>
          <cell r="N34" t="str">
            <v>Jun '18</v>
          </cell>
          <cell r="O34" t="str">
            <v>Sep '18</v>
          </cell>
          <cell r="P34" t="str">
            <v>Dec '18</v>
          </cell>
          <cell r="Q34" t="str">
            <v>Mar '19</v>
          </cell>
          <cell r="R34" t="str">
            <v>Jun '19</v>
          </cell>
        </row>
        <row r="35">
          <cell r="B35" t="str">
            <v>2015/2F</v>
          </cell>
          <cell r="C35" t="str">
            <v>2015/3F</v>
          </cell>
          <cell r="D35" t="str">
            <v>2015/4F</v>
          </cell>
          <cell r="E35" t="str">
            <v>2016/1F</v>
          </cell>
          <cell r="F35" t="str">
            <v>2016/2F</v>
          </cell>
          <cell r="G35" t="str">
            <v>2016/3F</v>
          </cell>
          <cell r="H35" t="str">
            <v>2016/4F</v>
          </cell>
          <cell r="I35" t="str">
            <v>2017/1F</v>
          </cell>
          <cell r="J35" t="str">
            <v>2017/2F</v>
          </cell>
          <cell r="K35" t="str">
            <v>2017/3F</v>
          </cell>
          <cell r="L35" t="str">
            <v>2017/4F</v>
          </cell>
          <cell r="M35" t="str">
            <v>2018/1F</v>
          </cell>
          <cell r="N35" t="str">
            <v>2018/2F</v>
          </cell>
          <cell r="O35" t="str">
            <v>2018/3F</v>
          </cell>
          <cell r="P35" t="str">
            <v>2018/4F</v>
          </cell>
          <cell r="Q35" t="str">
            <v>2019/1F</v>
          </cell>
          <cell r="R35" t="str">
            <v>2019/2F</v>
          </cell>
        </row>
        <row r="36">
          <cell r="B36">
            <v>2058.3200000000002</v>
          </cell>
          <cell r="C36">
            <v>2523.1</v>
          </cell>
          <cell r="D36">
            <v>1902.05</v>
          </cell>
          <cell r="E36">
            <v>1917.79</v>
          </cell>
          <cell r="F36">
            <v>2105.2600000000002</v>
          </cell>
          <cell r="G36">
            <v>2581.3270000000002</v>
          </cell>
          <cell r="H36">
            <v>1995.693</v>
          </cell>
          <cell r="I36">
            <v>1958.15</v>
          </cell>
          <cell r="J36">
            <v>2125</v>
          </cell>
          <cell r="K36">
            <v>2638.45</v>
          </cell>
          <cell r="L36">
            <v>2049.5</v>
          </cell>
          <cell r="M36">
            <v>1985.4</v>
          </cell>
          <cell r="N36">
            <v>2253.9</v>
          </cell>
          <cell r="O36">
            <v>2809.9</v>
          </cell>
          <cell r="P36">
            <v>2113.6999999999998</v>
          </cell>
          <cell r="Q36" t="str">
            <v>-</v>
          </cell>
          <cell r="R36" t="str">
            <v>-</v>
          </cell>
        </row>
        <row r="37">
          <cell r="B37" t="str">
            <v>-</v>
          </cell>
          <cell r="C37" t="str">
            <v>-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 t="str">
            <v>-</v>
          </cell>
          <cell r="L37" t="str">
            <v>-</v>
          </cell>
          <cell r="M37" t="str">
            <v>-</v>
          </cell>
          <cell r="N37" t="str">
            <v>-</v>
          </cell>
          <cell r="O37" t="str">
            <v>-</v>
          </cell>
          <cell r="P37" t="str">
            <v>-</v>
          </cell>
          <cell r="Q37" t="str">
            <v>-</v>
          </cell>
          <cell r="R37" t="str">
            <v>-</v>
          </cell>
        </row>
        <row r="38">
          <cell r="B38" t="str">
            <v>-</v>
          </cell>
          <cell r="C38" t="str">
            <v>-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 t="str">
            <v>-</v>
          </cell>
          <cell r="L38" t="str">
            <v>-</v>
          </cell>
          <cell r="M38" t="str">
            <v>-</v>
          </cell>
          <cell r="N38" t="str">
            <v>-</v>
          </cell>
          <cell r="O38" t="str">
            <v>-</v>
          </cell>
          <cell r="P38" t="str">
            <v>-</v>
          </cell>
          <cell r="Q38" t="str">
            <v>-</v>
          </cell>
          <cell r="R38" t="str">
            <v>-</v>
          </cell>
        </row>
        <row r="39">
          <cell r="B39">
            <v>467.8922</v>
          </cell>
          <cell r="C39">
            <v>878.5018</v>
          </cell>
          <cell r="D39">
            <v>459.13600000000002</v>
          </cell>
          <cell r="E39">
            <v>377.36720000000003</v>
          </cell>
          <cell r="F39">
            <v>508.33</v>
          </cell>
          <cell r="G39">
            <v>953.66769999999997</v>
          </cell>
          <cell r="H39">
            <v>565.57709999999997</v>
          </cell>
          <cell r="I39">
            <v>422.1</v>
          </cell>
          <cell r="J39">
            <v>554.95000000000005</v>
          </cell>
          <cell r="K39">
            <v>1021.2</v>
          </cell>
          <cell r="L39">
            <v>622.85</v>
          </cell>
          <cell r="M39">
            <v>446.9</v>
          </cell>
          <cell r="N39">
            <v>630.4</v>
          </cell>
          <cell r="O39">
            <v>1141.5999999999999</v>
          </cell>
          <cell r="P39">
            <v>661.3</v>
          </cell>
          <cell r="Q39" t="str">
            <v>-</v>
          </cell>
          <cell r="R39" t="str">
            <v>-</v>
          </cell>
        </row>
        <row r="40">
          <cell r="B40">
            <v>261.1343</v>
          </cell>
          <cell r="C40">
            <v>668.19629999999995</v>
          </cell>
          <cell r="D40">
            <v>249.93960000000001</v>
          </cell>
          <cell r="E40">
            <v>164.4066</v>
          </cell>
          <cell r="F40">
            <v>286.78109999999998</v>
          </cell>
          <cell r="G40">
            <v>724.07069999999999</v>
          </cell>
          <cell r="H40">
            <v>333.14679999999998</v>
          </cell>
          <cell r="I40">
            <v>189.6</v>
          </cell>
          <cell r="J40">
            <v>321.7</v>
          </cell>
          <cell r="K40">
            <v>787.1</v>
          </cell>
          <cell r="L40">
            <v>386.5</v>
          </cell>
          <cell r="M40">
            <v>208.7</v>
          </cell>
          <cell r="N40">
            <v>387</v>
          </cell>
          <cell r="O40">
            <v>894.4</v>
          </cell>
          <cell r="P40">
            <v>409.8</v>
          </cell>
          <cell r="Q40" t="str">
            <v>-</v>
          </cell>
          <cell r="R40" t="str">
            <v>-</v>
          </cell>
        </row>
        <row r="41">
          <cell r="B41">
            <v>184.99170000000001</v>
          </cell>
          <cell r="C41">
            <v>633.81550000000004</v>
          </cell>
          <cell r="D41">
            <v>206.8664</v>
          </cell>
          <cell r="E41">
            <v>114.5985</v>
          </cell>
          <cell r="F41">
            <v>234.2713</v>
          </cell>
          <cell r="G41">
            <v>670.84670000000006</v>
          </cell>
          <cell r="H41">
            <v>285.83330000000001</v>
          </cell>
          <cell r="I41">
            <v>139.25</v>
          </cell>
          <cell r="J41">
            <v>272.3</v>
          </cell>
          <cell r="K41">
            <v>737.55</v>
          </cell>
          <cell r="L41">
            <v>336</v>
          </cell>
          <cell r="M41">
            <v>162.19999999999999</v>
          </cell>
          <cell r="N41">
            <v>340.6</v>
          </cell>
          <cell r="O41">
            <v>849.3</v>
          </cell>
          <cell r="P41">
            <v>362.8</v>
          </cell>
          <cell r="Q41" t="str">
            <v>-</v>
          </cell>
          <cell r="R41" t="str">
            <v>-</v>
          </cell>
        </row>
        <row r="42">
          <cell r="B42">
            <v>0</v>
          </cell>
          <cell r="C42">
            <v>4</v>
          </cell>
          <cell r="D42">
            <v>0</v>
          </cell>
          <cell r="E42">
            <v>-9.0999999999999998E-2</v>
          </cell>
          <cell r="F42">
            <v>0</v>
          </cell>
          <cell r="G42">
            <v>3.42225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-</v>
          </cell>
          <cell r="R42" t="str">
            <v>-</v>
          </cell>
        </row>
        <row r="43">
          <cell r="B43">
            <v>184.96700000000001</v>
          </cell>
          <cell r="C43">
            <v>228.78700000000001</v>
          </cell>
          <cell r="D43">
            <v>206.79900000000001</v>
          </cell>
          <cell r="E43">
            <v>123.956</v>
          </cell>
          <cell r="F43">
            <v>229.905</v>
          </cell>
          <cell r="G43">
            <v>671.89909999999998</v>
          </cell>
          <cell r="H43">
            <v>283.44</v>
          </cell>
          <cell r="I43">
            <v>139.25</v>
          </cell>
          <cell r="J43">
            <v>272.3</v>
          </cell>
          <cell r="K43">
            <v>737.55</v>
          </cell>
          <cell r="L43">
            <v>336</v>
          </cell>
          <cell r="M43">
            <v>162.19999999999999</v>
          </cell>
          <cell r="N43">
            <v>340.6</v>
          </cell>
          <cell r="O43">
            <v>849.3</v>
          </cell>
          <cell r="P43">
            <v>362.8</v>
          </cell>
          <cell r="Q43" t="str">
            <v>-</v>
          </cell>
          <cell r="R43" t="str">
            <v>-</v>
          </cell>
        </row>
        <row r="46">
          <cell r="B46" t="str">
            <v>Jun '15</v>
          </cell>
          <cell r="C46" t="str">
            <v>Sep '15</v>
          </cell>
          <cell r="D46" t="str">
            <v>Dec '15</v>
          </cell>
          <cell r="E46" t="str">
            <v>Mar '16</v>
          </cell>
          <cell r="F46" t="str">
            <v>Jun '16</v>
          </cell>
          <cell r="G46" t="str">
            <v>Sep '16</v>
          </cell>
          <cell r="H46" t="str">
            <v>Dec '16</v>
          </cell>
          <cell r="I46" t="str">
            <v>Mar '17</v>
          </cell>
          <cell r="J46" t="str">
            <v>Jun '17</v>
          </cell>
          <cell r="K46" t="str">
            <v>Sep '17</v>
          </cell>
          <cell r="L46" t="str">
            <v>Dec '17</v>
          </cell>
          <cell r="M46" t="str">
            <v>Mar '18</v>
          </cell>
          <cell r="N46" t="str">
            <v>Jun '18</v>
          </cell>
          <cell r="O46" t="str">
            <v>Sep '18</v>
          </cell>
          <cell r="P46" t="str">
            <v>Dec '18</v>
          </cell>
          <cell r="Q46" t="str">
            <v>Mar '19</v>
          </cell>
          <cell r="R46" t="str">
            <v>Jun '19</v>
          </cell>
        </row>
        <row r="47">
          <cell r="B47" t="str">
            <v>2015/2F</v>
          </cell>
          <cell r="C47" t="str">
            <v>2015/3F</v>
          </cell>
          <cell r="D47" t="str">
            <v>2015/4F</v>
          </cell>
          <cell r="E47" t="str">
            <v>2016/1F</v>
          </cell>
          <cell r="F47" t="str">
            <v>2016/2F</v>
          </cell>
          <cell r="G47" t="str">
            <v>2016/3F</v>
          </cell>
          <cell r="H47" t="str">
            <v>2016/4F</v>
          </cell>
          <cell r="I47" t="str">
            <v>2017/1F</v>
          </cell>
          <cell r="J47" t="str">
            <v>2017/2F</v>
          </cell>
          <cell r="K47" t="str">
            <v>2017/3F</v>
          </cell>
          <cell r="L47" t="str">
            <v>2017/4F</v>
          </cell>
          <cell r="M47" t="str">
            <v>2018/1F</v>
          </cell>
          <cell r="N47" t="str">
            <v>2018/2F</v>
          </cell>
          <cell r="O47" t="str">
            <v>2018/3F</v>
          </cell>
          <cell r="P47" t="str">
            <v>2018/4F</v>
          </cell>
          <cell r="Q47" t="str">
            <v>2019/1F</v>
          </cell>
          <cell r="R47" t="str">
            <v>2019/2F</v>
          </cell>
        </row>
        <row r="48">
          <cell r="B48">
            <v>913</v>
          </cell>
          <cell r="C48">
            <v>901</v>
          </cell>
          <cell r="D48">
            <v>837</v>
          </cell>
          <cell r="E48">
            <v>892.3</v>
          </cell>
          <cell r="F48">
            <v>900.2</v>
          </cell>
          <cell r="G48">
            <v>768.55</v>
          </cell>
          <cell r="H48">
            <v>804.75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 t="str">
            <v>-</v>
          </cell>
        </row>
        <row r="49">
          <cell r="B49">
            <v>4792</v>
          </cell>
          <cell r="C49">
            <v>4360</v>
          </cell>
          <cell r="D49">
            <v>4292.8999999999996</v>
          </cell>
          <cell r="E49">
            <v>4397.8999999999996</v>
          </cell>
          <cell r="F49">
            <v>4527.8</v>
          </cell>
          <cell r="G49">
            <v>4431.5</v>
          </cell>
          <cell r="H49">
            <v>4382.6499999999996</v>
          </cell>
          <cell r="I49" t="str">
            <v>-</v>
          </cell>
          <cell r="J49" t="str">
            <v>-</v>
          </cell>
          <cell r="K49" t="str">
            <v>-</v>
          </cell>
          <cell r="L49" t="str">
            <v>-</v>
          </cell>
          <cell r="M49" t="str">
            <v>-</v>
          </cell>
          <cell r="N49" t="str">
            <v>-</v>
          </cell>
          <cell r="O49" t="str">
            <v>-</v>
          </cell>
          <cell r="P49" t="str">
            <v>-</v>
          </cell>
          <cell r="Q49" t="str">
            <v>-</v>
          </cell>
          <cell r="R49" t="str">
            <v>-</v>
          </cell>
        </row>
        <row r="50">
          <cell r="B50">
            <v>21395</v>
          </cell>
          <cell r="C50">
            <v>20959</v>
          </cell>
          <cell r="D50">
            <v>20922</v>
          </cell>
          <cell r="E50">
            <v>20963.27</v>
          </cell>
          <cell r="F50">
            <v>21689.15</v>
          </cell>
          <cell r="G50">
            <v>22144</v>
          </cell>
          <cell r="H50">
            <v>22130.63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P50" t="str">
            <v>-</v>
          </cell>
          <cell r="Q50" t="str">
            <v>-</v>
          </cell>
          <cell r="R50" t="str">
            <v>-</v>
          </cell>
        </row>
        <row r="51">
          <cell r="B51">
            <v>8781</v>
          </cell>
          <cell r="C51">
            <v>8489.982</v>
          </cell>
          <cell r="D51">
            <v>8667</v>
          </cell>
          <cell r="E51" t="str">
            <v>-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>-</v>
          </cell>
          <cell r="K51" t="str">
            <v>-</v>
          </cell>
          <cell r="L51" t="str">
            <v>-</v>
          </cell>
          <cell r="M51" t="str">
            <v>-</v>
          </cell>
          <cell r="N51" t="str">
            <v>-</v>
          </cell>
          <cell r="O51" t="str">
            <v>-</v>
          </cell>
          <cell r="P51" t="str">
            <v>-</v>
          </cell>
          <cell r="Q51" t="str">
            <v>-</v>
          </cell>
          <cell r="R51" t="str">
            <v>-</v>
          </cell>
        </row>
        <row r="52">
          <cell r="B52">
            <v>410</v>
          </cell>
          <cell r="C52">
            <v>287</v>
          </cell>
          <cell r="D52">
            <v>287</v>
          </cell>
          <cell r="E52">
            <v>286.89999999999998</v>
          </cell>
          <cell r="F52">
            <v>287.45</v>
          </cell>
          <cell r="G52">
            <v>287.45</v>
          </cell>
          <cell r="H52">
            <v>287.45</v>
          </cell>
          <cell r="I52" t="str">
            <v>-</v>
          </cell>
          <cell r="J52" t="str">
            <v>-</v>
          </cell>
          <cell r="K52" t="str">
            <v>-</v>
          </cell>
          <cell r="L52" t="str">
            <v>-</v>
          </cell>
          <cell r="M52" t="str">
            <v>-</v>
          </cell>
          <cell r="N52" t="str">
            <v>-</v>
          </cell>
          <cell r="O52" t="str">
            <v>-</v>
          </cell>
          <cell r="P52" t="str">
            <v>-</v>
          </cell>
          <cell r="Q52" t="str">
            <v>-</v>
          </cell>
          <cell r="R52" t="str">
            <v>-</v>
          </cell>
        </row>
        <row r="53">
          <cell r="B53">
            <v>8622</v>
          </cell>
          <cell r="C53">
            <v>8343</v>
          </cell>
          <cell r="D53">
            <v>8545</v>
          </cell>
          <cell r="E53" t="str">
            <v>-</v>
          </cell>
          <cell r="F53" t="str">
            <v>-</v>
          </cell>
          <cell r="G53" t="str">
            <v>-</v>
          </cell>
          <cell r="H53" t="str">
            <v>-</v>
          </cell>
          <cell r="I53" t="str">
            <v>-</v>
          </cell>
          <cell r="J53" t="str">
            <v>-</v>
          </cell>
          <cell r="K53" t="str">
            <v>-</v>
          </cell>
          <cell r="L53" t="str">
            <v>-</v>
          </cell>
          <cell r="M53" t="str">
            <v>-</v>
          </cell>
          <cell r="N53" t="str">
            <v>-</v>
          </cell>
          <cell r="O53" t="str">
            <v>-</v>
          </cell>
          <cell r="P53" t="str">
            <v>-</v>
          </cell>
          <cell r="Q53" t="str">
            <v>-</v>
          </cell>
          <cell r="R53" t="str">
            <v>-</v>
          </cell>
        </row>
        <row r="54">
          <cell r="B54">
            <v>8320</v>
          </cell>
          <cell r="C54">
            <v>8256</v>
          </cell>
          <cell r="D54">
            <v>8121.5</v>
          </cell>
          <cell r="E54">
            <v>7887.8670000000002</v>
          </cell>
          <cell r="F54">
            <v>8054.2</v>
          </cell>
          <cell r="G54">
            <v>8665.5</v>
          </cell>
          <cell r="H54">
            <v>8867.2000000000007</v>
          </cell>
          <cell r="I54" t="str">
            <v>-</v>
          </cell>
          <cell r="J54" t="str">
            <v>-</v>
          </cell>
          <cell r="K54" t="str">
            <v>-</v>
          </cell>
          <cell r="L54" t="str">
            <v>-</v>
          </cell>
          <cell r="M54" t="str">
            <v>-</v>
          </cell>
          <cell r="N54" t="str">
            <v>-</v>
          </cell>
          <cell r="O54" t="str">
            <v>-</v>
          </cell>
          <cell r="P54" t="str">
            <v>-</v>
          </cell>
          <cell r="Q54" t="str">
            <v>-</v>
          </cell>
          <cell r="R54" t="str">
            <v>-</v>
          </cell>
        </row>
        <row r="57">
          <cell r="B57" t="str">
            <v>Jun '15</v>
          </cell>
          <cell r="C57" t="str">
            <v>Sep '15</v>
          </cell>
          <cell r="D57" t="str">
            <v>Dec '15</v>
          </cell>
          <cell r="E57" t="str">
            <v>Mar '16</v>
          </cell>
          <cell r="F57" t="str">
            <v>Jun '16</v>
          </cell>
          <cell r="G57" t="str">
            <v>Sep '16</v>
          </cell>
          <cell r="H57" t="str">
            <v>Dec '16</v>
          </cell>
          <cell r="I57" t="str">
            <v>Mar '17</v>
          </cell>
          <cell r="J57" t="str">
            <v>Jun '17</v>
          </cell>
          <cell r="K57" t="str">
            <v>Sep '17</v>
          </cell>
          <cell r="L57" t="str">
            <v>Dec '17</v>
          </cell>
          <cell r="M57" t="str">
            <v>Mar '18</v>
          </cell>
          <cell r="N57" t="str">
            <v>Jun '18</v>
          </cell>
          <cell r="O57" t="str">
            <v>Sep '18</v>
          </cell>
          <cell r="P57" t="str">
            <v>Dec '18</v>
          </cell>
          <cell r="Q57" t="str">
            <v>Mar '19</v>
          </cell>
          <cell r="R57" t="str">
            <v>Jun '19</v>
          </cell>
        </row>
        <row r="58">
          <cell r="B58" t="str">
            <v>2015/2F</v>
          </cell>
          <cell r="C58" t="str">
            <v>2015/3F</v>
          </cell>
          <cell r="D58" t="str">
            <v>2015/4F</v>
          </cell>
          <cell r="E58" t="str">
            <v>2016/1F</v>
          </cell>
          <cell r="F58" t="str">
            <v>2016/2F</v>
          </cell>
          <cell r="G58" t="str">
            <v>2016/3F</v>
          </cell>
          <cell r="H58" t="str">
            <v>2016/4F</v>
          </cell>
          <cell r="I58" t="str">
            <v>2017/1F</v>
          </cell>
          <cell r="J58" t="str">
            <v>2017/2F</v>
          </cell>
          <cell r="K58" t="str">
            <v>2017/3F</v>
          </cell>
          <cell r="L58" t="str">
            <v>2017/4F</v>
          </cell>
          <cell r="M58" t="str">
            <v>2018/1F</v>
          </cell>
          <cell r="N58" t="str">
            <v>2018/2F</v>
          </cell>
          <cell r="O58" t="str">
            <v>2018/3F</v>
          </cell>
          <cell r="P58" t="str">
            <v>2018/4F</v>
          </cell>
          <cell r="Q58" t="str">
            <v>2019/1F</v>
          </cell>
          <cell r="R58" t="str">
            <v>2019/2F</v>
          </cell>
        </row>
        <row r="59">
          <cell r="B59">
            <v>846.98599999999999</v>
          </cell>
          <cell r="C59">
            <v>209.00700000000001</v>
          </cell>
          <cell r="D59">
            <v>252.85149999999999</v>
          </cell>
          <cell r="E59">
            <v>249.84</v>
          </cell>
          <cell r="F59">
            <v>1236.5830000000001</v>
          </cell>
          <cell r="G59">
            <v>286.3</v>
          </cell>
          <cell r="H59">
            <v>150.36670000000001</v>
          </cell>
          <cell r="I59" t="str">
            <v>-</v>
          </cell>
          <cell r="J59" t="str">
            <v>-</v>
          </cell>
          <cell r="K59" t="str">
            <v>-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-</v>
          </cell>
          <cell r="P59" t="str">
            <v>-</v>
          </cell>
          <cell r="Q59" t="str">
            <v>-</v>
          </cell>
          <cell r="R59" t="str">
            <v>-</v>
          </cell>
        </row>
        <row r="60">
          <cell r="B60">
            <v>-381</v>
          </cell>
          <cell r="C60">
            <v>413.75</v>
          </cell>
          <cell r="D60">
            <v>75</v>
          </cell>
          <cell r="E60" t="str">
            <v>-</v>
          </cell>
          <cell r="F60">
            <v>842</v>
          </cell>
          <cell r="G60">
            <v>-49</v>
          </cell>
          <cell r="H60">
            <v>243</v>
          </cell>
          <cell r="I60" t="str">
            <v>-</v>
          </cell>
          <cell r="J60" t="str">
            <v>-</v>
          </cell>
          <cell r="K60" t="str">
            <v>-</v>
          </cell>
          <cell r="L60" t="str">
            <v>-</v>
          </cell>
          <cell r="M60" t="str">
            <v>-</v>
          </cell>
          <cell r="N60" t="str">
            <v>-</v>
          </cell>
          <cell r="O60" t="str">
            <v>-</v>
          </cell>
          <cell r="P60" t="str">
            <v>-</v>
          </cell>
          <cell r="Q60" t="str">
            <v>-</v>
          </cell>
          <cell r="R60" t="str">
            <v>-</v>
          </cell>
        </row>
        <row r="61">
          <cell r="B61">
            <v>614</v>
          </cell>
          <cell r="C61">
            <v>568</v>
          </cell>
          <cell r="D61">
            <v>338</v>
          </cell>
          <cell r="E61">
            <v>579.26670000000001</v>
          </cell>
          <cell r="F61">
            <v>755.4</v>
          </cell>
          <cell r="G61">
            <v>657.23329999999999</v>
          </cell>
          <cell r="H61">
            <v>485.43329999999997</v>
          </cell>
          <cell r="I61" t="str">
            <v>-</v>
          </cell>
          <cell r="J61" t="str">
            <v>-</v>
          </cell>
          <cell r="K61" t="str">
            <v>-</v>
          </cell>
          <cell r="L61" t="str">
            <v>-</v>
          </cell>
          <cell r="M61" t="str">
            <v>-</v>
          </cell>
          <cell r="N61" t="str">
            <v>-</v>
          </cell>
          <cell r="O61" t="str">
            <v>-</v>
          </cell>
          <cell r="P61" t="str">
            <v>-</v>
          </cell>
          <cell r="Q61" t="str">
            <v>-</v>
          </cell>
          <cell r="R61" t="str">
            <v>-</v>
          </cell>
        </row>
        <row r="62">
          <cell r="B62">
            <v>-817</v>
          </cell>
          <cell r="C62">
            <v>-253</v>
          </cell>
          <cell r="D62">
            <v>-273</v>
          </cell>
          <cell r="E62">
            <v>-236.8</v>
          </cell>
          <cell r="F62">
            <v>-1045.7</v>
          </cell>
          <cell r="G62">
            <v>-335.63330000000002</v>
          </cell>
          <cell r="H62">
            <v>-187.2</v>
          </cell>
          <cell r="I62" t="str">
            <v>-</v>
          </cell>
          <cell r="J62" t="str">
            <v>-</v>
          </cell>
          <cell r="K62" t="str">
            <v>-</v>
          </cell>
          <cell r="L62" t="str">
            <v>-</v>
          </cell>
          <cell r="M62" t="str">
            <v>-</v>
          </cell>
          <cell r="N62" t="str">
            <v>-</v>
          </cell>
          <cell r="O62" t="str">
            <v>-</v>
          </cell>
          <cell r="P62" t="str">
            <v>-</v>
          </cell>
          <cell r="Q62" t="str">
            <v>-</v>
          </cell>
          <cell r="R62" t="str">
            <v>-</v>
          </cell>
        </row>
        <row r="63">
          <cell r="B63">
            <v>131</v>
          </cell>
          <cell r="C63">
            <v>-322</v>
          </cell>
          <cell r="D63">
            <v>117</v>
          </cell>
          <cell r="E63">
            <v>-180.2</v>
          </cell>
          <cell r="F63">
            <v>338.6</v>
          </cell>
          <cell r="G63">
            <v>-329.26670000000001</v>
          </cell>
          <cell r="H63">
            <v>-295.56670000000003</v>
          </cell>
          <cell r="I63" t="str">
            <v>-</v>
          </cell>
          <cell r="J63" t="str">
            <v>-</v>
          </cell>
          <cell r="K63" t="str">
            <v>-</v>
          </cell>
          <cell r="L63" t="str">
            <v>-</v>
          </cell>
          <cell r="M63" t="str">
            <v>-</v>
          </cell>
          <cell r="N63" t="str">
            <v>-</v>
          </cell>
          <cell r="O63" t="str">
            <v>-</v>
          </cell>
          <cell r="P63" t="str">
            <v>-</v>
          </cell>
          <cell r="Q63" t="str">
            <v>-</v>
          </cell>
          <cell r="R63" t="str">
            <v>-</v>
          </cell>
        </row>
        <row r="66">
          <cell r="B66" t="str">
            <v>Jun '15</v>
          </cell>
          <cell r="C66" t="str">
            <v>Sep '15</v>
          </cell>
          <cell r="D66" t="str">
            <v>Dec '15</v>
          </cell>
          <cell r="E66" t="str">
            <v>Mar '16</v>
          </cell>
          <cell r="F66" t="str">
            <v>Jun '16</v>
          </cell>
          <cell r="G66" t="str">
            <v>Sep '16</v>
          </cell>
          <cell r="H66" t="str">
            <v>Dec '16</v>
          </cell>
          <cell r="I66" t="str">
            <v>Mar '17</v>
          </cell>
          <cell r="J66" t="str">
            <v>Jun '17</v>
          </cell>
          <cell r="K66" t="str">
            <v>Sep '17</v>
          </cell>
          <cell r="L66" t="str">
            <v>Dec '17</v>
          </cell>
          <cell r="M66" t="str">
            <v>Mar '18</v>
          </cell>
          <cell r="N66" t="str">
            <v>Jun '18</v>
          </cell>
          <cell r="O66" t="str">
            <v>Sep '18</v>
          </cell>
          <cell r="P66" t="str">
            <v>Dec '18</v>
          </cell>
          <cell r="Q66" t="str">
            <v>Mar '19</v>
          </cell>
          <cell r="R66" t="str">
            <v>Jun '19</v>
          </cell>
        </row>
        <row r="67">
          <cell r="B67" t="str">
            <v>2015/2F</v>
          </cell>
          <cell r="C67" t="str">
            <v>2015/3F</v>
          </cell>
          <cell r="D67" t="str">
            <v>2015/4F</v>
          </cell>
          <cell r="E67" t="str">
            <v>2016/1F</v>
          </cell>
          <cell r="F67" t="str">
            <v>2016/2F</v>
          </cell>
          <cell r="G67" t="str">
            <v>2016/3F</v>
          </cell>
          <cell r="H67" t="str">
            <v>2016/4F</v>
          </cell>
          <cell r="I67" t="str">
            <v>2017/1F</v>
          </cell>
          <cell r="J67" t="str">
            <v>2017/2F</v>
          </cell>
          <cell r="K67" t="str">
            <v>2017/3F</v>
          </cell>
          <cell r="L67" t="str">
            <v>2017/4F</v>
          </cell>
          <cell r="M67" t="str">
            <v>2018/1F</v>
          </cell>
          <cell r="N67" t="str">
            <v>2018/2F</v>
          </cell>
          <cell r="O67" t="str">
            <v>2018/3F</v>
          </cell>
          <cell r="P67" t="str">
            <v>2018/4F</v>
          </cell>
          <cell r="Q67" t="str">
            <v>2019/1F</v>
          </cell>
          <cell r="R67" t="str">
            <v>2019/2F</v>
          </cell>
        </row>
        <row r="68">
          <cell r="B68">
            <v>0.84</v>
          </cell>
          <cell r="C68">
            <v>2.84</v>
          </cell>
          <cell r="D68">
            <v>0.94</v>
          </cell>
          <cell r="E68">
            <v>0.56999999999999995</v>
          </cell>
          <cell r="F68">
            <v>1.0900000000000001</v>
          </cell>
          <cell r="G68">
            <v>3.1270210000000001</v>
          </cell>
          <cell r="H68">
            <v>1.3097639999999999</v>
          </cell>
          <cell r="I68">
            <v>0.62333329999999998</v>
          </cell>
          <cell r="J68">
            <v>1.243333</v>
          </cell>
          <cell r="K68">
            <v>3.43</v>
          </cell>
          <cell r="L68">
            <v>1.576667</v>
          </cell>
          <cell r="M68">
            <v>0.75</v>
          </cell>
          <cell r="N68">
            <v>1.58</v>
          </cell>
          <cell r="O68">
            <v>3.93</v>
          </cell>
          <cell r="P68">
            <v>1.68</v>
          </cell>
          <cell r="Q68" t="str">
            <v>-</v>
          </cell>
          <cell r="R68" t="str">
            <v>-</v>
          </cell>
        </row>
        <row r="69">
          <cell r="B69">
            <v>0.7</v>
          </cell>
          <cell r="C69">
            <v>2.7</v>
          </cell>
          <cell r="D69">
            <v>0.9</v>
          </cell>
          <cell r="E69">
            <v>0.3</v>
          </cell>
          <cell r="F69">
            <v>1</v>
          </cell>
          <cell r="G69">
            <v>3.1</v>
          </cell>
          <cell r="H69" t="str">
            <v>-</v>
          </cell>
          <cell r="I69" t="str">
            <v>-</v>
          </cell>
          <cell r="J69" t="str">
            <v>-</v>
          </cell>
          <cell r="K69" t="str">
            <v>-</v>
          </cell>
          <cell r="L69" t="str">
            <v>-</v>
          </cell>
          <cell r="M69" t="str">
            <v>-</v>
          </cell>
          <cell r="N69" t="str">
            <v>-</v>
          </cell>
          <cell r="O69" t="str">
            <v>-</v>
          </cell>
          <cell r="P69" t="str">
            <v>-</v>
          </cell>
          <cell r="Q69" t="str">
            <v>-</v>
          </cell>
          <cell r="R69" t="str">
            <v>-</v>
          </cell>
        </row>
        <row r="70">
          <cell r="B70">
            <v>0.7</v>
          </cell>
          <cell r="C70">
            <v>2.7</v>
          </cell>
          <cell r="D70">
            <v>0.9</v>
          </cell>
          <cell r="E70">
            <v>0.3</v>
          </cell>
          <cell r="F70">
            <v>1</v>
          </cell>
          <cell r="G70">
            <v>3.1</v>
          </cell>
          <cell r="H70" t="str">
            <v>-</v>
          </cell>
          <cell r="I70" t="str">
            <v>-</v>
          </cell>
          <cell r="J70" t="str">
            <v>-</v>
          </cell>
          <cell r="K70" t="str">
            <v>-</v>
          </cell>
          <cell r="L70" t="str">
            <v>-</v>
          </cell>
          <cell r="M70" t="str">
            <v>-</v>
          </cell>
          <cell r="N70" t="str">
            <v>-</v>
          </cell>
          <cell r="O70" t="str">
            <v>-</v>
          </cell>
          <cell r="P70" t="str">
            <v>-</v>
          </cell>
          <cell r="Q70" t="str">
            <v>-</v>
          </cell>
          <cell r="R70" t="str">
            <v>-</v>
          </cell>
        </row>
        <row r="71">
          <cell r="B71">
            <v>0.3</v>
          </cell>
          <cell r="C71">
            <v>0.35333330000000002</v>
          </cell>
          <cell r="D71">
            <v>0.378</v>
          </cell>
          <cell r="E71">
            <v>0.37666670000000002</v>
          </cell>
          <cell r="F71">
            <v>0.37666670000000002</v>
          </cell>
          <cell r="G71">
            <v>0.41</v>
          </cell>
          <cell r="H71">
            <v>0.41</v>
          </cell>
          <cell r="I71">
            <v>0.40125</v>
          </cell>
          <cell r="J71">
            <v>0.40125</v>
          </cell>
          <cell r="K71">
            <v>0.40125</v>
          </cell>
          <cell r="L71">
            <v>0.40125</v>
          </cell>
          <cell r="M71">
            <v>0.429338</v>
          </cell>
          <cell r="N71">
            <v>0.429338</v>
          </cell>
          <cell r="O71">
            <v>0.429338</v>
          </cell>
          <cell r="P71">
            <v>0.429338</v>
          </cell>
          <cell r="Q71" t="str">
            <v>-</v>
          </cell>
          <cell r="R71" t="str">
            <v>-</v>
          </cell>
        </row>
        <row r="72">
          <cell r="B72">
            <v>1.7805299999999999</v>
          </cell>
          <cell r="C72">
            <v>3.1940400000000002</v>
          </cell>
          <cell r="D72">
            <v>1.89547</v>
          </cell>
          <cell r="E72">
            <v>1.54749</v>
          </cell>
          <cell r="F72">
            <v>2.1219600000000001</v>
          </cell>
          <cell r="G72">
            <v>4.1715499999999999</v>
          </cell>
          <cell r="H72">
            <v>2.3666</v>
          </cell>
          <cell r="I72" t="str">
            <v>-</v>
          </cell>
          <cell r="J72" t="str">
            <v>-</v>
          </cell>
          <cell r="K72" t="str">
            <v>-</v>
          </cell>
          <cell r="L72" t="str">
            <v>-</v>
          </cell>
          <cell r="M72" t="str">
            <v>-</v>
          </cell>
          <cell r="N72" t="str">
            <v>-</v>
          </cell>
          <cell r="O72" t="str">
            <v>-</v>
          </cell>
          <cell r="P72" t="str">
            <v>-</v>
          </cell>
          <cell r="Q72" t="str">
            <v>-</v>
          </cell>
          <cell r="R72" t="str">
            <v>-</v>
          </cell>
        </row>
        <row r="73">
          <cell r="B73">
            <v>37.798549999999999</v>
          </cell>
          <cell r="C73">
            <v>37.548999999999999</v>
          </cell>
          <cell r="D73">
            <v>36.936</v>
          </cell>
          <cell r="E73">
            <v>36.363500000000002</v>
          </cell>
          <cell r="F73">
            <v>37.8401</v>
          </cell>
          <cell r="G73">
            <v>39.822699999999998</v>
          </cell>
          <cell r="H73">
            <v>40.2727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 t="str">
            <v>-</v>
          </cell>
        </row>
        <row r="76">
          <cell r="B76" t="str">
            <v>Jun '15</v>
          </cell>
          <cell r="C76" t="str">
            <v>Sep '15</v>
          </cell>
          <cell r="D76" t="str">
            <v>Dec '15</v>
          </cell>
          <cell r="E76" t="str">
            <v>Mar '16</v>
          </cell>
          <cell r="F76" t="str">
            <v>Jun '16</v>
          </cell>
          <cell r="G76" t="str">
            <v>Sep '16</v>
          </cell>
          <cell r="H76" t="str">
            <v>Dec '16</v>
          </cell>
          <cell r="I76" t="str">
            <v>Mar '17</v>
          </cell>
          <cell r="J76" t="str">
            <v>Jun '17</v>
          </cell>
          <cell r="K76" t="str">
            <v>Sep '17</v>
          </cell>
          <cell r="L76" t="str">
            <v>Dec '17</v>
          </cell>
          <cell r="M76" t="str">
            <v>Mar '18</v>
          </cell>
          <cell r="N76" t="str">
            <v>Jun '18</v>
          </cell>
          <cell r="O76" t="str">
            <v>Sep '18</v>
          </cell>
          <cell r="P76" t="str">
            <v>Dec '18</v>
          </cell>
          <cell r="Q76" t="str">
            <v>Mar '19</v>
          </cell>
          <cell r="R76" t="str">
            <v>Jun '19</v>
          </cell>
        </row>
        <row r="77">
          <cell r="B77" t="str">
            <v>2015/2F</v>
          </cell>
          <cell r="C77" t="str">
            <v>2015/3F</v>
          </cell>
          <cell r="D77" t="str">
            <v>2015/4F</v>
          </cell>
          <cell r="E77" t="str">
            <v>2016/1F</v>
          </cell>
          <cell r="F77" t="str">
            <v>2016/2F</v>
          </cell>
          <cell r="G77" t="str">
            <v>2016/3F</v>
          </cell>
          <cell r="H77" t="str">
            <v>2016/4F</v>
          </cell>
          <cell r="I77" t="str">
            <v>2017/1F</v>
          </cell>
          <cell r="J77" t="str">
            <v>2017/2F</v>
          </cell>
          <cell r="K77" t="str">
            <v>2017/3F</v>
          </cell>
          <cell r="L77" t="str">
            <v>2017/4F</v>
          </cell>
          <cell r="M77" t="str">
            <v>2018/1F</v>
          </cell>
          <cell r="N77" t="str">
            <v>2018/2F</v>
          </cell>
          <cell r="O77" t="str">
            <v>2018/3F</v>
          </cell>
          <cell r="P77" t="str">
            <v>2018/4F</v>
          </cell>
          <cell r="Q77" t="str">
            <v>2019/1F</v>
          </cell>
          <cell r="R77" t="str">
            <v>2019/2F</v>
          </cell>
        </row>
        <row r="78">
          <cell r="B78">
            <v>19.749230000000001</v>
          </cell>
          <cell r="C78">
            <v>20.390709999999999</v>
          </cell>
          <cell r="D78">
            <v>21.076219999999999</v>
          </cell>
          <cell r="E78">
            <v>15.979782</v>
          </cell>
          <cell r="F78">
            <v>12.100519999999999</v>
          </cell>
          <cell r="G78">
            <v>11.7271</v>
          </cell>
          <cell r="H78">
            <v>11.124532</v>
          </cell>
          <cell r="I78">
            <v>10.75135</v>
          </cell>
          <cell r="J78">
            <v>10.404199999999999</v>
          </cell>
          <cell r="K78">
            <v>10.078761</v>
          </cell>
          <cell r="L78">
            <v>9.7730669999999993</v>
          </cell>
          <cell r="M78">
            <v>9.4164639999999995</v>
          </cell>
          <cell r="N78">
            <v>9.0835369999999998</v>
          </cell>
          <cell r="O78">
            <v>8.7733489999999996</v>
          </cell>
          <cell r="P78">
            <v>8.4744200000000003</v>
          </cell>
          <cell r="Q78">
            <v>7.9661340000000003</v>
          </cell>
          <cell r="R78">
            <v>7.5008999999999997</v>
          </cell>
        </row>
        <row r="79">
          <cell r="B79">
            <v>0.89060799999999996</v>
          </cell>
          <cell r="C79">
            <v>0.92482529999999996</v>
          </cell>
          <cell r="D79">
            <v>0.81124799999999997</v>
          </cell>
          <cell r="E79">
            <v>0.5686755</v>
          </cell>
          <cell r="F79">
            <v>0.58456620000000004</v>
          </cell>
          <cell r="G79">
            <v>0.58343780000000001</v>
          </cell>
          <cell r="H79">
            <v>0.55345929999999999</v>
          </cell>
          <cell r="I79">
            <v>0.53489299999999995</v>
          </cell>
          <cell r="J79">
            <v>0.51762180000000002</v>
          </cell>
          <cell r="K79">
            <v>0.50143090000000001</v>
          </cell>
          <cell r="L79">
            <v>0.48622219999999999</v>
          </cell>
          <cell r="M79">
            <v>0.46848079999999998</v>
          </cell>
          <cell r="N79">
            <v>0.45191730000000002</v>
          </cell>
          <cell r="O79">
            <v>0.43648500000000001</v>
          </cell>
          <cell r="P79">
            <v>0.42161290000000001</v>
          </cell>
          <cell r="Q79">
            <v>0.39632509999999999</v>
          </cell>
          <cell r="R79">
            <v>0.37317919999999999</v>
          </cell>
        </row>
        <row r="80">
          <cell r="B80">
            <v>1.9842949999999999</v>
          </cell>
          <cell r="C80">
            <v>2.2023570000000001</v>
          </cell>
          <cell r="D80">
            <v>2.587377</v>
          </cell>
          <cell r="E80">
            <v>2.1263390000000002</v>
          </cell>
          <cell r="F80">
            <v>1.6909590000000001</v>
          </cell>
          <cell r="G80">
            <v>1.673691</v>
          </cell>
          <cell r="H80">
            <v>1.6376230000000001</v>
          </cell>
          <cell r="I80">
            <v>1.5876030000000001</v>
          </cell>
          <cell r="J80">
            <v>1.540387</v>
          </cell>
          <cell r="K80">
            <v>1.4959</v>
          </cell>
          <cell r="L80">
            <v>1.453908</v>
          </cell>
          <cell r="M80">
            <v>1.4045909999999999</v>
          </cell>
          <cell r="N80">
            <v>1.3583099999999999</v>
          </cell>
          <cell r="O80">
            <v>1.314981</v>
          </cell>
          <cell r="P80">
            <v>1.2730330000000001</v>
          </cell>
          <cell r="Q80">
            <v>1.2730330000000001</v>
          </cell>
          <cell r="R80">
            <v>1.2730330000000001</v>
          </cell>
        </row>
        <row r="81">
          <cell r="B81">
            <v>2.1539679999999999</v>
          </cell>
          <cell r="C81">
            <v>2.346695</v>
          </cell>
          <cell r="D81">
            <v>2.758518</v>
          </cell>
          <cell r="E81">
            <v>2.2472819999999998</v>
          </cell>
          <cell r="F81">
            <v>1.7988919999999999</v>
          </cell>
          <cell r="G81">
            <v>1.762192</v>
          </cell>
          <cell r="H81">
            <v>1.715222</v>
          </cell>
          <cell r="I81">
            <v>1.6704730000000001</v>
          </cell>
          <cell r="J81">
            <v>1.627996</v>
          </cell>
          <cell r="K81">
            <v>1.5876269999999999</v>
          </cell>
          <cell r="L81">
            <v>1.5492109999999999</v>
          </cell>
          <cell r="M81">
            <v>1.548387</v>
          </cell>
          <cell r="N81">
            <v>1.548387</v>
          </cell>
          <cell r="O81">
            <v>1.548387</v>
          </cell>
          <cell r="P81" t="str">
            <v>-</v>
          </cell>
          <cell r="Q81" t="str">
            <v>-</v>
          </cell>
          <cell r="R81" t="str">
            <v>-</v>
          </cell>
        </row>
        <row r="82">
          <cell r="B82">
            <v>9.4400770000000005</v>
          </cell>
          <cell r="C82">
            <v>10.148739000000001</v>
          </cell>
          <cell r="D82">
            <v>11.578087999999999</v>
          </cell>
          <cell r="E82">
            <v>8.7070240000000005</v>
          </cell>
          <cell r="F82">
            <v>6.8815840000000001</v>
          </cell>
          <cell r="G82">
            <v>6.3638269999999997</v>
          </cell>
          <cell r="H82">
            <v>6.0613469999999996</v>
          </cell>
          <cell r="I82">
            <v>6.0871449999999996</v>
          </cell>
          <cell r="J82">
            <v>6.1167109999999996</v>
          </cell>
          <cell r="K82">
            <v>6.146566</v>
          </cell>
          <cell r="L82">
            <v>6.1767149999999997</v>
          </cell>
          <cell r="M82">
            <v>6.0056669999999999</v>
          </cell>
          <cell r="N82">
            <v>5.8396929999999996</v>
          </cell>
          <cell r="O82">
            <v>5.6826460000000001</v>
          </cell>
          <cell r="P82">
            <v>5.5290499999999998</v>
          </cell>
          <cell r="Q82">
            <v>5.5290499999999998</v>
          </cell>
          <cell r="R82">
            <v>5.5290499999999998</v>
          </cell>
        </row>
        <row r="83">
          <cell r="B83">
            <v>101.20415</v>
          </cell>
          <cell r="C83">
            <v>71.661709999999999</v>
          </cell>
          <cell r="D83">
            <v>63.294490000000003</v>
          </cell>
          <cell r="E83">
            <v>75.048109999999994</v>
          </cell>
          <cell r="F83">
            <v>165.5977</v>
          </cell>
          <cell r="G83" t="str">
            <v>-</v>
          </cell>
          <cell r="H83" t="str">
            <v>-</v>
          </cell>
          <cell r="I83">
            <v>54.314639999999997</v>
          </cell>
          <cell r="J83">
            <v>18.515640000000001</v>
          </cell>
          <cell r="K83">
            <v>11.160026</v>
          </cell>
          <cell r="L83">
            <v>7.98705</v>
          </cell>
          <cell r="M83">
            <v>10.0413</v>
          </cell>
          <cell r="N83">
            <v>13.77425</v>
          </cell>
          <cell r="O83">
            <v>21.925139999999999</v>
          </cell>
          <cell r="P83">
            <v>56.4</v>
          </cell>
          <cell r="Q83">
            <v>56.4</v>
          </cell>
          <cell r="R83">
            <v>56.4</v>
          </cell>
        </row>
        <row r="84">
          <cell r="B84">
            <v>2.0983239999999999</v>
          </cell>
          <cell r="C84">
            <v>2.3552909999999998</v>
          </cell>
          <cell r="D84">
            <v>2.6638489999999999</v>
          </cell>
          <cell r="E84">
            <v>2.1117659999999998</v>
          </cell>
          <cell r="F84">
            <v>1.6796869999999999</v>
          </cell>
          <cell r="G84">
            <v>1.703657</v>
          </cell>
          <cell r="H84">
            <v>1.687106</v>
          </cell>
          <cell r="I84">
            <v>1.6784190000000001</v>
          </cell>
          <cell r="J84">
            <v>1.6699059999999999</v>
          </cell>
          <cell r="K84">
            <v>1.6614770000000001</v>
          </cell>
          <cell r="L84">
            <v>1.6531340000000001</v>
          </cell>
          <cell r="M84">
            <v>1.6333089999999999</v>
          </cell>
          <cell r="N84">
            <v>1.6136999999999999</v>
          </cell>
          <cell r="O84">
            <v>1.59456</v>
          </cell>
          <cell r="P84">
            <v>1.575258</v>
          </cell>
          <cell r="Q84">
            <v>1.53901</v>
          </cell>
          <cell r="R84">
            <v>1.5032399999999999</v>
          </cell>
        </row>
        <row r="85">
          <cell r="B85">
            <v>3.095844</v>
          </cell>
          <cell r="C85">
            <v>3.3554059999999999</v>
          </cell>
          <cell r="D85">
            <v>3.6816469999999999</v>
          </cell>
          <cell r="E85">
            <v>3.1524890000000001</v>
          </cell>
          <cell r="F85">
            <v>2.7263600000000001</v>
          </cell>
          <cell r="G85">
            <v>2.8730929999999999</v>
          </cell>
          <cell r="H85">
            <v>2.8945289999999999</v>
          </cell>
          <cell r="I85">
            <v>2.8455270000000001</v>
          </cell>
          <cell r="J85">
            <v>2.7962470000000001</v>
          </cell>
          <cell r="K85">
            <v>2.7474639999999999</v>
          </cell>
          <cell r="L85">
            <v>2.6991719999999999</v>
          </cell>
          <cell r="M85">
            <v>2.6531120000000001</v>
          </cell>
          <cell r="N85">
            <v>2.6081889999999999</v>
          </cell>
          <cell r="O85">
            <v>2.5643319999999998</v>
          </cell>
          <cell r="P85">
            <v>2.520108</v>
          </cell>
          <cell r="Q85">
            <v>2.4621189999999999</v>
          </cell>
          <cell r="R85">
            <v>2.4048929999999999</v>
          </cell>
        </row>
        <row r="86">
          <cell r="B86">
            <v>13.403954000000001</v>
          </cell>
          <cell r="C86">
            <v>13.89528</v>
          </cell>
          <cell r="D86">
            <v>14.650643000000001</v>
          </cell>
          <cell r="E86">
            <v>12.113173</v>
          </cell>
          <cell r="F86">
            <v>10.224586</v>
          </cell>
          <cell r="G86">
            <v>10.495545999999999</v>
          </cell>
          <cell r="H86">
            <v>10.343183</v>
          </cell>
          <cell r="I86">
            <v>10.036648</v>
          </cell>
          <cell r="J86">
            <v>9.7391100000000002</v>
          </cell>
          <cell r="K86">
            <v>9.4518369999999994</v>
          </cell>
          <cell r="L86">
            <v>9.1743079999999999</v>
          </cell>
          <cell r="M86">
            <v>8.9291</v>
          </cell>
          <cell r="N86">
            <v>8.6948469999999993</v>
          </cell>
          <cell r="O86">
            <v>8.4703859999999995</v>
          </cell>
          <cell r="P86">
            <v>8.2481729999999995</v>
          </cell>
          <cell r="Q86">
            <v>7.8820069999999998</v>
          </cell>
          <cell r="R86">
            <v>7.5360500000000004</v>
          </cell>
        </row>
        <row r="87">
          <cell r="B87">
            <v>23.164000000000001</v>
          </cell>
          <cell r="C87">
            <v>23.427510000000002</v>
          </cell>
          <cell r="D87">
            <v>25.43233</v>
          </cell>
          <cell r="E87">
            <v>19.66966</v>
          </cell>
          <cell r="F87">
            <v>16.43017</v>
          </cell>
          <cell r="G87">
            <v>16.8569</v>
          </cell>
          <cell r="H87">
            <v>16.503440000000001</v>
          </cell>
          <cell r="I87">
            <v>15.889419</v>
          </cell>
          <cell r="J87">
            <v>15.302927</v>
          </cell>
          <cell r="K87">
            <v>14.744944</v>
          </cell>
          <cell r="L87">
            <v>14.21344</v>
          </cell>
          <cell r="M87">
            <v>13.751376</v>
          </cell>
          <cell r="N87">
            <v>13.315078</v>
          </cell>
          <cell r="O87">
            <v>12.901617</v>
          </cell>
          <cell r="P87">
            <v>12.496650000000001</v>
          </cell>
          <cell r="Q87">
            <v>11.80456</v>
          </cell>
          <cell r="R87">
            <v>11.165133000000001</v>
          </cell>
        </row>
        <row r="88">
          <cell r="B88">
            <v>176.4769</v>
          </cell>
          <cell r="C88">
            <v>124.89236</v>
          </cell>
          <cell r="D88">
            <v>148.7268</v>
          </cell>
          <cell r="E88">
            <v>188.3546</v>
          </cell>
          <cell r="F88">
            <v>288.00900000000001</v>
          </cell>
          <cell r="G88">
            <v>257.16079999999999</v>
          </cell>
          <cell r="H88">
            <v>475.68299999999999</v>
          </cell>
          <cell r="I88">
            <v>48.102539999999998</v>
          </cell>
          <cell r="J88">
            <v>24.893239999999999</v>
          </cell>
          <cell r="K88">
            <v>16.654630000000001</v>
          </cell>
          <cell r="L88">
            <v>12.434243</v>
          </cell>
          <cell r="M88">
            <v>13.457248999999999</v>
          </cell>
          <cell r="N88">
            <v>14.808718000000001</v>
          </cell>
          <cell r="O88">
            <v>16.48047</v>
          </cell>
          <cell r="P88">
            <v>18.681360000000002</v>
          </cell>
          <cell r="Q88">
            <v>14.508571999999999</v>
          </cell>
          <cell r="R88">
            <v>11.786184</v>
          </cell>
        </row>
        <row r="89">
          <cell r="B89">
            <v>1.400177</v>
          </cell>
          <cell r="C89">
            <v>1.3133280000000001</v>
          </cell>
          <cell r="D89">
            <v>1.2713779999999999</v>
          </cell>
          <cell r="E89">
            <v>1.6397660000000001</v>
          </cell>
          <cell r="F89">
            <v>2.0286689999999998</v>
          </cell>
          <cell r="G89">
            <v>2.0631210000000002</v>
          </cell>
          <cell r="H89">
            <v>2.1220870000000001</v>
          </cell>
          <cell r="I89">
            <v>2.1698940000000002</v>
          </cell>
          <cell r="J89">
            <v>2.217578</v>
          </cell>
          <cell r="K89">
            <v>2.2652619999999999</v>
          </cell>
          <cell r="L89">
            <v>2.3129460000000002</v>
          </cell>
          <cell r="M89">
            <v>2.327766</v>
          </cell>
          <cell r="N89">
            <v>2.3418480000000002</v>
          </cell>
          <cell r="O89">
            <v>2.3559290000000002</v>
          </cell>
          <cell r="P89">
            <v>2.3704749999999999</v>
          </cell>
          <cell r="Q89">
            <v>2.3704749999999999</v>
          </cell>
          <cell r="R89">
            <v>2.3704749999999999</v>
          </cell>
        </row>
        <row r="90">
          <cell r="B90">
            <v>37.501359999999998</v>
          </cell>
          <cell r="C90">
            <v>37.825470000000003</v>
          </cell>
          <cell r="D90">
            <v>37.993899999999996</v>
          </cell>
          <cell r="E90">
            <v>38.9011</v>
          </cell>
          <cell r="F90">
            <v>39.977699999999999</v>
          </cell>
          <cell r="G90">
            <v>39.726309999999998</v>
          </cell>
          <cell r="H90">
            <v>40.116039999999998</v>
          </cell>
          <cell r="I90">
            <v>40.323650000000001</v>
          </cell>
          <cell r="J90">
            <v>40.529240000000001</v>
          </cell>
          <cell r="K90">
            <v>40.734830000000002</v>
          </cell>
          <cell r="L90">
            <v>40.94041</v>
          </cell>
          <cell r="M90">
            <v>41.437350000000002</v>
          </cell>
          <cell r="N90">
            <v>41.940840000000001</v>
          </cell>
          <cell r="O90">
            <v>42.444319999999998</v>
          </cell>
          <cell r="P90">
            <v>42.964399999999998</v>
          </cell>
          <cell r="Q90">
            <v>43.976329999999997</v>
          </cell>
          <cell r="R90">
            <v>45.022759999999998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odel"/>
      <sheetName val="SOTP"/>
      <sheetName val="Charts"/>
      <sheetName val="MQE"/>
      <sheetName val="FS"/>
      <sheetName val="The Street"/>
      <sheetName val="Guide"/>
      <sheetName val="Pies"/>
      <sheetName val="Key"/>
      <sheetName val="Vol"/>
      <sheetName val="Yld"/>
      <sheetName val="Ful"/>
      <sheetName val="Mgn"/>
      <sheetName val="Macro"/>
      <sheetName val="Annual"/>
      <sheetName val="Shipbuilding"/>
      <sheetName val="Brands"/>
      <sheetName val="Debt"/>
      <sheetName val="Download"/>
      <sheetName val="__APW_ACTIVE_FIELD_RESTORE__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B7" t="str">
            <v>May '15</v>
          </cell>
        </row>
        <row r="79">
          <cell r="B79">
            <v>0.97642209999999996</v>
          </cell>
          <cell r="C79">
            <v>0.9650552</v>
          </cell>
          <cell r="D79">
            <v>0.89086200000000004</v>
          </cell>
          <cell r="E79">
            <v>0.93987540000000003</v>
          </cell>
          <cell r="F79">
            <v>0.94797339999999997</v>
          </cell>
          <cell r="G79">
            <v>0.93005689999999996</v>
          </cell>
          <cell r="H79">
            <v>0.88561049999999997</v>
          </cell>
          <cell r="I79">
            <v>0.85407750000000004</v>
          </cell>
          <cell r="J79">
            <v>0.82408329999999996</v>
          </cell>
          <cell r="K79">
            <v>0.79612419999999995</v>
          </cell>
          <cell r="L79">
            <v>0.77027480000000004</v>
          </cell>
          <cell r="M79">
            <v>0.74257030000000002</v>
          </cell>
          <cell r="N79">
            <v>0.71623709999999996</v>
          </cell>
          <cell r="O79">
            <v>0.69170739999999997</v>
          </cell>
          <cell r="P79">
            <v>0.66904319999999995</v>
          </cell>
          <cell r="Q79">
            <v>0.63666</v>
          </cell>
        </row>
        <row r="80">
          <cell r="B80">
            <v>1.451506</v>
          </cell>
          <cell r="C80">
            <v>1.544851</v>
          </cell>
          <cell r="D80">
            <v>1.574743</v>
          </cell>
          <cell r="E80">
            <v>1.531523</v>
          </cell>
          <cell r="F80">
            <v>1.5146740000000001</v>
          </cell>
          <cell r="G80">
            <v>1.478434</v>
          </cell>
          <cell r="H80">
            <v>1.4637199999999999</v>
          </cell>
          <cell r="I80">
            <v>1.437349</v>
          </cell>
          <cell r="J80">
            <v>1.411357</v>
          </cell>
          <cell r="K80">
            <v>1.386288</v>
          </cell>
          <cell r="L80">
            <v>1.3623529999999999</v>
          </cell>
          <cell r="M80">
            <v>1.330427</v>
          </cell>
          <cell r="N80">
            <v>1.2992999999999999</v>
          </cell>
          <cell r="O80">
            <v>1.2696000000000001</v>
          </cell>
          <cell r="P80">
            <v>1.241527</v>
          </cell>
          <cell r="Q80">
            <v>1.241527</v>
          </cell>
        </row>
        <row r="81">
          <cell r="B81">
            <v>1.6922379999999999</v>
          </cell>
          <cell r="C81">
            <v>1.798019</v>
          </cell>
          <cell r="D81">
            <v>1.850238</v>
          </cell>
          <cell r="E81">
            <v>1.7841480000000001</v>
          </cell>
          <cell r="F81">
            <v>1.7813429999999999</v>
          </cell>
          <cell r="G81">
            <v>1.7410110000000001</v>
          </cell>
          <cell r="H81">
            <v>1.732254</v>
          </cell>
          <cell r="I81">
            <v>1.7015469999999999</v>
          </cell>
          <cell r="J81">
            <v>1.6712629999999999</v>
          </cell>
          <cell r="K81">
            <v>1.6420380000000001</v>
          </cell>
          <cell r="L81">
            <v>1.6141190000000001</v>
          </cell>
          <cell r="M81">
            <v>1.6141190000000001</v>
          </cell>
          <cell r="N81">
            <v>1.6141190000000001</v>
          </cell>
          <cell r="O81">
            <v>1.6141190000000001</v>
          </cell>
          <cell r="P81" t="str">
            <v>-</v>
          </cell>
          <cell r="Q81" t="str">
            <v>-</v>
          </cell>
        </row>
        <row r="82">
          <cell r="B82">
            <v>10.444345</v>
          </cell>
          <cell r="C82">
            <v>10.66694</v>
          </cell>
          <cell r="D82">
            <v>10.361245</v>
          </cell>
          <cell r="E82">
            <v>8.5685380000000002</v>
          </cell>
          <cell r="F82">
            <v>8.3333549999999992</v>
          </cell>
          <cell r="G82">
            <v>7.9164029999999999</v>
          </cell>
          <cell r="H82">
            <v>7.7345680000000003</v>
          </cell>
          <cell r="I82">
            <v>7.6290300000000002</v>
          </cell>
          <cell r="J82">
            <v>7.5240819999999999</v>
          </cell>
          <cell r="K82">
            <v>7.421983</v>
          </cell>
          <cell r="L82">
            <v>7.3236829999999999</v>
          </cell>
          <cell r="M82">
            <v>7.1261599999999996</v>
          </cell>
          <cell r="N82">
            <v>6.9349639999999999</v>
          </cell>
          <cell r="O82">
            <v>6.7537599999999998</v>
          </cell>
          <cell r="P82">
            <v>6.5836059999999996</v>
          </cell>
          <cell r="Q82">
            <v>6.5836059999999996</v>
          </cell>
        </row>
        <row r="83">
          <cell r="B83">
            <v>51.31324</v>
          </cell>
          <cell r="C83">
            <v>49.111240000000002</v>
          </cell>
          <cell r="D83">
            <v>33.85595</v>
          </cell>
          <cell r="E83">
            <v>20.341709999999999</v>
          </cell>
          <cell r="F83">
            <v>20.993839999999999</v>
          </cell>
          <cell r="G83">
            <v>24.50778</v>
          </cell>
          <cell r="H83">
            <v>28.28829</v>
          </cell>
          <cell r="I83">
            <v>22.951840000000001</v>
          </cell>
          <cell r="J83">
            <v>19.241379999999999</v>
          </cell>
          <cell r="K83">
            <v>16.563649999999999</v>
          </cell>
          <cell r="L83">
            <v>14.559505</v>
          </cell>
          <cell r="M83">
            <v>15.715427</v>
          </cell>
          <cell r="N83">
            <v>17.1035</v>
          </cell>
          <cell r="O83">
            <v>18.760539999999999</v>
          </cell>
          <cell r="P83">
            <v>20.748899999999999</v>
          </cell>
          <cell r="Q83">
            <v>20.748899999999999</v>
          </cell>
        </row>
        <row r="84">
          <cell r="B84">
            <v>2.4011390000000001</v>
          </cell>
          <cell r="C84">
            <v>2.5428109999999999</v>
          </cell>
          <cell r="D84">
            <v>2.6056550000000001</v>
          </cell>
          <cell r="E84">
            <v>2.4694590000000001</v>
          </cell>
          <cell r="F84">
            <v>2.3438870000000001</v>
          </cell>
          <cell r="G84">
            <v>2.2445050000000002</v>
          </cell>
          <cell r="H84">
            <v>2.2228140000000001</v>
          </cell>
          <cell r="I84">
            <v>2.194607</v>
          </cell>
          <cell r="J84">
            <v>2.1665030000000001</v>
          </cell>
          <cell r="K84">
            <v>2.1391100000000001</v>
          </cell>
          <cell r="L84">
            <v>2.1126879999999999</v>
          </cell>
          <cell r="M84">
            <v>2.0901079999999999</v>
          </cell>
          <cell r="N84">
            <v>2.06752</v>
          </cell>
          <cell r="O84">
            <v>2.0454140000000001</v>
          </cell>
          <cell r="P84">
            <v>2.0240089999999999</v>
          </cell>
          <cell r="Q84">
            <v>1.986186</v>
          </cell>
        </row>
        <row r="85">
          <cell r="B85">
            <v>2.960248</v>
          </cell>
          <cell r="C85">
            <v>3.0797699999999999</v>
          </cell>
          <cell r="D85">
            <v>3.1337229999999998</v>
          </cell>
          <cell r="E85">
            <v>2.9442870000000001</v>
          </cell>
          <cell r="F85">
            <v>2.8370000000000002</v>
          </cell>
          <cell r="G85">
            <v>2.7694570000000001</v>
          </cell>
          <cell r="H85">
            <v>2.7634029999999998</v>
          </cell>
          <cell r="I85">
            <v>2.7135729999999998</v>
          </cell>
          <cell r="J85">
            <v>2.6639249999999999</v>
          </cell>
          <cell r="K85">
            <v>2.6155339999999998</v>
          </cell>
          <cell r="L85">
            <v>2.5688569999999999</v>
          </cell>
          <cell r="M85">
            <v>2.5363199999999999</v>
          </cell>
          <cell r="N85">
            <v>2.5037720000000001</v>
          </cell>
          <cell r="O85">
            <v>2.4719190000000002</v>
          </cell>
          <cell r="P85">
            <v>2.4410759999999998</v>
          </cell>
          <cell r="Q85">
            <v>2.3954589999999998</v>
          </cell>
        </row>
        <row r="86">
          <cell r="B86">
            <v>12.572016</v>
          </cell>
          <cell r="C86">
            <v>12.595777</v>
          </cell>
          <cell r="D86">
            <v>12.053176000000001</v>
          </cell>
          <cell r="E86">
            <v>10.764893000000001</v>
          </cell>
          <cell r="F86">
            <v>10.028935000000001</v>
          </cell>
          <cell r="G86">
            <v>9.6827170000000002</v>
          </cell>
          <cell r="H86">
            <v>9.4551569999999998</v>
          </cell>
          <cell r="I86">
            <v>9.2407730000000008</v>
          </cell>
          <cell r="J86">
            <v>9.0291820000000005</v>
          </cell>
          <cell r="K86">
            <v>8.8248420000000003</v>
          </cell>
          <cell r="L86">
            <v>8.6295000000000002</v>
          </cell>
          <cell r="M86">
            <v>8.4227349999999994</v>
          </cell>
          <cell r="N86">
            <v>8.2205759999999994</v>
          </cell>
          <cell r="O86">
            <v>8.0271209999999993</v>
          </cell>
          <cell r="P86">
            <v>7.843788</v>
          </cell>
          <cell r="Q86">
            <v>7.5202330000000002</v>
          </cell>
        </row>
        <row r="87">
          <cell r="B87">
            <v>22.55179</v>
          </cell>
          <cell r="C87">
            <v>21.87921</v>
          </cell>
          <cell r="D87">
            <v>19.905080000000002</v>
          </cell>
          <cell r="E87">
            <v>17.36975</v>
          </cell>
          <cell r="F87">
            <v>15.995737999999999</v>
          </cell>
          <cell r="G87">
            <v>15.387096</v>
          </cell>
          <cell r="H87">
            <v>14.908147</v>
          </cell>
          <cell r="I87">
            <v>14.542776999999999</v>
          </cell>
          <cell r="J87">
            <v>14.183510999999999</v>
          </cell>
          <cell r="K87">
            <v>13.837815000000001</v>
          </cell>
          <cell r="L87">
            <v>13.508488</v>
          </cell>
          <cell r="M87">
            <v>13.116199999999999</v>
          </cell>
          <cell r="N87">
            <v>12.736568</v>
          </cell>
          <cell r="O87">
            <v>12.376866</v>
          </cell>
          <cell r="P87">
            <v>12.039175999999999</v>
          </cell>
          <cell r="Q87">
            <v>11.440685</v>
          </cell>
        </row>
        <row r="88">
          <cell r="B88">
            <v>66.523700000000005</v>
          </cell>
          <cell r="C88">
            <v>60.462519999999998</v>
          </cell>
          <cell r="D88">
            <v>61.17595</v>
          </cell>
          <cell r="E88">
            <v>22.816960000000002</v>
          </cell>
          <cell r="F88">
            <v>23.121970000000001</v>
          </cell>
          <cell r="G88">
            <v>25.588740000000001</v>
          </cell>
          <cell r="H88">
            <v>28.332940000000001</v>
          </cell>
          <cell r="I88">
            <v>24.316800000000001</v>
          </cell>
          <cell r="J88">
            <v>21.209589999999999</v>
          </cell>
          <cell r="K88">
            <v>18.782540000000001</v>
          </cell>
          <cell r="L88">
            <v>16.853480000000001</v>
          </cell>
          <cell r="M88">
            <v>18.81466</v>
          </cell>
          <cell r="N88">
            <v>21.366589999999999</v>
          </cell>
          <cell r="O88">
            <v>24.73536</v>
          </cell>
          <cell r="P88">
            <v>29.327839999999998</v>
          </cell>
          <cell r="Q88">
            <v>29.327839999999998</v>
          </cell>
        </row>
        <row r="89">
          <cell r="B89">
            <v>2.203624</v>
          </cell>
          <cell r="C89">
            <v>2.0990859999999998</v>
          </cell>
          <cell r="D89">
            <v>2.15483</v>
          </cell>
          <cell r="E89">
            <v>2.3418420000000002</v>
          </cell>
          <cell r="F89">
            <v>2.4346640000000002</v>
          </cell>
          <cell r="G89">
            <v>2.5827909999999998</v>
          </cell>
          <cell r="H89">
            <v>2.6691829999999999</v>
          </cell>
          <cell r="I89">
            <v>2.6987619999999999</v>
          </cell>
          <cell r="J89">
            <v>2.7290000000000001</v>
          </cell>
          <cell r="K89">
            <v>2.7592340000000002</v>
          </cell>
          <cell r="L89">
            <v>2.789142</v>
          </cell>
          <cell r="M89">
            <v>2.7866309999999999</v>
          </cell>
          <cell r="N89">
            <v>2.784065</v>
          </cell>
          <cell r="O89">
            <v>2.7814999999999999</v>
          </cell>
          <cell r="P89">
            <v>2.7789600000000001</v>
          </cell>
          <cell r="Q89">
            <v>2.7789600000000001</v>
          </cell>
        </row>
        <row r="90">
          <cell r="B90">
            <v>19.295000000000002</v>
          </cell>
          <cell r="C90">
            <v>19.36046</v>
          </cell>
          <cell r="D90">
            <v>19.392440000000001</v>
          </cell>
          <cell r="E90">
            <v>19.42126</v>
          </cell>
          <cell r="F90">
            <v>20.36787</v>
          </cell>
          <cell r="G90">
            <v>20.984580000000001</v>
          </cell>
          <cell r="H90">
            <v>21.189360000000001</v>
          </cell>
          <cell r="I90">
            <v>21.4617</v>
          </cell>
          <cell r="J90">
            <v>21.740100000000002</v>
          </cell>
          <cell r="K90">
            <v>22.0185</v>
          </cell>
          <cell r="L90">
            <v>22.293869999999998</v>
          </cell>
          <cell r="M90">
            <v>22.53472</v>
          </cell>
          <cell r="N90">
            <v>22.780919999999998</v>
          </cell>
          <cell r="O90">
            <v>23.02712</v>
          </cell>
          <cell r="P90">
            <v>23.27064</v>
          </cell>
          <cell r="Q90">
            <v>23.713789999999999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2">
          <cell r="A22" t="str">
            <v>Derivatives and Hedging</v>
          </cell>
        </row>
      </sheetData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odel"/>
      <sheetName val="Download"/>
      <sheetName val="SOTP 17"/>
      <sheetName val="SOTP 18"/>
      <sheetName val="MQE"/>
      <sheetName val="C1"/>
      <sheetName val="Key"/>
      <sheetName val="Fuel"/>
      <sheetName val="The Street"/>
      <sheetName val="Squiggles"/>
      <sheetName val="EV to EBITDA"/>
      <sheetName val="Macro"/>
      <sheetName val="FS"/>
      <sheetName val="Own"/>
      <sheetName val="Short"/>
      <sheetName val="__APW_ACTIVE_FIELD_RESTORE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7">
          <cell r="B7" t="str">
            <v>Jun '15</v>
          </cell>
          <cell r="C7" t="str">
            <v>Sep '15</v>
          </cell>
          <cell r="D7" t="str">
            <v>Dec '15</v>
          </cell>
          <cell r="E7" t="str">
            <v>Mar '16</v>
          </cell>
          <cell r="F7" t="str">
            <v>Jun '16</v>
          </cell>
          <cell r="G7" t="str">
            <v>Sep '16</v>
          </cell>
          <cell r="H7" t="str">
            <v>Dec '16</v>
          </cell>
          <cell r="I7" t="str">
            <v>Mar '17</v>
          </cell>
          <cell r="J7" t="str">
            <v>Jun '17</v>
          </cell>
          <cell r="K7" t="str">
            <v>Sep '17</v>
          </cell>
          <cell r="L7" t="str">
            <v>Dec '17</v>
          </cell>
          <cell r="M7" t="str">
            <v>Mar '18</v>
          </cell>
          <cell r="N7" t="str">
            <v>Jun '18</v>
          </cell>
          <cell r="O7" t="str">
            <v>Sep '18</v>
          </cell>
          <cell r="P7" t="str">
            <v>Dec '18</v>
          </cell>
          <cell r="Q7" t="str">
            <v>Mar '19</v>
          </cell>
          <cell r="R7" t="str">
            <v>Jun '19</v>
          </cell>
        </row>
        <row r="8">
          <cell r="B8" t="str">
            <v>2015/2F</v>
          </cell>
          <cell r="C8" t="str">
            <v>2015/3F</v>
          </cell>
          <cell r="D8" t="str">
            <v>2015/4F</v>
          </cell>
          <cell r="E8" t="str">
            <v>2016/1F</v>
          </cell>
          <cell r="F8" t="str">
            <v>2016/2F</v>
          </cell>
          <cell r="G8" t="str">
            <v>2016/3F</v>
          </cell>
          <cell r="H8" t="str">
            <v>2016/4F</v>
          </cell>
          <cell r="I8" t="str">
            <v>2017/1F</v>
          </cell>
          <cell r="J8" t="str">
            <v>2017/2F</v>
          </cell>
          <cell r="K8" t="str">
            <v>2017/3F</v>
          </cell>
          <cell r="L8" t="str">
            <v>2017/4F</v>
          </cell>
          <cell r="M8" t="str">
            <v>2018/1F</v>
          </cell>
          <cell r="N8" t="str">
            <v>2018/2F</v>
          </cell>
          <cell r="O8" t="str">
            <v>2018/3F</v>
          </cell>
          <cell r="P8" t="str">
            <v>2018/4F</v>
          </cell>
          <cell r="Q8" t="str">
            <v>2019/1F</v>
          </cell>
          <cell r="R8" t="str">
            <v>2019/2F</v>
          </cell>
        </row>
        <row r="9">
          <cell r="B9">
            <v>0.75</v>
          </cell>
          <cell r="C9">
            <v>1.35</v>
          </cell>
          <cell r="D9">
            <v>0.51</v>
          </cell>
          <cell r="E9">
            <v>0.38</v>
          </cell>
          <cell r="F9">
            <v>0.85</v>
          </cell>
          <cell r="G9">
            <v>1.5984069999999999</v>
          </cell>
          <cell r="H9">
            <v>0.59555639999999999</v>
          </cell>
          <cell r="I9">
            <v>0.40758070000000002</v>
          </cell>
          <cell r="J9">
            <v>0.88</v>
          </cell>
          <cell r="K9">
            <v>1.963333</v>
          </cell>
          <cell r="L9">
            <v>0.79333339999999997</v>
          </cell>
          <cell r="M9">
            <v>0.35</v>
          </cell>
          <cell r="N9">
            <v>1.28</v>
          </cell>
          <cell r="O9">
            <v>2.27</v>
          </cell>
          <cell r="P9">
            <v>1.07</v>
          </cell>
          <cell r="Q9" t="str">
            <v>-</v>
          </cell>
          <cell r="R9" t="str">
            <v>-</v>
          </cell>
        </row>
        <row r="10">
          <cell r="B10">
            <v>0.7</v>
          </cell>
          <cell r="C10">
            <v>1.3</v>
          </cell>
          <cell r="D10">
            <v>0.45</v>
          </cell>
          <cell r="E10">
            <v>0.34</v>
          </cell>
          <cell r="F10">
            <v>0.8</v>
          </cell>
          <cell r="G10">
            <v>1.57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</row>
        <row r="11">
          <cell r="B11">
            <v>0.75</v>
          </cell>
          <cell r="C11">
            <v>1.35</v>
          </cell>
          <cell r="D11">
            <v>0.5</v>
          </cell>
          <cell r="E11">
            <v>0.39</v>
          </cell>
          <cell r="F11">
            <v>0.85</v>
          </cell>
          <cell r="G11">
            <v>1.62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</row>
        <row r="12">
          <cell r="B12">
            <v>0.69</v>
          </cell>
          <cell r="C12">
            <v>1.0900000000000001</v>
          </cell>
          <cell r="D12">
            <v>0.17</v>
          </cell>
          <cell r="E12">
            <v>0.32</v>
          </cell>
          <cell r="F12">
            <v>0.64</v>
          </cell>
          <cell r="G12">
            <v>1.5937049999999999</v>
          </cell>
          <cell r="H12">
            <v>0.57553200000000004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</row>
        <row r="13">
          <cell r="B13">
            <v>0.75</v>
          </cell>
          <cell r="C13">
            <v>1.35</v>
          </cell>
          <cell r="D13">
            <v>0.51</v>
          </cell>
          <cell r="E13">
            <v>0.38</v>
          </cell>
          <cell r="F13">
            <v>0.85</v>
          </cell>
          <cell r="G13">
            <v>1.5984069999999999</v>
          </cell>
          <cell r="H13">
            <v>0.59555639999999999</v>
          </cell>
          <cell r="I13">
            <v>0.40758070000000002</v>
          </cell>
          <cell r="J13">
            <v>0.88</v>
          </cell>
          <cell r="K13">
            <v>1.963333</v>
          </cell>
          <cell r="L13">
            <v>0.79333339999999997</v>
          </cell>
          <cell r="M13">
            <v>0.35</v>
          </cell>
          <cell r="N13">
            <v>1.28</v>
          </cell>
          <cell r="O13">
            <v>2.27</v>
          </cell>
          <cell r="P13">
            <v>1.07</v>
          </cell>
          <cell r="Q13" t="str">
            <v>-</v>
          </cell>
        </row>
        <row r="16">
          <cell r="B16" t="str">
            <v>Jun '15</v>
          </cell>
          <cell r="C16" t="str">
            <v>Sep '15</v>
          </cell>
          <cell r="D16" t="str">
            <v>Dec '15</v>
          </cell>
          <cell r="E16" t="str">
            <v>Mar '16</v>
          </cell>
          <cell r="F16" t="str">
            <v>Jun '16</v>
          </cell>
          <cell r="G16" t="str">
            <v>Sep '16</v>
          </cell>
          <cell r="H16" t="str">
            <v>Dec '16</v>
          </cell>
          <cell r="I16" t="str">
            <v>Mar '17</v>
          </cell>
          <cell r="J16" t="str">
            <v>Jun '17</v>
          </cell>
          <cell r="K16" t="str">
            <v>Sep '17</v>
          </cell>
          <cell r="L16" t="str">
            <v>Dec '17</v>
          </cell>
          <cell r="M16" t="str">
            <v>Mar '18</v>
          </cell>
          <cell r="N16" t="str">
            <v>Jun '18</v>
          </cell>
          <cell r="O16" t="str">
            <v>Sep '18</v>
          </cell>
          <cell r="P16" t="str">
            <v>Dec '18</v>
          </cell>
          <cell r="Q16" t="str">
            <v>Mar '19</v>
          </cell>
        </row>
        <row r="17">
          <cell r="B17" t="str">
            <v>2015/2F</v>
          </cell>
          <cell r="C17" t="str">
            <v>2015/3F</v>
          </cell>
          <cell r="D17" t="str">
            <v>2015/4F</v>
          </cell>
          <cell r="E17" t="str">
            <v>2016/1F</v>
          </cell>
          <cell r="F17" t="str">
            <v>2016/2F</v>
          </cell>
          <cell r="G17" t="str">
            <v>2016/3F</v>
          </cell>
          <cell r="H17" t="str">
            <v>2016/4F</v>
          </cell>
          <cell r="I17" t="str">
            <v>2017/1F</v>
          </cell>
          <cell r="J17" t="str">
            <v>2017/2F</v>
          </cell>
          <cell r="K17" t="str">
            <v>2017/3F</v>
          </cell>
          <cell r="L17" t="str">
            <v>2017/4F</v>
          </cell>
          <cell r="M17" t="str">
            <v>2018/1F</v>
          </cell>
          <cell r="N17" t="str">
            <v>2018/2F</v>
          </cell>
          <cell r="O17" t="str">
            <v>2018/3F</v>
          </cell>
          <cell r="P17" t="str">
            <v>2018/4F</v>
          </cell>
          <cell r="Q17" t="str">
            <v>2019/1F</v>
          </cell>
        </row>
        <row r="18">
          <cell r="B18">
            <v>1085.43</v>
          </cell>
          <cell r="C18">
            <v>1284.9100000000001</v>
          </cell>
          <cell r="D18">
            <v>1036.52</v>
          </cell>
          <cell r="E18">
            <v>1077.6300000000001</v>
          </cell>
          <cell r="F18">
            <v>1186.83</v>
          </cell>
          <cell r="G18">
            <v>1486.9590000000001</v>
          </cell>
          <cell r="H18">
            <v>1123.1120000000001</v>
          </cell>
          <cell r="I18">
            <v>1126.3499999999999</v>
          </cell>
          <cell r="J18">
            <v>1303.7</v>
          </cell>
          <cell r="K18">
            <v>1632.9</v>
          </cell>
          <cell r="L18">
            <v>1234.6500000000001</v>
          </cell>
          <cell r="M18">
            <v>1170.4000000000001</v>
          </cell>
          <cell r="N18">
            <v>1439.1</v>
          </cell>
          <cell r="O18">
            <v>1763.6</v>
          </cell>
          <cell r="P18">
            <v>1378.3</v>
          </cell>
          <cell r="Q18" t="str">
            <v>-</v>
          </cell>
        </row>
        <row r="19">
          <cell r="B19">
            <v>787.99099999999999</v>
          </cell>
          <cell r="C19">
            <v>948.05899999999997</v>
          </cell>
          <cell r="D19">
            <v>722.54200000000003</v>
          </cell>
          <cell r="E19">
            <v>740.11199999999997</v>
          </cell>
          <cell r="F19">
            <v>818.47799999999995</v>
          </cell>
          <cell r="G19">
            <v>1065.55</v>
          </cell>
          <cell r="H19">
            <v>767.44370000000004</v>
          </cell>
          <cell r="I19">
            <v>775.85</v>
          </cell>
          <cell r="J19">
            <v>899.9</v>
          </cell>
          <cell r="K19">
            <v>1172.2</v>
          </cell>
          <cell r="L19">
            <v>849.35</v>
          </cell>
          <cell r="M19">
            <v>808.7</v>
          </cell>
          <cell r="N19">
            <v>995.5</v>
          </cell>
          <cell r="O19">
            <v>1268.4000000000001</v>
          </cell>
          <cell r="P19">
            <v>953.5</v>
          </cell>
          <cell r="Q19" t="str">
            <v>-</v>
          </cell>
        </row>
        <row r="20">
          <cell r="B20">
            <v>297.44200000000001</v>
          </cell>
          <cell r="C20">
            <v>336.851</v>
          </cell>
          <cell r="D20">
            <v>313.98099999999999</v>
          </cell>
          <cell r="E20">
            <v>337.52</v>
          </cell>
          <cell r="F20">
            <v>368.35700000000003</v>
          </cell>
          <cell r="G20">
            <v>417.67599999999999</v>
          </cell>
          <cell r="H20">
            <v>354.82060000000001</v>
          </cell>
          <cell r="I20">
            <v>350.5</v>
          </cell>
          <cell r="J20">
            <v>403.8</v>
          </cell>
          <cell r="K20">
            <v>460.7</v>
          </cell>
          <cell r="L20">
            <v>385.3</v>
          </cell>
          <cell r="M20">
            <v>361.6</v>
          </cell>
          <cell r="N20">
            <v>443.6</v>
          </cell>
          <cell r="O20">
            <v>495.2</v>
          </cell>
          <cell r="P20">
            <v>424.8</v>
          </cell>
          <cell r="Q20" t="str">
            <v>-</v>
          </cell>
        </row>
        <row r="21">
          <cell r="B21" t="str">
            <v>-</v>
          </cell>
          <cell r="C21" t="str">
            <v>-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 t="str">
            <v>-</v>
          </cell>
          <cell r="L21" t="str">
            <v>-</v>
          </cell>
          <cell r="M21" t="str">
            <v>-</v>
          </cell>
          <cell r="N21" t="str">
            <v>-</v>
          </cell>
          <cell r="O21" t="str">
            <v>-</v>
          </cell>
          <cell r="P21" t="str">
            <v>-</v>
          </cell>
          <cell r="Q21" t="str">
            <v>-</v>
          </cell>
        </row>
        <row r="24">
          <cell r="B24" t="str">
            <v>Jun '15</v>
          </cell>
          <cell r="C24" t="str">
            <v>Sep '15</v>
          </cell>
          <cell r="D24" t="str">
            <v>Dec '15</v>
          </cell>
          <cell r="E24" t="str">
            <v>Mar '16</v>
          </cell>
          <cell r="F24" t="str">
            <v>Jun '16</v>
          </cell>
          <cell r="G24" t="str">
            <v>Sep '16</v>
          </cell>
          <cell r="H24" t="str">
            <v>Dec '16</v>
          </cell>
          <cell r="I24" t="str">
            <v>Mar '17</v>
          </cell>
          <cell r="J24" t="str">
            <v>Jun '17</v>
          </cell>
          <cell r="K24" t="str">
            <v>Sep '17</v>
          </cell>
          <cell r="L24" t="str">
            <v>Dec '17</v>
          </cell>
          <cell r="M24" t="str">
            <v>Mar '18</v>
          </cell>
          <cell r="N24" t="str">
            <v>Jun '18</v>
          </cell>
          <cell r="O24" t="str">
            <v>Sep '18</v>
          </cell>
          <cell r="P24" t="str">
            <v>Dec '18</v>
          </cell>
          <cell r="Q24" t="str">
            <v>Mar '19</v>
          </cell>
        </row>
        <row r="25">
          <cell r="B25" t="str">
            <v>2015/2F</v>
          </cell>
          <cell r="C25" t="str">
            <v>2015/3F</v>
          </cell>
          <cell r="D25" t="str">
            <v>2015/4F</v>
          </cell>
          <cell r="E25" t="str">
            <v>2016/1F</v>
          </cell>
          <cell r="F25" t="str">
            <v>2016/2F</v>
          </cell>
          <cell r="G25" t="str">
            <v>2016/3F</v>
          </cell>
          <cell r="H25" t="str">
            <v>2016/4F</v>
          </cell>
          <cell r="I25" t="str">
            <v>2017/1F</v>
          </cell>
          <cell r="J25" t="str">
            <v>2017/2F</v>
          </cell>
          <cell r="K25" t="str">
            <v>2017/3F</v>
          </cell>
          <cell r="L25" t="str">
            <v>2017/4F</v>
          </cell>
          <cell r="M25" t="str">
            <v>2018/1F</v>
          </cell>
          <cell r="N25" t="str">
            <v>2018/2F</v>
          </cell>
          <cell r="O25" t="str">
            <v>2018/3F</v>
          </cell>
          <cell r="P25" t="str">
            <v>2018/4F</v>
          </cell>
          <cell r="Q25" t="str">
            <v>2019/1F</v>
          </cell>
        </row>
        <row r="26">
          <cell r="B26" t="str">
            <v>-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</row>
        <row r="27">
          <cell r="B27">
            <v>18.2</v>
          </cell>
          <cell r="C27">
            <v>19.8</v>
          </cell>
          <cell r="D27">
            <v>14.833333</v>
          </cell>
          <cell r="E27">
            <v>3.0666669999999998</v>
          </cell>
          <cell r="F27">
            <v>0.82499999999999996</v>
          </cell>
          <cell r="G27">
            <v>1.75</v>
          </cell>
          <cell r="H27">
            <v>-0.94</v>
          </cell>
          <cell r="I27">
            <v>0.7</v>
          </cell>
          <cell r="J27">
            <v>2.1</v>
          </cell>
          <cell r="K27">
            <v>1.9</v>
          </cell>
          <cell r="L27">
            <v>3.2</v>
          </cell>
          <cell r="M27">
            <v>0.5</v>
          </cell>
          <cell r="N27">
            <v>2.8</v>
          </cell>
          <cell r="O27">
            <v>2</v>
          </cell>
          <cell r="P27">
            <v>2.2999999999999998</v>
          </cell>
          <cell r="Q27" t="str">
            <v>-</v>
          </cell>
        </row>
        <row r="28">
          <cell r="B28">
            <v>37.9</v>
          </cell>
          <cell r="C28">
            <v>44.2</v>
          </cell>
          <cell r="D28">
            <v>24.7</v>
          </cell>
          <cell r="E28">
            <v>10.233333999999999</v>
          </cell>
          <cell r="F28">
            <v>9.25</v>
          </cell>
          <cell r="G28">
            <v>13.35</v>
          </cell>
          <cell r="H28">
            <v>7.25</v>
          </cell>
          <cell r="I28">
            <v>5.7</v>
          </cell>
          <cell r="J28">
            <v>9</v>
          </cell>
          <cell r="K28">
            <v>7.7</v>
          </cell>
          <cell r="L28">
            <v>8.6</v>
          </cell>
          <cell r="M28">
            <v>4.7</v>
          </cell>
          <cell r="N28">
            <v>9.6999999999999993</v>
          </cell>
          <cell r="O28">
            <v>9.8000000000000007</v>
          </cell>
          <cell r="P28">
            <v>9.6</v>
          </cell>
          <cell r="Q28" t="str">
            <v>-</v>
          </cell>
        </row>
        <row r="29">
          <cell r="B29">
            <v>21.1</v>
          </cell>
          <cell r="C29">
            <v>30.5</v>
          </cell>
          <cell r="D29">
            <v>15.65</v>
          </cell>
          <cell r="E29">
            <v>1.3666670000000001</v>
          </cell>
          <cell r="F29">
            <v>8.9499999999999993</v>
          </cell>
          <cell r="G29">
            <v>8.9499999999999993</v>
          </cell>
          <cell r="H29">
            <v>2.75</v>
          </cell>
          <cell r="I29" t="str">
            <v>-</v>
          </cell>
          <cell r="J29" t="str">
            <v>-</v>
          </cell>
          <cell r="K29" t="str">
            <v>-</v>
          </cell>
          <cell r="L29" t="str">
            <v>-</v>
          </cell>
          <cell r="M29" t="str">
            <v>-</v>
          </cell>
          <cell r="N29" t="str">
            <v>-</v>
          </cell>
          <cell r="O29" t="str">
            <v>-</v>
          </cell>
          <cell r="P29" t="str">
            <v>-</v>
          </cell>
          <cell r="Q29" t="str">
            <v>-</v>
          </cell>
        </row>
        <row r="30">
          <cell r="B30" t="str">
            <v>-</v>
          </cell>
          <cell r="C30" t="str">
            <v>-</v>
          </cell>
          <cell r="D30" t="str">
            <v>-</v>
          </cell>
          <cell r="E30" t="str">
            <v>-</v>
          </cell>
          <cell r="F30" t="str">
            <v>-</v>
          </cell>
          <cell r="G30" t="str">
            <v>-</v>
          </cell>
          <cell r="H30" t="str">
            <v>-</v>
          </cell>
          <cell r="I30" t="str">
            <v>-</v>
          </cell>
          <cell r="J30" t="str">
            <v>-</v>
          </cell>
          <cell r="K30" t="str">
            <v>-</v>
          </cell>
          <cell r="L30" t="str">
            <v>-</v>
          </cell>
          <cell r="M30" t="str">
            <v>-</v>
          </cell>
          <cell r="N30" t="str">
            <v>-</v>
          </cell>
          <cell r="O30" t="str">
            <v>-</v>
          </cell>
          <cell r="P30" t="str">
            <v>-</v>
          </cell>
          <cell r="Q30" t="str">
            <v>-</v>
          </cell>
        </row>
        <row r="34">
          <cell r="B34" t="str">
            <v>Jun '15</v>
          </cell>
          <cell r="C34" t="str">
            <v>Sep '15</v>
          </cell>
          <cell r="D34" t="str">
            <v>Dec '15</v>
          </cell>
          <cell r="E34" t="str">
            <v>Mar '16</v>
          </cell>
          <cell r="F34" t="str">
            <v>Jun '16</v>
          </cell>
          <cell r="G34" t="str">
            <v>Sep '16</v>
          </cell>
          <cell r="H34" t="str">
            <v>Dec '16</v>
          </cell>
          <cell r="I34" t="str">
            <v>Mar '17</v>
          </cell>
          <cell r="J34" t="str">
            <v>Jun '17</v>
          </cell>
          <cell r="K34" t="str">
            <v>Sep '17</v>
          </cell>
          <cell r="L34" t="str">
            <v>Dec '17</v>
          </cell>
          <cell r="M34" t="str">
            <v>Mar '18</v>
          </cell>
          <cell r="N34" t="str">
            <v>Jun '18</v>
          </cell>
          <cell r="O34" t="str">
            <v>Sep '18</v>
          </cell>
          <cell r="P34" t="str">
            <v>Dec '18</v>
          </cell>
          <cell r="Q34" t="str">
            <v>Mar '19</v>
          </cell>
        </row>
        <row r="35">
          <cell r="B35" t="str">
            <v>2015/2F</v>
          </cell>
          <cell r="C35" t="str">
            <v>2015/3F</v>
          </cell>
          <cell r="D35" t="str">
            <v>2015/4F</v>
          </cell>
          <cell r="E35" t="str">
            <v>2016/1F</v>
          </cell>
          <cell r="F35" t="str">
            <v>2016/2F</v>
          </cell>
          <cell r="G35" t="str">
            <v>2016/3F</v>
          </cell>
          <cell r="H35" t="str">
            <v>2016/4F</v>
          </cell>
          <cell r="I35" t="str">
            <v>2017/1F</v>
          </cell>
          <cell r="J35" t="str">
            <v>2017/2F</v>
          </cell>
          <cell r="K35" t="str">
            <v>2017/3F</v>
          </cell>
          <cell r="L35" t="str">
            <v>2017/4F</v>
          </cell>
          <cell r="M35" t="str">
            <v>2018/1F</v>
          </cell>
          <cell r="N35" t="str">
            <v>2018/2F</v>
          </cell>
          <cell r="O35" t="str">
            <v>2018/3F</v>
          </cell>
          <cell r="P35" t="str">
            <v>2018/4F</v>
          </cell>
          <cell r="Q35" t="str">
            <v>2019/1F</v>
          </cell>
        </row>
        <row r="36">
          <cell r="B36">
            <v>1085.43</v>
          </cell>
          <cell r="C36">
            <v>1284.9100000000001</v>
          </cell>
          <cell r="D36">
            <v>1036.52</v>
          </cell>
          <cell r="E36">
            <v>1077.6300000000001</v>
          </cell>
          <cell r="F36">
            <v>1186.83</v>
          </cell>
          <cell r="G36">
            <v>1486.9590000000001</v>
          </cell>
          <cell r="H36">
            <v>1123.1120000000001</v>
          </cell>
          <cell r="I36">
            <v>1126.3499999999999</v>
          </cell>
          <cell r="J36">
            <v>1303.7</v>
          </cell>
          <cell r="K36">
            <v>1632.9</v>
          </cell>
          <cell r="L36">
            <v>1234.6500000000001</v>
          </cell>
          <cell r="M36">
            <v>1170.4000000000001</v>
          </cell>
          <cell r="N36">
            <v>1439.1</v>
          </cell>
          <cell r="O36">
            <v>1763.6</v>
          </cell>
          <cell r="P36">
            <v>1378.3</v>
          </cell>
          <cell r="Q36" t="str">
            <v>-</v>
          </cell>
        </row>
        <row r="37">
          <cell r="B37" t="str">
            <v>-</v>
          </cell>
          <cell r="C37" t="str">
            <v>-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 t="str">
            <v>-</v>
          </cell>
          <cell r="L37" t="str">
            <v>-</v>
          </cell>
          <cell r="M37" t="str">
            <v>-</v>
          </cell>
          <cell r="N37" t="str">
            <v>-</v>
          </cell>
          <cell r="O37" t="str">
            <v>-</v>
          </cell>
          <cell r="P37" t="str">
            <v>-</v>
          </cell>
          <cell r="Q37" t="str">
            <v>-</v>
          </cell>
        </row>
        <row r="38">
          <cell r="B38" t="str">
            <v>-</v>
          </cell>
          <cell r="C38" t="str">
            <v>-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 t="str">
            <v>-</v>
          </cell>
          <cell r="L38" t="str">
            <v>-</v>
          </cell>
          <cell r="M38" t="str">
            <v>-</v>
          </cell>
          <cell r="N38" t="str">
            <v>-</v>
          </cell>
          <cell r="O38" t="str">
            <v>-</v>
          </cell>
          <cell r="P38" t="str">
            <v>-</v>
          </cell>
          <cell r="Q38" t="str">
            <v>-</v>
          </cell>
        </row>
        <row r="39">
          <cell r="B39">
            <v>312.85230000000001</v>
          </cell>
          <cell r="C39">
            <v>447.78550000000001</v>
          </cell>
          <cell r="D39">
            <v>267.7962</v>
          </cell>
          <cell r="E39">
            <v>252.874</v>
          </cell>
          <cell r="F39">
            <v>346.84930000000003</v>
          </cell>
          <cell r="G39">
            <v>539.45529999999997</v>
          </cell>
          <cell r="H39">
            <v>306.05250000000001</v>
          </cell>
          <cell r="I39">
            <v>253.5</v>
          </cell>
          <cell r="J39">
            <v>386.9</v>
          </cell>
          <cell r="K39">
            <v>623.29999999999995</v>
          </cell>
          <cell r="L39">
            <v>362.25</v>
          </cell>
          <cell r="M39">
            <v>256</v>
          </cell>
          <cell r="N39">
            <v>470</v>
          </cell>
          <cell r="O39">
            <v>700.1</v>
          </cell>
          <cell r="P39">
            <v>424.5</v>
          </cell>
          <cell r="Q39" t="str">
            <v>-</v>
          </cell>
        </row>
        <row r="40">
          <cell r="B40">
            <v>229.84739999999999</v>
          </cell>
          <cell r="C40">
            <v>362.24340000000001</v>
          </cell>
          <cell r="D40">
            <v>176.74270000000001</v>
          </cell>
          <cell r="E40">
            <v>156.61789999999999</v>
          </cell>
          <cell r="F40">
            <v>251.86799999999999</v>
          </cell>
          <cell r="G40">
            <v>429.24779999999998</v>
          </cell>
          <cell r="H40">
            <v>195.14340000000001</v>
          </cell>
          <cell r="I40">
            <v>143.65</v>
          </cell>
          <cell r="J40">
            <v>273.95</v>
          </cell>
          <cell r="K40">
            <v>509.35</v>
          </cell>
          <cell r="L40">
            <v>247.3</v>
          </cell>
          <cell r="M40">
            <v>139</v>
          </cell>
          <cell r="N40">
            <v>351.3</v>
          </cell>
          <cell r="O40">
            <v>581</v>
          </cell>
          <cell r="P40">
            <v>304.60000000000002</v>
          </cell>
          <cell r="Q40" t="str">
            <v>-</v>
          </cell>
        </row>
        <row r="41">
          <cell r="B41">
            <v>174.29060000000001</v>
          </cell>
          <cell r="C41">
            <v>314.76679999999999</v>
          </cell>
          <cell r="D41">
            <v>117.11360000000001</v>
          </cell>
          <cell r="E41">
            <v>83.681780000000003</v>
          </cell>
          <cell r="F41">
            <v>177.57769999999999</v>
          </cell>
          <cell r="G41">
            <v>370.17110000000002</v>
          </cell>
          <cell r="H41">
            <v>135.72290000000001</v>
          </cell>
          <cell r="I41">
            <v>80.900000000000006</v>
          </cell>
          <cell r="J41">
            <v>211.05</v>
          </cell>
          <cell r="K41">
            <v>446.2</v>
          </cell>
          <cell r="L41">
            <v>185.7</v>
          </cell>
          <cell r="M41">
            <v>81.599999999999994</v>
          </cell>
          <cell r="N41">
            <v>293.7</v>
          </cell>
          <cell r="O41">
            <v>522.79999999999995</v>
          </cell>
          <cell r="P41">
            <v>246.7</v>
          </cell>
          <cell r="Q41" t="str">
            <v>-</v>
          </cell>
        </row>
        <row r="42">
          <cell r="B42">
            <v>2.7684289999999998</v>
          </cell>
          <cell r="C42">
            <v>3.785714</v>
          </cell>
          <cell r="D42">
            <v>-5.9833329999999997E-2</v>
          </cell>
          <cell r="E42">
            <v>1.056</v>
          </cell>
          <cell r="F42">
            <v>2.7998750000000001</v>
          </cell>
          <cell r="G42">
            <v>5.9726249999999999</v>
          </cell>
          <cell r="H42">
            <v>1.893143</v>
          </cell>
          <cell r="I42">
            <v>0.9</v>
          </cell>
          <cell r="J42">
            <v>2.65</v>
          </cell>
          <cell r="K42">
            <v>5.7</v>
          </cell>
          <cell r="L42">
            <v>2.4500000000000002</v>
          </cell>
          <cell r="M42">
            <v>0.8</v>
          </cell>
          <cell r="N42">
            <v>2.9</v>
          </cell>
          <cell r="O42">
            <v>5.2</v>
          </cell>
          <cell r="P42">
            <v>2.5</v>
          </cell>
          <cell r="Q42" t="str">
            <v>-</v>
          </cell>
        </row>
        <row r="43">
          <cell r="B43">
            <v>171.61600000000001</v>
          </cell>
          <cell r="C43">
            <v>311.07319999999999</v>
          </cell>
          <cell r="D43">
            <v>117.29300000000001</v>
          </cell>
          <cell r="E43">
            <v>86.668000000000006</v>
          </cell>
          <cell r="F43">
            <v>192.57300000000001</v>
          </cell>
          <cell r="G43">
            <v>366.83550000000002</v>
          </cell>
          <cell r="H43">
            <v>137.27510000000001</v>
          </cell>
          <cell r="I43">
            <v>75</v>
          </cell>
          <cell r="J43">
            <v>223.9</v>
          </cell>
          <cell r="K43">
            <v>433</v>
          </cell>
          <cell r="L43">
            <v>187.5</v>
          </cell>
          <cell r="M43">
            <v>80.8</v>
          </cell>
          <cell r="N43">
            <v>290.8</v>
          </cell>
          <cell r="O43">
            <v>517.6</v>
          </cell>
          <cell r="P43">
            <v>244.2</v>
          </cell>
          <cell r="Q43" t="str">
            <v>-</v>
          </cell>
        </row>
        <row r="46">
          <cell r="B46" t="str">
            <v>Jun '15</v>
          </cell>
          <cell r="C46" t="str">
            <v>Sep '15</v>
          </cell>
          <cell r="D46" t="str">
            <v>Dec '15</v>
          </cell>
          <cell r="E46" t="str">
            <v>Mar '16</v>
          </cell>
          <cell r="F46" t="str">
            <v>Jun '16</v>
          </cell>
          <cell r="G46" t="str">
            <v>Sep '16</v>
          </cell>
          <cell r="H46" t="str">
            <v>Dec '16</v>
          </cell>
          <cell r="I46" t="str">
            <v>Mar '17</v>
          </cell>
          <cell r="J46" t="str">
            <v>Jun '17</v>
          </cell>
          <cell r="K46" t="str">
            <v>Sep '17</v>
          </cell>
          <cell r="L46" t="str">
            <v>Dec '17</v>
          </cell>
          <cell r="M46" t="str">
            <v>Mar '18</v>
          </cell>
          <cell r="N46" t="str">
            <v>Jun '18</v>
          </cell>
          <cell r="O46" t="str">
            <v>Sep '18</v>
          </cell>
          <cell r="P46" t="str">
            <v>Dec '18</v>
          </cell>
          <cell r="Q46" t="str">
            <v>Mar '19</v>
          </cell>
        </row>
        <row r="47">
          <cell r="B47" t="str">
            <v>2015/2F</v>
          </cell>
          <cell r="C47" t="str">
            <v>2015/3F</v>
          </cell>
          <cell r="D47" t="str">
            <v>2015/4F</v>
          </cell>
          <cell r="E47" t="str">
            <v>2016/1F</v>
          </cell>
          <cell r="F47" t="str">
            <v>2016/2F</v>
          </cell>
          <cell r="G47" t="str">
            <v>2016/3F</v>
          </cell>
          <cell r="H47" t="str">
            <v>2016/4F</v>
          </cell>
          <cell r="I47" t="str">
            <v>2017/1F</v>
          </cell>
          <cell r="J47" t="str">
            <v>2017/2F</v>
          </cell>
          <cell r="K47" t="str">
            <v>2017/3F</v>
          </cell>
          <cell r="L47" t="str">
            <v>2017/4F</v>
          </cell>
          <cell r="M47" t="str">
            <v>2018/1F</v>
          </cell>
          <cell r="N47" t="str">
            <v>2018/2F</v>
          </cell>
          <cell r="O47" t="str">
            <v>2018/3F</v>
          </cell>
          <cell r="P47" t="str">
            <v>2018/4F</v>
          </cell>
          <cell r="Q47" t="str">
            <v>2019/1F</v>
          </cell>
        </row>
        <row r="48">
          <cell r="B48">
            <v>399.9</v>
          </cell>
          <cell r="C48">
            <v>441.1</v>
          </cell>
          <cell r="D48">
            <v>423.75</v>
          </cell>
          <cell r="E48">
            <v>423.2</v>
          </cell>
          <cell r="F48">
            <v>440</v>
          </cell>
          <cell r="G48">
            <v>385.7</v>
          </cell>
          <cell r="H48">
            <v>338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</row>
        <row r="49">
          <cell r="B49">
            <v>1888.2</v>
          </cell>
          <cell r="C49">
            <v>2137.4</v>
          </cell>
          <cell r="D49">
            <v>2137.9499999999998</v>
          </cell>
          <cell r="E49">
            <v>2348.1329999999998</v>
          </cell>
          <cell r="F49">
            <v>2592.15</v>
          </cell>
          <cell r="G49">
            <v>2565.8000000000002</v>
          </cell>
          <cell r="H49">
            <v>2225.8000000000002</v>
          </cell>
          <cell r="I49" t="str">
            <v>-</v>
          </cell>
          <cell r="J49" t="str">
            <v>-</v>
          </cell>
          <cell r="K49" t="str">
            <v>-</v>
          </cell>
          <cell r="L49" t="str">
            <v>-</v>
          </cell>
          <cell r="M49" t="str">
            <v>-</v>
          </cell>
          <cell r="N49" t="str">
            <v>-</v>
          </cell>
          <cell r="O49" t="str">
            <v>-</v>
          </cell>
          <cell r="P49" t="str">
            <v>-</v>
          </cell>
          <cell r="Q49" t="str">
            <v>-</v>
          </cell>
        </row>
        <row r="50">
          <cell r="B50">
            <v>11687.4</v>
          </cell>
          <cell r="C50">
            <v>11747.1</v>
          </cell>
          <cell r="D50">
            <v>12430.1</v>
          </cell>
          <cell r="E50">
            <v>12400.5</v>
          </cell>
          <cell r="F50">
            <v>12685.4</v>
          </cell>
          <cell r="G50">
            <v>12674.267</v>
          </cell>
          <cell r="H50">
            <v>12725.566000000001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P50" t="str">
            <v>-</v>
          </cell>
          <cell r="Q50" t="str">
            <v>-</v>
          </cell>
        </row>
        <row r="51">
          <cell r="B51">
            <v>5763.9</v>
          </cell>
          <cell r="C51">
            <v>5683.85</v>
          </cell>
          <cell r="D51">
            <v>6397.5</v>
          </cell>
          <cell r="E51">
            <v>6300.1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>-</v>
          </cell>
          <cell r="K51" t="str">
            <v>-</v>
          </cell>
          <cell r="L51" t="str">
            <v>-</v>
          </cell>
          <cell r="M51" t="str">
            <v>-</v>
          </cell>
          <cell r="N51" t="str">
            <v>-</v>
          </cell>
          <cell r="O51" t="str">
            <v>-</v>
          </cell>
          <cell r="P51" t="str">
            <v>-</v>
          </cell>
          <cell r="Q51" t="str">
            <v>-</v>
          </cell>
        </row>
        <row r="52">
          <cell r="B52">
            <v>2347.3000000000002</v>
          </cell>
          <cell r="C52">
            <v>2206.25</v>
          </cell>
          <cell r="D52">
            <v>2206.5</v>
          </cell>
          <cell r="E52">
            <v>2206.5</v>
          </cell>
          <cell r="F52">
            <v>1388.95</v>
          </cell>
          <cell r="G52">
            <v>1388.95</v>
          </cell>
          <cell r="H52">
            <v>1388.95</v>
          </cell>
          <cell r="I52" t="str">
            <v>-</v>
          </cell>
          <cell r="J52" t="str">
            <v>-</v>
          </cell>
          <cell r="K52" t="str">
            <v>-</v>
          </cell>
          <cell r="L52" t="str">
            <v>-</v>
          </cell>
          <cell r="M52" t="str">
            <v>-</v>
          </cell>
          <cell r="N52" t="str">
            <v>-</v>
          </cell>
          <cell r="O52" t="str">
            <v>-</v>
          </cell>
          <cell r="P52" t="str">
            <v>-</v>
          </cell>
          <cell r="Q52" t="str">
            <v>-</v>
          </cell>
        </row>
        <row r="53">
          <cell r="B53">
            <v>5590.96</v>
          </cell>
          <cell r="C53">
            <v>5454</v>
          </cell>
          <cell r="D53">
            <v>6282</v>
          </cell>
          <cell r="E53">
            <v>6145</v>
          </cell>
          <cell r="F53" t="str">
            <v>-</v>
          </cell>
          <cell r="G53" t="str">
            <v>-</v>
          </cell>
          <cell r="H53" t="str">
            <v>-</v>
          </cell>
          <cell r="I53" t="str">
            <v>-</v>
          </cell>
          <cell r="J53" t="str">
            <v>-</v>
          </cell>
          <cell r="K53" t="str">
            <v>-</v>
          </cell>
          <cell r="L53" t="str">
            <v>-</v>
          </cell>
          <cell r="M53" t="str">
            <v>-</v>
          </cell>
          <cell r="N53" t="str">
            <v>-</v>
          </cell>
          <cell r="O53" t="str">
            <v>-</v>
          </cell>
          <cell r="P53" t="str">
            <v>-</v>
          </cell>
          <cell r="Q53" t="str">
            <v>-</v>
          </cell>
        </row>
        <row r="54">
          <cell r="B54">
            <v>3740.5</v>
          </cell>
          <cell r="C54">
            <v>3918.95</v>
          </cell>
          <cell r="D54">
            <v>3854.4</v>
          </cell>
          <cell r="E54">
            <v>3902</v>
          </cell>
          <cell r="F54">
            <v>3845.6</v>
          </cell>
          <cell r="G54">
            <v>4208.2669999999998</v>
          </cell>
          <cell r="H54">
            <v>4340.8329999999996</v>
          </cell>
          <cell r="I54" t="str">
            <v>-</v>
          </cell>
          <cell r="J54" t="str">
            <v>-</v>
          </cell>
          <cell r="K54" t="str">
            <v>-</v>
          </cell>
          <cell r="L54" t="str">
            <v>-</v>
          </cell>
          <cell r="M54" t="str">
            <v>-</v>
          </cell>
          <cell r="N54" t="str">
            <v>-</v>
          </cell>
          <cell r="O54" t="str">
            <v>-</v>
          </cell>
          <cell r="P54" t="str">
            <v>-</v>
          </cell>
          <cell r="Q54" t="str">
            <v>-</v>
          </cell>
        </row>
        <row r="57">
          <cell r="B57" t="str">
            <v>Jun '15</v>
          </cell>
          <cell r="C57" t="str">
            <v>Sep '15</v>
          </cell>
          <cell r="D57" t="str">
            <v>Dec '15</v>
          </cell>
          <cell r="E57" t="str">
            <v>Mar '16</v>
          </cell>
          <cell r="F57" t="str">
            <v>Jun '16</v>
          </cell>
          <cell r="G57" t="str">
            <v>Sep '16</v>
          </cell>
          <cell r="H57" t="str">
            <v>Dec '16</v>
          </cell>
          <cell r="I57" t="str">
            <v>Mar '17</v>
          </cell>
          <cell r="J57" t="str">
            <v>Jun '17</v>
          </cell>
          <cell r="K57" t="str">
            <v>Sep '17</v>
          </cell>
          <cell r="L57" t="str">
            <v>Dec '17</v>
          </cell>
          <cell r="M57" t="str">
            <v>Mar '18</v>
          </cell>
          <cell r="N57" t="str">
            <v>Jun '18</v>
          </cell>
          <cell r="O57" t="str">
            <v>Sep '18</v>
          </cell>
          <cell r="P57" t="str">
            <v>Dec '18</v>
          </cell>
          <cell r="Q57" t="str">
            <v>Mar '19</v>
          </cell>
        </row>
        <row r="58">
          <cell r="B58" t="str">
            <v>2015/2F</v>
          </cell>
          <cell r="C58" t="str">
            <v>2015/3F</v>
          </cell>
          <cell r="D58" t="str">
            <v>2015/4F</v>
          </cell>
          <cell r="E58" t="str">
            <v>2016/1F</v>
          </cell>
          <cell r="F58" t="str">
            <v>2016/2F</v>
          </cell>
          <cell r="G58" t="str">
            <v>2016/3F</v>
          </cell>
          <cell r="H58" t="str">
            <v>2016/4F</v>
          </cell>
          <cell r="I58" t="str">
            <v>2017/1F</v>
          </cell>
          <cell r="J58" t="str">
            <v>2017/2F</v>
          </cell>
          <cell r="K58" t="str">
            <v>2017/3F</v>
          </cell>
          <cell r="L58" t="str">
            <v>2017/4F</v>
          </cell>
          <cell r="M58" t="str">
            <v>2018/1F</v>
          </cell>
          <cell r="N58" t="str">
            <v>2018/2F</v>
          </cell>
          <cell r="O58" t="str">
            <v>2018/3F</v>
          </cell>
          <cell r="P58" t="str">
            <v>2018/4F</v>
          </cell>
          <cell r="Q58" t="str">
            <v>2019/1F</v>
          </cell>
        </row>
        <row r="59">
          <cell r="B59">
            <v>127.9205</v>
          </cell>
          <cell r="C59">
            <v>144.46799999999999</v>
          </cell>
          <cell r="D59">
            <v>828.90560000000005</v>
          </cell>
          <cell r="E59">
            <v>118.43174999999999</v>
          </cell>
          <cell r="F59">
            <v>632.92399999999998</v>
          </cell>
          <cell r="G59">
            <v>98.691670000000002</v>
          </cell>
          <cell r="H59">
            <v>124.90833000000001</v>
          </cell>
          <cell r="I59" t="str">
            <v>-</v>
          </cell>
          <cell r="J59" t="str">
            <v>-</v>
          </cell>
          <cell r="K59" t="str">
            <v>-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-</v>
          </cell>
          <cell r="P59" t="str">
            <v>-</v>
          </cell>
          <cell r="Q59" t="str">
            <v>-</v>
          </cell>
        </row>
        <row r="60">
          <cell r="B60" t="str">
            <v>-</v>
          </cell>
          <cell r="C60">
            <v>137</v>
          </cell>
          <cell r="D60" t="str">
            <v>-</v>
          </cell>
          <cell r="E60">
            <v>138</v>
          </cell>
          <cell r="F60">
            <v>165.5</v>
          </cell>
          <cell r="G60">
            <v>382.5</v>
          </cell>
          <cell r="H60">
            <v>159</v>
          </cell>
          <cell r="I60" t="str">
            <v>-</v>
          </cell>
          <cell r="J60" t="str">
            <v>-</v>
          </cell>
          <cell r="K60" t="str">
            <v>-</v>
          </cell>
          <cell r="L60" t="str">
            <v>-</v>
          </cell>
          <cell r="M60" t="str">
            <v>-</v>
          </cell>
          <cell r="N60" t="str">
            <v>-</v>
          </cell>
          <cell r="O60" t="str">
            <v>-</v>
          </cell>
          <cell r="P60" t="str">
            <v>-</v>
          </cell>
          <cell r="Q60" t="str">
            <v>-</v>
          </cell>
        </row>
        <row r="61">
          <cell r="B61">
            <v>392.9</v>
          </cell>
          <cell r="C61">
            <v>281.14999999999998</v>
          </cell>
          <cell r="D61">
            <v>144</v>
          </cell>
          <cell r="E61">
            <v>370.75</v>
          </cell>
          <cell r="F61">
            <v>417.9667</v>
          </cell>
          <cell r="G61">
            <v>405.66669999999999</v>
          </cell>
          <cell r="H61">
            <v>14.833333</v>
          </cell>
          <cell r="I61" t="str">
            <v>-</v>
          </cell>
          <cell r="J61" t="str">
            <v>-</v>
          </cell>
          <cell r="K61" t="str">
            <v>-</v>
          </cell>
          <cell r="L61" t="str">
            <v>-</v>
          </cell>
          <cell r="M61" t="str">
            <v>-</v>
          </cell>
          <cell r="N61" t="str">
            <v>-</v>
          </cell>
          <cell r="O61" t="str">
            <v>-</v>
          </cell>
          <cell r="P61" t="str">
            <v>-</v>
          </cell>
          <cell r="Q61" t="str">
            <v>-</v>
          </cell>
        </row>
        <row r="62">
          <cell r="B62">
            <v>-127.9</v>
          </cell>
          <cell r="C62">
            <v>-145.05000000000001</v>
          </cell>
          <cell r="D62">
            <v>-888.6</v>
          </cell>
          <cell r="E62">
            <v>-119.27500000000001</v>
          </cell>
          <cell r="F62">
            <v>-665.93330000000003</v>
          </cell>
          <cell r="G62">
            <v>-109.73333</v>
          </cell>
          <cell r="H62">
            <v>-120.9</v>
          </cell>
          <cell r="I62" t="str">
            <v>-</v>
          </cell>
          <cell r="J62" t="str">
            <v>-</v>
          </cell>
          <cell r="K62" t="str">
            <v>-</v>
          </cell>
          <cell r="L62" t="str">
            <v>-</v>
          </cell>
          <cell r="M62" t="str">
            <v>-</v>
          </cell>
          <cell r="N62" t="str">
            <v>-</v>
          </cell>
          <cell r="O62" t="str">
            <v>-</v>
          </cell>
          <cell r="P62" t="str">
            <v>-</v>
          </cell>
          <cell r="Q62" t="str">
            <v>-</v>
          </cell>
        </row>
        <row r="63">
          <cell r="B63">
            <v>-213.4</v>
          </cell>
          <cell r="C63">
            <v>-79.05</v>
          </cell>
          <cell r="D63">
            <v>697.4</v>
          </cell>
          <cell r="E63">
            <v>-188.75</v>
          </cell>
          <cell r="F63">
            <v>239</v>
          </cell>
          <cell r="G63">
            <v>-281.93329999999997</v>
          </cell>
          <cell r="H63">
            <v>107.06667</v>
          </cell>
          <cell r="I63" t="str">
            <v>-</v>
          </cell>
          <cell r="J63" t="str">
            <v>-</v>
          </cell>
          <cell r="K63" t="str">
            <v>-</v>
          </cell>
          <cell r="L63" t="str">
            <v>-</v>
          </cell>
          <cell r="M63" t="str">
            <v>-</v>
          </cell>
          <cell r="N63" t="str">
            <v>-</v>
          </cell>
          <cell r="O63" t="str">
            <v>-</v>
          </cell>
          <cell r="P63" t="str">
            <v>-</v>
          </cell>
          <cell r="Q63" t="str">
            <v>-</v>
          </cell>
        </row>
        <row r="66">
          <cell r="B66" t="str">
            <v>Jun '15</v>
          </cell>
          <cell r="C66" t="str">
            <v>Sep '15</v>
          </cell>
          <cell r="D66" t="str">
            <v>Dec '15</v>
          </cell>
          <cell r="E66" t="str">
            <v>Mar '16</v>
          </cell>
          <cell r="F66" t="str">
            <v>Jun '16</v>
          </cell>
          <cell r="G66" t="str">
            <v>Sep '16</v>
          </cell>
          <cell r="H66" t="str">
            <v>Dec '16</v>
          </cell>
          <cell r="I66" t="str">
            <v>Mar '17</v>
          </cell>
          <cell r="J66" t="str">
            <v>Jun '17</v>
          </cell>
          <cell r="K66" t="str">
            <v>Sep '17</v>
          </cell>
          <cell r="L66" t="str">
            <v>Dec '17</v>
          </cell>
          <cell r="M66" t="str">
            <v>Mar '18</v>
          </cell>
          <cell r="N66" t="str">
            <v>Jun '18</v>
          </cell>
          <cell r="O66" t="str">
            <v>Sep '18</v>
          </cell>
          <cell r="P66" t="str">
            <v>Dec '18</v>
          </cell>
          <cell r="Q66" t="str">
            <v>Mar '19</v>
          </cell>
        </row>
        <row r="67">
          <cell r="B67" t="str">
            <v>2015/2F</v>
          </cell>
          <cell r="C67" t="str">
            <v>2015/3F</v>
          </cell>
          <cell r="D67" t="str">
            <v>2015/4F</v>
          </cell>
          <cell r="E67" t="str">
            <v>2016/1F</v>
          </cell>
          <cell r="F67" t="str">
            <v>2016/2F</v>
          </cell>
          <cell r="G67" t="str">
            <v>2016/3F</v>
          </cell>
          <cell r="H67" t="str">
            <v>2016/4F</v>
          </cell>
          <cell r="I67" t="str">
            <v>2017/1F</v>
          </cell>
          <cell r="J67" t="str">
            <v>2017/2F</v>
          </cell>
          <cell r="K67" t="str">
            <v>2017/3F</v>
          </cell>
          <cell r="L67" t="str">
            <v>2017/4F</v>
          </cell>
          <cell r="M67" t="str">
            <v>2018/1F</v>
          </cell>
          <cell r="N67" t="str">
            <v>2018/2F</v>
          </cell>
          <cell r="O67" t="str">
            <v>2018/3F</v>
          </cell>
          <cell r="P67" t="str">
            <v>2018/4F</v>
          </cell>
          <cell r="Q67" t="str">
            <v>2019/1F</v>
          </cell>
        </row>
        <row r="68">
          <cell r="B68">
            <v>0.75</v>
          </cell>
          <cell r="C68">
            <v>1.35</v>
          </cell>
          <cell r="D68">
            <v>0.51</v>
          </cell>
          <cell r="E68">
            <v>0.38</v>
          </cell>
          <cell r="F68">
            <v>0.85</v>
          </cell>
          <cell r="G68">
            <v>1.5984069999999999</v>
          </cell>
          <cell r="H68">
            <v>0.59555639999999999</v>
          </cell>
          <cell r="I68">
            <v>0.40758070000000002</v>
          </cell>
          <cell r="J68">
            <v>0.88</v>
          </cell>
          <cell r="K68">
            <v>1.963333</v>
          </cell>
          <cell r="L68">
            <v>0.79333339999999997</v>
          </cell>
          <cell r="M68">
            <v>0.35</v>
          </cell>
          <cell r="N68">
            <v>1.28</v>
          </cell>
          <cell r="O68">
            <v>2.27</v>
          </cell>
          <cell r="P68">
            <v>1.07</v>
          </cell>
          <cell r="Q68" t="str">
            <v>-</v>
          </cell>
        </row>
        <row r="69">
          <cell r="B69">
            <v>0.7</v>
          </cell>
          <cell r="C69">
            <v>1.3</v>
          </cell>
          <cell r="D69">
            <v>0.45</v>
          </cell>
          <cell r="E69">
            <v>0.34</v>
          </cell>
          <cell r="F69">
            <v>0.8</v>
          </cell>
          <cell r="G69">
            <v>1.57</v>
          </cell>
          <cell r="H69" t="str">
            <v>-</v>
          </cell>
          <cell r="I69" t="str">
            <v>-</v>
          </cell>
          <cell r="J69" t="str">
            <v>-</v>
          </cell>
          <cell r="K69" t="str">
            <v>-</v>
          </cell>
          <cell r="L69" t="str">
            <v>-</v>
          </cell>
          <cell r="M69" t="str">
            <v>-</v>
          </cell>
          <cell r="N69" t="str">
            <v>-</v>
          </cell>
          <cell r="O69" t="str">
            <v>-</v>
          </cell>
          <cell r="P69" t="str">
            <v>-</v>
          </cell>
          <cell r="Q69" t="str">
            <v>-</v>
          </cell>
        </row>
        <row r="70">
          <cell r="B70">
            <v>0.75</v>
          </cell>
          <cell r="C70">
            <v>1.35</v>
          </cell>
          <cell r="D70">
            <v>0.5</v>
          </cell>
          <cell r="E70">
            <v>0.39</v>
          </cell>
          <cell r="F70">
            <v>0.85</v>
          </cell>
          <cell r="G70">
            <v>1.62</v>
          </cell>
          <cell r="H70" t="str">
            <v>-</v>
          </cell>
          <cell r="I70" t="str">
            <v>-</v>
          </cell>
          <cell r="J70" t="str">
            <v>-</v>
          </cell>
          <cell r="K70" t="str">
            <v>-</v>
          </cell>
          <cell r="L70" t="str">
            <v>-</v>
          </cell>
          <cell r="M70" t="str">
            <v>-</v>
          </cell>
          <cell r="N70" t="str">
            <v>-</v>
          </cell>
          <cell r="O70" t="str">
            <v>-</v>
          </cell>
          <cell r="P70" t="str">
            <v>-</v>
          </cell>
          <cell r="Q70" t="str">
            <v>-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0.1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 t="str">
            <v>-</v>
          </cell>
          <cell r="N71" t="str">
            <v>-</v>
          </cell>
          <cell r="O71" t="str">
            <v>-</v>
          </cell>
          <cell r="P71" t="str">
            <v>-</v>
          </cell>
          <cell r="Q71" t="str">
            <v>-</v>
          </cell>
        </row>
        <row r="72">
          <cell r="B72">
            <v>1.1312</v>
          </cell>
          <cell r="C72">
            <v>1.4818549999999999</v>
          </cell>
          <cell r="D72">
            <v>0.91338399999999997</v>
          </cell>
          <cell r="E72">
            <v>0.803975</v>
          </cell>
          <cell r="F72">
            <v>1.28613</v>
          </cell>
          <cell r="G72">
            <v>2.09456</v>
          </cell>
          <cell r="H72">
            <v>1.0744800000000001</v>
          </cell>
          <cell r="I72" t="str">
            <v>-</v>
          </cell>
          <cell r="J72" t="str">
            <v>-</v>
          </cell>
          <cell r="K72" t="str">
            <v>-</v>
          </cell>
          <cell r="L72" t="str">
            <v>-</v>
          </cell>
          <cell r="M72" t="str">
            <v>-</v>
          </cell>
          <cell r="N72" t="str">
            <v>-</v>
          </cell>
          <cell r="O72" t="str">
            <v>-</v>
          </cell>
          <cell r="P72" t="str">
            <v>-</v>
          </cell>
          <cell r="Q72" t="str">
            <v>-</v>
          </cell>
        </row>
        <row r="73">
          <cell r="B73">
            <v>18.426400000000001</v>
          </cell>
          <cell r="C73">
            <v>19.305399999999999</v>
          </cell>
          <cell r="D73">
            <v>16.515899999999998</v>
          </cell>
          <cell r="E73">
            <v>17.283999999999999</v>
          </cell>
          <cell r="F73">
            <v>18.1447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</row>
        <row r="76">
          <cell r="B76" t="str">
            <v>Jun '15</v>
          </cell>
          <cell r="C76" t="str">
            <v>Sep '15</v>
          </cell>
          <cell r="D76" t="str">
            <v>Dec '15</v>
          </cell>
          <cell r="E76" t="str">
            <v>Mar '16</v>
          </cell>
          <cell r="F76" t="str">
            <v>Jun '16</v>
          </cell>
          <cell r="G76" t="str">
            <v>Sep '16</v>
          </cell>
          <cell r="H76" t="str">
            <v>Dec '16</v>
          </cell>
          <cell r="I76" t="str">
            <v>Mar '17</v>
          </cell>
          <cell r="J76" t="str">
            <v>Jun '17</v>
          </cell>
          <cell r="K76" t="str">
            <v>Sep '17</v>
          </cell>
          <cell r="L76" t="str">
            <v>Dec '17</v>
          </cell>
          <cell r="M76" t="str">
            <v>Mar '18</v>
          </cell>
          <cell r="N76" t="str">
            <v>Jun '18</v>
          </cell>
          <cell r="O76" t="str">
            <v>Sep '18</v>
          </cell>
          <cell r="P76" t="str">
            <v>Dec '18</v>
          </cell>
          <cell r="Q76" t="str">
            <v>Mar '19</v>
          </cell>
        </row>
        <row r="77">
          <cell r="B77" t="str">
            <v>2015/2F</v>
          </cell>
          <cell r="C77" t="str">
            <v>2015/3F</v>
          </cell>
          <cell r="D77" t="str">
            <v>2015/4F</v>
          </cell>
          <cell r="E77" t="str">
            <v>2016/1F</v>
          </cell>
          <cell r="F77" t="str">
            <v>2016/2F</v>
          </cell>
          <cell r="G77" t="str">
            <v>2016/3F</v>
          </cell>
          <cell r="H77" t="str">
            <v>2016/4F</v>
          </cell>
          <cell r="I77" t="str">
            <v>2017/1F</v>
          </cell>
          <cell r="J77" t="str">
            <v>2017/2F</v>
          </cell>
          <cell r="K77" t="str">
            <v>2017/3F</v>
          </cell>
          <cell r="L77" t="str">
            <v>2017/4F</v>
          </cell>
          <cell r="M77" t="str">
            <v>2018/1F</v>
          </cell>
          <cell r="N77" t="str">
            <v>2018/2F</v>
          </cell>
          <cell r="O77" t="str">
            <v>2018/3F</v>
          </cell>
          <cell r="P77" t="str">
            <v>2018/4F</v>
          </cell>
          <cell r="Q77" t="str">
            <v>2019/1F</v>
          </cell>
        </row>
        <row r="78">
          <cell r="B78">
            <v>21.959769999999999</v>
          </cell>
          <cell r="C78">
            <v>21.009080000000001</v>
          </cell>
          <cell r="D78">
            <v>20.281780000000001</v>
          </cell>
          <cell r="E78">
            <v>17.80883</v>
          </cell>
          <cell r="F78">
            <v>11.977625</v>
          </cell>
          <cell r="G78">
            <v>11.183811</v>
          </cell>
          <cell r="H78">
            <v>10.745433999999999</v>
          </cell>
          <cell r="I78">
            <v>10.282446999999999</v>
          </cell>
          <cell r="J78">
            <v>9.8571229999999996</v>
          </cell>
          <cell r="K78">
            <v>9.4655900000000006</v>
          </cell>
          <cell r="L78">
            <v>9.1039709999999996</v>
          </cell>
          <cell r="M78">
            <v>8.6365800000000004</v>
          </cell>
          <cell r="N78">
            <v>8.2121860000000009</v>
          </cell>
          <cell r="O78">
            <v>7.827547</v>
          </cell>
          <cell r="P78">
            <v>7.4663149999999998</v>
          </cell>
          <cell r="Q78">
            <v>7.1275190000000004</v>
          </cell>
        </row>
        <row r="79">
          <cell r="B79">
            <v>0.81786859999999995</v>
          </cell>
          <cell r="C79">
            <v>0.71703360000000005</v>
          </cell>
          <cell r="D79">
            <v>0.64386620000000006</v>
          </cell>
          <cell r="E79">
            <v>0.54796400000000001</v>
          </cell>
          <cell r="F79">
            <v>0.38348850000000001</v>
          </cell>
          <cell r="G79">
            <v>0.36668230000000002</v>
          </cell>
          <cell r="H79">
            <v>0.35230929999999999</v>
          </cell>
          <cell r="I79">
            <v>0.33712940000000002</v>
          </cell>
          <cell r="J79">
            <v>0.32318439999999998</v>
          </cell>
          <cell r="K79">
            <v>0.31034719999999999</v>
          </cell>
          <cell r="L79">
            <v>0.2984908</v>
          </cell>
          <cell r="M79">
            <v>0.28316649999999999</v>
          </cell>
          <cell r="N79">
            <v>0.26925199999999999</v>
          </cell>
          <cell r="O79">
            <v>0.25664090000000001</v>
          </cell>
          <cell r="P79">
            <v>0.24479719999999999</v>
          </cell>
          <cell r="Q79">
            <v>0.23368910000000001</v>
          </cell>
        </row>
        <row r="80">
          <cell r="B80">
            <v>3.220939</v>
          </cell>
          <cell r="C80">
            <v>3.2251379999999998</v>
          </cell>
          <cell r="D80">
            <v>3.3244720000000001</v>
          </cell>
          <cell r="E80">
            <v>2.8720159999999999</v>
          </cell>
          <cell r="F80">
            <v>2.1777959999999998</v>
          </cell>
          <cell r="G80">
            <v>1.909389</v>
          </cell>
          <cell r="H80">
            <v>1.822209</v>
          </cell>
          <cell r="I80">
            <v>1.7487109999999999</v>
          </cell>
          <cell r="J80">
            <v>1.680974</v>
          </cell>
          <cell r="K80">
            <v>1.6182890000000001</v>
          </cell>
          <cell r="L80">
            <v>1.5601119999999999</v>
          </cell>
          <cell r="M80">
            <v>1.489247</v>
          </cell>
          <cell r="N80">
            <v>1.4241999999999999</v>
          </cell>
          <cell r="O80">
            <v>1.3646</v>
          </cell>
          <cell r="P80">
            <v>1.3080529999999999</v>
          </cell>
          <cell r="Q80">
            <v>1.3080529999999999</v>
          </cell>
        </row>
        <row r="81">
          <cell r="B81">
            <v>9.7792630000000003</v>
          </cell>
          <cell r="C81">
            <v>8.5299849999999999</v>
          </cell>
          <cell r="D81">
            <v>7.5808530000000003</v>
          </cell>
          <cell r="E81">
            <v>7.3609</v>
          </cell>
          <cell r="F81">
            <v>4.6948160000000003</v>
          </cell>
          <cell r="G81">
            <v>3.8662200000000002</v>
          </cell>
          <cell r="H81">
            <v>3.5374699999999999</v>
          </cell>
          <cell r="I81">
            <v>3.2876189999999998</v>
          </cell>
          <cell r="J81">
            <v>3.0710000000000002</v>
          </cell>
          <cell r="K81">
            <v>2.8811640000000001</v>
          </cell>
          <cell r="L81">
            <v>2.7134299999999998</v>
          </cell>
          <cell r="M81">
            <v>2.7099630000000001</v>
          </cell>
          <cell r="N81">
            <v>2.7099630000000001</v>
          </cell>
          <cell r="O81">
            <v>2.7099630000000001</v>
          </cell>
          <cell r="P81" t="str">
            <v>-</v>
          </cell>
          <cell r="Q81" t="str">
            <v>-</v>
          </cell>
        </row>
        <row r="82">
          <cell r="B82">
            <v>13.885400000000001</v>
          </cell>
          <cell r="C82">
            <v>11.743525999999999</v>
          </cell>
          <cell r="D82">
            <v>11.252370000000001</v>
          </cell>
          <cell r="E82">
            <v>11.201718</v>
          </cell>
          <cell r="F82">
            <v>7.3757720000000004</v>
          </cell>
          <cell r="G82">
            <v>6.4551239999999996</v>
          </cell>
          <cell r="H82">
            <v>6.0458489999999996</v>
          </cell>
          <cell r="I82">
            <v>5.9745039999999996</v>
          </cell>
          <cell r="J82">
            <v>5.9081229999999998</v>
          </cell>
          <cell r="K82">
            <v>5.8432000000000004</v>
          </cell>
          <cell r="L82">
            <v>5.779687</v>
          </cell>
          <cell r="M82">
            <v>5.5607110000000004</v>
          </cell>
          <cell r="N82">
            <v>5.3545410000000002</v>
          </cell>
          <cell r="O82">
            <v>5.1631130000000001</v>
          </cell>
          <cell r="P82">
            <v>4.9792329999999998</v>
          </cell>
          <cell r="Q82">
            <v>4.9792329999999998</v>
          </cell>
        </row>
        <row r="83">
          <cell r="B83" t="str">
            <v>-</v>
          </cell>
          <cell r="C83">
            <v>62.128120000000003</v>
          </cell>
          <cell r="D83">
            <v>35.195189999999997</v>
          </cell>
          <cell r="E83">
            <v>131.31540000000001</v>
          </cell>
          <cell r="F83">
            <v>31.21</v>
          </cell>
          <cell r="G83">
            <v>19.628329999999998</v>
          </cell>
          <cell r="H83">
            <v>13.901035</v>
          </cell>
          <cell r="I83">
            <v>15.614610000000001</v>
          </cell>
          <cell r="J83">
            <v>17.91244</v>
          </cell>
          <cell r="K83">
            <v>21.003240000000002</v>
          </cell>
          <cell r="L83">
            <v>25.383130000000001</v>
          </cell>
          <cell r="M83">
            <v>18.624829999999999</v>
          </cell>
          <cell r="N83">
            <v>14.6</v>
          </cell>
          <cell r="O83">
            <v>12.005589000000001</v>
          </cell>
          <cell r="P83">
            <v>10.143647</v>
          </cell>
          <cell r="Q83">
            <v>10.143647</v>
          </cell>
        </row>
        <row r="84">
          <cell r="B84">
            <v>3.4257620000000002</v>
          </cell>
          <cell r="C84">
            <v>3.2301510000000002</v>
          </cell>
          <cell r="D84">
            <v>3.042564</v>
          </cell>
          <cell r="E84">
            <v>2.777997</v>
          </cell>
          <cell r="F84">
            <v>1.933003</v>
          </cell>
          <cell r="G84">
            <v>1.7580309999999999</v>
          </cell>
          <cell r="H84">
            <v>1.7102889999999999</v>
          </cell>
          <cell r="I84">
            <v>1.6708419999999999</v>
          </cell>
          <cell r="J84">
            <v>1.633235</v>
          </cell>
          <cell r="K84">
            <v>1.597283</v>
          </cell>
          <cell r="L84">
            <v>1.56288</v>
          </cell>
          <cell r="M84">
            <v>1.5244690000000001</v>
          </cell>
          <cell r="N84">
            <v>1.487784</v>
          </cell>
          <cell r="O84">
            <v>1.452823</v>
          </cell>
          <cell r="P84">
            <v>1.4183950000000001</v>
          </cell>
          <cell r="Q84">
            <v>1.391214</v>
          </cell>
        </row>
        <row r="85">
          <cell r="B85">
            <v>5.0445820000000001</v>
          </cell>
          <cell r="C85">
            <v>4.7142999999999997</v>
          </cell>
          <cell r="D85">
            <v>4.383464</v>
          </cell>
          <cell r="E85">
            <v>4.1467390000000002</v>
          </cell>
          <cell r="F85">
            <v>3.25075</v>
          </cell>
          <cell r="G85">
            <v>3.0458949999999998</v>
          </cell>
          <cell r="H85">
            <v>2.9507370000000002</v>
          </cell>
          <cell r="I85">
            <v>2.8825889999999998</v>
          </cell>
          <cell r="J85">
            <v>2.8177509999999999</v>
          </cell>
          <cell r="K85">
            <v>2.7557670000000001</v>
          </cell>
          <cell r="L85">
            <v>2.696453</v>
          </cell>
          <cell r="M85">
            <v>2.6177380000000001</v>
          </cell>
          <cell r="N85">
            <v>2.5423260000000001</v>
          </cell>
          <cell r="O85">
            <v>2.470459</v>
          </cell>
          <cell r="P85">
            <v>2.3996849999999998</v>
          </cell>
          <cell r="Q85">
            <v>2.3536999999999999</v>
          </cell>
        </row>
        <row r="86">
          <cell r="B86">
            <v>18.257290000000001</v>
          </cell>
          <cell r="C86">
            <v>16.676079999999999</v>
          </cell>
          <cell r="D86">
            <v>15.483167</v>
          </cell>
          <cell r="E86">
            <v>14.412929999999999</v>
          </cell>
          <cell r="F86">
            <v>11.043047</v>
          </cell>
          <cell r="G86">
            <v>10.383692999999999</v>
          </cell>
          <cell r="H86">
            <v>9.9494760000000007</v>
          </cell>
          <cell r="I86">
            <v>9.6780329999999992</v>
          </cell>
          <cell r="J86">
            <v>9.4223970000000001</v>
          </cell>
          <cell r="K86">
            <v>9.179926</v>
          </cell>
          <cell r="L86">
            <v>8.9496280000000006</v>
          </cell>
          <cell r="M86">
            <v>8.6025510000000001</v>
          </cell>
          <cell r="N86">
            <v>8.2757520000000007</v>
          </cell>
          <cell r="O86">
            <v>7.9700110000000004</v>
          </cell>
          <cell r="P86">
            <v>7.6742100000000004</v>
          </cell>
          <cell r="Q86">
            <v>7.3825580000000004</v>
          </cell>
        </row>
        <row r="87">
          <cell r="B87">
            <v>27.638660000000002</v>
          </cell>
          <cell r="C87">
            <v>24.519749999999998</v>
          </cell>
          <cell r="D87">
            <v>21.703029999999998</v>
          </cell>
          <cell r="E87">
            <v>20.12518</v>
          </cell>
          <cell r="F87">
            <v>15.265772999999999</v>
          </cell>
          <cell r="G87">
            <v>14.526695999999999</v>
          </cell>
          <cell r="H87">
            <v>13.914199999999999</v>
          </cell>
          <cell r="I87">
            <v>13.553642999999999</v>
          </cell>
          <cell r="J87">
            <v>13.213505</v>
          </cell>
          <cell r="K87">
            <v>12.890029</v>
          </cell>
          <cell r="L87">
            <v>12.582022</v>
          </cell>
          <cell r="M87">
            <v>12.040705000000001</v>
          </cell>
          <cell r="N87">
            <v>11.534387000000001</v>
          </cell>
          <cell r="O87">
            <v>11.064552000000001</v>
          </cell>
          <cell r="P87">
            <v>10.613496</v>
          </cell>
          <cell r="Q87">
            <v>10.236326</v>
          </cell>
        </row>
        <row r="88">
          <cell r="B88" t="str">
            <v>-</v>
          </cell>
          <cell r="C88">
            <v>224.7978</v>
          </cell>
          <cell r="D88">
            <v>66.179169999999999</v>
          </cell>
          <cell r="E88">
            <v>99.395129999999995</v>
          </cell>
          <cell r="F88">
            <v>41.392760000000003</v>
          </cell>
          <cell r="G88">
            <v>28.6571</v>
          </cell>
          <cell r="H88">
            <v>21.351109999999998</v>
          </cell>
          <cell r="I88">
            <v>23.202400000000001</v>
          </cell>
          <cell r="J88">
            <v>25.518439999999998</v>
          </cell>
          <cell r="K88">
            <v>28.348030000000001</v>
          </cell>
          <cell r="L88">
            <v>31.88326</v>
          </cell>
          <cell r="M88">
            <v>26.269860000000001</v>
          </cell>
          <cell r="N88">
            <v>22.18572</v>
          </cell>
          <cell r="O88">
            <v>19.1753</v>
          </cell>
          <cell r="P88">
            <v>16.7973</v>
          </cell>
          <cell r="Q88">
            <v>14.456863999999999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1.7987619999999999E-2</v>
          </cell>
          <cell r="F89">
            <v>3.5661770000000002E-2</v>
          </cell>
          <cell r="G89">
            <v>8.1550520000000001E-2</v>
          </cell>
          <cell r="H89">
            <v>0.10863483</v>
          </cell>
          <cell r="I89">
            <v>0.11564747</v>
          </cell>
          <cell r="J89">
            <v>0.12243709999999999</v>
          </cell>
          <cell r="K89">
            <v>0.1292267</v>
          </cell>
          <cell r="L89">
            <v>0.13601640000000001</v>
          </cell>
          <cell r="M89">
            <v>0.10296356</v>
          </cell>
          <cell r="N89">
            <v>6.9015430000000003E-2</v>
          </cell>
          <cell r="O89">
            <v>3.5067300000000003E-2</v>
          </cell>
          <cell r="P89">
            <v>0</v>
          </cell>
          <cell r="Q89">
            <v>0</v>
          </cell>
        </row>
        <row r="90">
          <cell r="B90">
            <v>16.3584</v>
          </cell>
          <cell r="C90">
            <v>17.73911</v>
          </cell>
          <cell r="D90">
            <v>19.260069999999999</v>
          </cell>
          <cell r="E90">
            <v>19.902830000000002</v>
          </cell>
          <cell r="F90">
            <v>20.610420000000001</v>
          </cell>
          <cell r="G90">
            <v>20.887</v>
          </cell>
          <cell r="H90">
            <v>21.470050000000001</v>
          </cell>
          <cell r="I90">
            <v>21.976939999999999</v>
          </cell>
          <cell r="J90">
            <v>22.483000000000001</v>
          </cell>
          <cell r="K90">
            <v>22.989039999999999</v>
          </cell>
          <cell r="L90">
            <v>23.495090000000001</v>
          </cell>
          <cell r="M90">
            <v>24.08708</v>
          </cell>
          <cell r="N90">
            <v>24.681000000000001</v>
          </cell>
          <cell r="O90">
            <v>25.274920000000002</v>
          </cell>
          <cell r="P90">
            <v>25.88843</v>
          </cell>
          <cell r="Q90">
            <v>26.394210000000001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odel"/>
      <sheetName val="SOTP"/>
      <sheetName val="MQE"/>
      <sheetName val="C1"/>
      <sheetName val="T1"/>
      <sheetName val="Key"/>
      <sheetName val="Vol"/>
      <sheetName val="Yld"/>
      <sheetName val="Fuel"/>
      <sheetName val="Mgn"/>
      <sheetName val="Cst"/>
      <sheetName val="Dbt"/>
      <sheetName val="Annual"/>
      <sheetName val="Download"/>
      <sheetName val="The Street"/>
      <sheetName val="Squiggles"/>
      <sheetName val="EV to EBITDA"/>
      <sheetName val="FS"/>
      <sheetName val="Guide"/>
      <sheetName val="Macro"/>
      <sheetName val="__APW_ACTIVE_FIELD_RESTORE_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2">
          <cell r="A22" t="str">
            <v>Derivatives and Hedging</v>
          </cell>
        </row>
      </sheetData>
      <sheetData sheetId="15">
        <row r="7">
          <cell r="B7" t="str">
            <v>May '15</v>
          </cell>
          <cell r="C7" t="str">
            <v>Aug '15</v>
          </cell>
          <cell r="D7" t="str">
            <v>Nov '15</v>
          </cell>
          <cell r="E7" t="str">
            <v>Feb '16</v>
          </cell>
          <cell r="F7" t="str">
            <v>May '16</v>
          </cell>
          <cell r="G7" t="str">
            <v>Aug '16</v>
          </cell>
          <cell r="H7" t="str">
            <v>Nov '16</v>
          </cell>
          <cell r="I7" t="str">
            <v>Feb '17</v>
          </cell>
          <cell r="J7" t="str">
            <v>May '17</v>
          </cell>
          <cell r="K7" t="str">
            <v>Aug '17</v>
          </cell>
          <cell r="L7" t="str">
            <v>Nov '17</v>
          </cell>
          <cell r="M7" t="str">
            <v>Feb '18</v>
          </cell>
          <cell r="N7" t="str">
            <v>May '18</v>
          </cell>
          <cell r="O7" t="str">
            <v>Aug '18</v>
          </cell>
          <cell r="P7" t="str">
            <v>Nov '18</v>
          </cell>
          <cell r="Q7" t="str">
            <v>Feb '19</v>
          </cell>
          <cell r="R7" t="str">
            <v>May '19</v>
          </cell>
        </row>
        <row r="8">
          <cell r="B8" t="str">
            <v>2015/2F</v>
          </cell>
          <cell r="C8" t="str">
            <v>2015/3F</v>
          </cell>
          <cell r="D8" t="str">
            <v>2015/4F</v>
          </cell>
          <cell r="E8" t="str">
            <v>2016/1F</v>
          </cell>
          <cell r="F8" t="str">
            <v>2016/2F</v>
          </cell>
          <cell r="G8" t="str">
            <v>2016/3F</v>
          </cell>
          <cell r="H8" t="str">
            <v>2016/4F</v>
          </cell>
          <cell r="I8" t="str">
            <v>2017/1F</v>
          </cell>
          <cell r="J8" t="str">
            <v>2017/2F</v>
          </cell>
          <cell r="K8" t="str">
            <v>2017/3F</v>
          </cell>
          <cell r="L8" t="str">
            <v>2017/4F</v>
          </cell>
          <cell r="M8" t="str">
            <v>2018/1F</v>
          </cell>
          <cell r="N8" t="str">
            <v>2018/2F</v>
          </cell>
          <cell r="O8" t="str">
            <v>2018/3F</v>
          </cell>
          <cell r="P8" t="str">
            <v>2018/4F</v>
          </cell>
          <cell r="Q8" t="str">
            <v>2019/1F</v>
          </cell>
          <cell r="R8" t="str">
            <v>2019/2F</v>
          </cell>
        </row>
        <row r="9">
          <cell r="B9">
            <v>0.25</v>
          </cell>
          <cell r="C9">
            <v>1.75</v>
          </cell>
          <cell r="D9">
            <v>0.5</v>
          </cell>
          <cell r="E9">
            <v>0.39</v>
          </cell>
          <cell r="F9">
            <v>0.49</v>
          </cell>
          <cell r="G9">
            <v>1.886395</v>
          </cell>
          <cell r="H9">
            <v>0.58838489999999999</v>
          </cell>
          <cell r="I9">
            <v>0.45333329999999999</v>
          </cell>
          <cell r="J9">
            <v>0.56000000000000005</v>
          </cell>
          <cell r="K9">
            <v>2.1433330000000002</v>
          </cell>
          <cell r="L9">
            <v>0.74</v>
          </cell>
          <cell r="M9">
            <v>0.54</v>
          </cell>
          <cell r="N9">
            <v>0.69</v>
          </cell>
          <cell r="O9">
            <v>2.4</v>
          </cell>
          <cell r="P9">
            <v>0.79</v>
          </cell>
          <cell r="Q9" t="str">
            <v>-</v>
          </cell>
          <cell r="R9" t="str">
            <v>-</v>
          </cell>
        </row>
        <row r="10">
          <cell r="B10">
            <v>0.11</v>
          </cell>
          <cell r="C10">
            <v>1.56</v>
          </cell>
          <cell r="D10">
            <v>0.36</v>
          </cell>
          <cell r="E10">
            <v>0.28000000000000003</v>
          </cell>
          <cell r="F10">
            <v>0.34</v>
          </cell>
          <cell r="G10">
            <v>1.83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</row>
        <row r="11">
          <cell r="B11">
            <v>0.15</v>
          </cell>
          <cell r="C11">
            <v>1.6</v>
          </cell>
          <cell r="D11">
            <v>0.4</v>
          </cell>
          <cell r="E11">
            <v>0.32</v>
          </cell>
          <cell r="F11">
            <v>0.38</v>
          </cell>
          <cell r="G11">
            <v>1.87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</row>
        <row r="12">
          <cell r="B12">
            <v>0.28999999999999998</v>
          </cell>
          <cell r="C12">
            <v>1.56</v>
          </cell>
          <cell r="D12">
            <v>0.35</v>
          </cell>
          <cell r="E12">
            <v>0.18</v>
          </cell>
          <cell r="F12">
            <v>0.8</v>
          </cell>
          <cell r="G12">
            <v>1.901912</v>
          </cell>
          <cell r="H12">
            <v>0.59059459999999997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</row>
        <row r="13">
          <cell r="B13">
            <v>0.25</v>
          </cell>
          <cell r="C13">
            <v>1.75</v>
          </cell>
          <cell r="D13">
            <v>0.5</v>
          </cell>
          <cell r="E13">
            <v>0.39</v>
          </cell>
          <cell r="F13">
            <v>0.49</v>
          </cell>
          <cell r="G13">
            <v>1.886395</v>
          </cell>
          <cell r="H13">
            <v>0.58838489999999999</v>
          </cell>
          <cell r="I13">
            <v>0.45333329999999999</v>
          </cell>
          <cell r="J13">
            <v>0.56000000000000005</v>
          </cell>
          <cell r="K13">
            <v>2.1433330000000002</v>
          </cell>
          <cell r="L13">
            <v>0.74</v>
          </cell>
          <cell r="M13">
            <v>0.54</v>
          </cell>
          <cell r="N13">
            <v>0.69</v>
          </cell>
          <cell r="O13">
            <v>2.4</v>
          </cell>
          <cell r="P13">
            <v>0.79</v>
          </cell>
          <cell r="Q13" t="str">
            <v>-</v>
          </cell>
        </row>
        <row r="16">
          <cell r="B16" t="str">
            <v>May '15</v>
          </cell>
          <cell r="C16" t="str">
            <v>Aug '15</v>
          </cell>
          <cell r="D16" t="str">
            <v>Nov '15</v>
          </cell>
          <cell r="E16" t="str">
            <v>Feb '16</v>
          </cell>
          <cell r="F16" t="str">
            <v>May '16</v>
          </cell>
          <cell r="G16" t="str">
            <v>Aug '16</v>
          </cell>
          <cell r="H16" t="str">
            <v>Nov '16</v>
          </cell>
          <cell r="I16" t="str">
            <v>Feb '17</v>
          </cell>
          <cell r="J16" t="str">
            <v>May '17</v>
          </cell>
          <cell r="K16" t="str">
            <v>Aug '17</v>
          </cell>
          <cell r="L16" t="str">
            <v>Nov '17</v>
          </cell>
          <cell r="M16" t="str">
            <v>Feb '18</v>
          </cell>
          <cell r="N16" t="str">
            <v>May '18</v>
          </cell>
          <cell r="O16" t="str">
            <v>Aug '18</v>
          </cell>
          <cell r="P16" t="str">
            <v>Nov '18</v>
          </cell>
          <cell r="Q16" t="str">
            <v>Feb '19</v>
          </cell>
        </row>
        <row r="17">
          <cell r="B17" t="str">
            <v>2015/2F</v>
          </cell>
          <cell r="C17" t="str">
            <v>2015/3F</v>
          </cell>
          <cell r="D17" t="str">
            <v>2015/4F</v>
          </cell>
          <cell r="E17" t="str">
            <v>2016/1F</v>
          </cell>
          <cell r="F17" t="str">
            <v>2016/2F</v>
          </cell>
          <cell r="G17" t="str">
            <v>2016/3F</v>
          </cell>
          <cell r="H17" t="str">
            <v>2016/4F</v>
          </cell>
          <cell r="I17" t="str">
            <v>2017/1F</v>
          </cell>
          <cell r="J17" t="str">
            <v>2017/2F</v>
          </cell>
          <cell r="K17" t="str">
            <v>2017/3F</v>
          </cell>
          <cell r="L17" t="str">
            <v>2017/4F</v>
          </cell>
          <cell r="M17" t="str">
            <v>2018/1F</v>
          </cell>
          <cell r="N17" t="str">
            <v>2018/2F</v>
          </cell>
          <cell r="O17" t="str">
            <v>2018/3F</v>
          </cell>
          <cell r="P17" t="str">
            <v>2018/4F</v>
          </cell>
          <cell r="Q17" t="str">
            <v>2019/1F</v>
          </cell>
        </row>
        <row r="18">
          <cell r="B18">
            <v>3590</v>
          </cell>
          <cell r="C18">
            <v>4883</v>
          </cell>
          <cell r="D18">
            <v>3711</v>
          </cell>
          <cell r="E18">
            <v>3651</v>
          </cell>
          <cell r="F18">
            <v>3705</v>
          </cell>
          <cell r="G18">
            <v>5058.4530000000004</v>
          </cell>
          <cell r="H18">
            <v>3911.7170000000001</v>
          </cell>
          <cell r="I18">
            <v>3835.15</v>
          </cell>
          <cell r="J18">
            <v>3920.5</v>
          </cell>
          <cell r="K18">
            <v>5347.4</v>
          </cell>
          <cell r="L18">
            <v>4096.6499999999996</v>
          </cell>
          <cell r="M18">
            <v>3966.2</v>
          </cell>
          <cell r="N18">
            <v>4122.3</v>
          </cell>
          <cell r="O18">
            <v>5624</v>
          </cell>
          <cell r="P18">
            <v>4215</v>
          </cell>
          <cell r="Q18" t="str">
            <v>-</v>
          </cell>
        </row>
        <row r="19">
          <cell r="B19">
            <v>2628</v>
          </cell>
          <cell r="C19">
            <v>3631</v>
          </cell>
          <cell r="D19">
            <v>2709</v>
          </cell>
          <cell r="E19">
            <v>2718</v>
          </cell>
          <cell r="F19">
            <v>2696</v>
          </cell>
          <cell r="G19">
            <v>3745.8429999999998</v>
          </cell>
          <cell r="H19">
            <v>2841.9940000000001</v>
          </cell>
          <cell r="I19">
            <v>2862.45</v>
          </cell>
          <cell r="J19">
            <v>2862.9</v>
          </cell>
          <cell r="K19">
            <v>3976.65</v>
          </cell>
          <cell r="L19">
            <v>2996.8</v>
          </cell>
          <cell r="M19">
            <v>2973.9</v>
          </cell>
          <cell r="N19">
            <v>3031.1</v>
          </cell>
          <cell r="O19">
            <v>4220.3999999999996</v>
          </cell>
          <cell r="P19">
            <v>3097.7</v>
          </cell>
          <cell r="Q19" t="str">
            <v>-</v>
          </cell>
        </row>
        <row r="20">
          <cell r="B20">
            <v>927</v>
          </cell>
          <cell r="C20">
            <v>1102</v>
          </cell>
          <cell r="D20">
            <v>969</v>
          </cell>
          <cell r="E20">
            <v>923</v>
          </cell>
          <cell r="F20">
            <v>978</v>
          </cell>
          <cell r="G20">
            <v>1157.241</v>
          </cell>
          <cell r="H20">
            <v>1029.0630000000001</v>
          </cell>
          <cell r="I20">
            <v>962.15</v>
          </cell>
          <cell r="J20">
            <v>1025.5999999999999</v>
          </cell>
          <cell r="K20">
            <v>1213.3</v>
          </cell>
          <cell r="L20">
            <v>1065.3499999999999</v>
          </cell>
          <cell r="M20">
            <v>982.3</v>
          </cell>
          <cell r="N20">
            <v>1060.2</v>
          </cell>
          <cell r="O20">
            <v>1253.5999999999999</v>
          </cell>
          <cell r="P20">
            <v>1084.3</v>
          </cell>
          <cell r="Q20" t="str">
            <v>-</v>
          </cell>
        </row>
        <row r="21">
          <cell r="B21">
            <v>35</v>
          </cell>
          <cell r="C21">
            <v>150</v>
          </cell>
          <cell r="D21">
            <v>33</v>
          </cell>
          <cell r="E21">
            <v>10</v>
          </cell>
          <cell r="F21">
            <v>31</v>
          </cell>
          <cell r="G21">
            <v>154.4143</v>
          </cell>
          <cell r="H21">
            <v>34.0625</v>
          </cell>
          <cell r="I21">
            <v>10.5</v>
          </cell>
          <cell r="J21">
            <v>32</v>
          </cell>
          <cell r="K21">
            <v>157.5</v>
          </cell>
          <cell r="L21">
            <v>35</v>
          </cell>
          <cell r="M21">
            <v>10</v>
          </cell>
          <cell r="N21">
            <v>31</v>
          </cell>
          <cell r="O21">
            <v>150</v>
          </cell>
          <cell r="P21">
            <v>33</v>
          </cell>
          <cell r="Q21" t="str">
            <v>-</v>
          </cell>
        </row>
        <row r="24">
          <cell r="B24" t="str">
            <v>May '15</v>
          </cell>
          <cell r="C24" t="str">
            <v>Aug '15</v>
          </cell>
          <cell r="D24" t="str">
            <v>Nov '15</v>
          </cell>
          <cell r="E24" t="str">
            <v>Feb '16</v>
          </cell>
          <cell r="F24" t="str">
            <v>May '16</v>
          </cell>
          <cell r="G24" t="str">
            <v>Aug '16</v>
          </cell>
          <cell r="H24" t="str">
            <v>Nov '16</v>
          </cell>
          <cell r="I24" t="str">
            <v>Feb '17</v>
          </cell>
          <cell r="J24" t="str">
            <v>May '17</v>
          </cell>
          <cell r="K24" t="str">
            <v>Aug '17</v>
          </cell>
          <cell r="L24" t="str">
            <v>Nov '17</v>
          </cell>
          <cell r="M24" t="str">
            <v>Feb '18</v>
          </cell>
          <cell r="N24" t="str">
            <v>May '18</v>
          </cell>
          <cell r="O24" t="str">
            <v>Aug '18</v>
          </cell>
          <cell r="P24" t="str">
            <v>Nov '18</v>
          </cell>
          <cell r="Q24" t="str">
            <v>Feb '19</v>
          </cell>
        </row>
        <row r="25">
          <cell r="B25" t="str">
            <v>2015/2F</v>
          </cell>
          <cell r="C25" t="str">
            <v>2015/3F</v>
          </cell>
          <cell r="D25" t="str">
            <v>2015/4F</v>
          </cell>
          <cell r="E25" t="str">
            <v>2016/1F</v>
          </cell>
          <cell r="F25" t="str">
            <v>2016/2F</v>
          </cell>
          <cell r="G25" t="str">
            <v>2016/3F</v>
          </cell>
          <cell r="H25" t="str">
            <v>2016/4F</v>
          </cell>
          <cell r="I25" t="str">
            <v>2017/1F</v>
          </cell>
          <cell r="J25" t="str">
            <v>2017/2F</v>
          </cell>
          <cell r="K25" t="str">
            <v>2017/3F</v>
          </cell>
          <cell r="L25" t="str">
            <v>2017/4F</v>
          </cell>
          <cell r="M25" t="str">
            <v>2018/1F</v>
          </cell>
          <cell r="N25" t="str">
            <v>2018/2F</v>
          </cell>
          <cell r="O25" t="str">
            <v>2018/3F</v>
          </cell>
          <cell r="P25" t="str">
            <v>2018/4F</v>
          </cell>
          <cell r="Q25" t="str">
            <v>2019/1F</v>
          </cell>
        </row>
        <row r="26">
          <cell r="B26">
            <v>102.8</v>
          </cell>
          <cell r="C26">
            <v>110.9</v>
          </cell>
          <cell r="D26">
            <v>102.5</v>
          </cell>
          <cell r="E26">
            <v>104</v>
          </cell>
          <cell r="F26">
            <v>104.1</v>
          </cell>
          <cell r="G26">
            <v>111.175</v>
          </cell>
          <cell r="H26">
            <v>102.77500000000001</v>
          </cell>
          <cell r="I26">
            <v>104.1</v>
          </cell>
          <cell r="J26">
            <v>104.2</v>
          </cell>
          <cell r="K26">
            <v>111</v>
          </cell>
          <cell r="L26">
            <v>102.9</v>
          </cell>
          <cell r="M26">
            <v>104.2</v>
          </cell>
          <cell r="N26">
            <v>104.3</v>
          </cell>
          <cell r="O26">
            <v>111.1</v>
          </cell>
          <cell r="P26">
            <v>103</v>
          </cell>
          <cell r="Q26" t="str">
            <v>-</v>
          </cell>
        </row>
        <row r="27">
          <cell r="B27">
            <v>4.0999999999999996</v>
          </cell>
          <cell r="C27">
            <v>4.3</v>
          </cell>
          <cell r="D27">
            <v>3.3</v>
          </cell>
          <cell r="E27">
            <v>5.7</v>
          </cell>
          <cell r="F27">
            <v>3.6</v>
          </cell>
          <cell r="G27">
            <v>2.6</v>
          </cell>
          <cell r="H27">
            <v>2.5499999999999998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P27" t="str">
            <v>-</v>
          </cell>
          <cell r="Q27" t="str">
            <v>-</v>
          </cell>
        </row>
        <row r="28">
          <cell r="B28">
            <v>-2.5</v>
          </cell>
          <cell r="C28">
            <v>-1.6</v>
          </cell>
          <cell r="D28">
            <v>-2.2000000000000002</v>
          </cell>
          <cell r="E28">
            <v>0.4</v>
          </cell>
          <cell r="F28">
            <v>1.2250000000000001</v>
          </cell>
          <cell r="G28">
            <v>-0.05</v>
          </cell>
          <cell r="H28">
            <v>0.95</v>
          </cell>
          <cell r="I28">
            <v>2.35</v>
          </cell>
          <cell r="J28">
            <v>2.6</v>
          </cell>
          <cell r="K28">
            <v>2.75</v>
          </cell>
          <cell r="L28">
            <v>2.2999999999999998</v>
          </cell>
          <cell r="M28">
            <v>2.5</v>
          </cell>
          <cell r="N28">
            <v>2.7</v>
          </cell>
          <cell r="O28">
            <v>2.9</v>
          </cell>
          <cell r="P28">
            <v>2.2000000000000002</v>
          </cell>
          <cell r="Q28" t="str">
            <v>-</v>
          </cell>
        </row>
        <row r="29">
          <cell r="B29">
            <v>-6.6</v>
          </cell>
          <cell r="C29">
            <v>-10.366667</v>
          </cell>
          <cell r="D29">
            <v>-8.5666670000000007</v>
          </cell>
          <cell r="E29">
            <v>-3.9666670000000002</v>
          </cell>
          <cell r="F29">
            <v>-5.6</v>
          </cell>
          <cell r="G29">
            <v>3.75</v>
          </cell>
          <cell r="H29">
            <v>3.85</v>
          </cell>
          <cell r="I29">
            <v>8.5</v>
          </cell>
          <cell r="J29">
            <v>8.3000000000000007</v>
          </cell>
          <cell r="K29">
            <v>3.8</v>
          </cell>
          <cell r="L29">
            <v>4.9000000000000004</v>
          </cell>
          <cell r="M29">
            <v>2.9</v>
          </cell>
          <cell r="N29">
            <v>3.6</v>
          </cell>
          <cell r="O29">
            <v>3.4</v>
          </cell>
          <cell r="P29">
            <v>3</v>
          </cell>
          <cell r="Q29" t="str">
            <v>-</v>
          </cell>
        </row>
        <row r="30">
          <cell r="B30">
            <v>-0.5</v>
          </cell>
          <cell r="C30">
            <v>-4.5</v>
          </cell>
          <cell r="D30">
            <v>-1.7</v>
          </cell>
          <cell r="E30">
            <v>-1</v>
          </cell>
          <cell r="F30">
            <v>-1.2</v>
          </cell>
          <cell r="G30">
            <v>4.8</v>
          </cell>
          <cell r="H30">
            <v>-0.65</v>
          </cell>
          <cell r="I30">
            <v>0.1</v>
          </cell>
          <cell r="J30">
            <v>0.1</v>
          </cell>
          <cell r="K30">
            <v>0.1</v>
          </cell>
          <cell r="L30">
            <v>0</v>
          </cell>
          <cell r="M30" t="str">
            <v>-</v>
          </cell>
          <cell r="N30" t="str">
            <v>-</v>
          </cell>
          <cell r="O30" t="str">
            <v>-</v>
          </cell>
          <cell r="P30" t="str">
            <v>-</v>
          </cell>
          <cell r="Q30" t="str">
            <v>-</v>
          </cell>
        </row>
        <row r="34">
          <cell r="B34" t="str">
            <v>May '15</v>
          </cell>
          <cell r="C34" t="str">
            <v>Aug '15</v>
          </cell>
          <cell r="D34" t="str">
            <v>Nov '15</v>
          </cell>
          <cell r="E34" t="str">
            <v>Feb '16</v>
          </cell>
          <cell r="F34" t="str">
            <v>May '16</v>
          </cell>
          <cell r="G34" t="str">
            <v>Aug '16</v>
          </cell>
          <cell r="H34" t="str">
            <v>Nov '16</v>
          </cell>
          <cell r="I34" t="str">
            <v>Feb '17</v>
          </cell>
          <cell r="J34" t="str">
            <v>May '17</v>
          </cell>
          <cell r="K34" t="str">
            <v>Aug '17</v>
          </cell>
          <cell r="L34" t="str">
            <v>Nov '17</v>
          </cell>
          <cell r="M34" t="str">
            <v>Feb '18</v>
          </cell>
          <cell r="N34" t="str">
            <v>May '18</v>
          </cell>
          <cell r="O34" t="str">
            <v>Aug '18</v>
          </cell>
          <cell r="P34" t="str">
            <v>Nov '18</v>
          </cell>
          <cell r="Q34" t="str">
            <v>Feb '19</v>
          </cell>
        </row>
        <row r="35">
          <cell r="B35" t="str">
            <v>2015/2F</v>
          </cell>
          <cell r="C35" t="str">
            <v>2015/3F</v>
          </cell>
          <cell r="D35" t="str">
            <v>2015/4F</v>
          </cell>
          <cell r="E35" t="str">
            <v>2016/1F</v>
          </cell>
          <cell r="F35" t="str">
            <v>2016/2F</v>
          </cell>
          <cell r="G35" t="str">
            <v>2016/3F</v>
          </cell>
          <cell r="H35" t="str">
            <v>2016/4F</v>
          </cell>
          <cell r="I35" t="str">
            <v>2017/1F</v>
          </cell>
          <cell r="J35" t="str">
            <v>2017/2F</v>
          </cell>
          <cell r="K35" t="str">
            <v>2017/3F</v>
          </cell>
          <cell r="L35" t="str">
            <v>2017/4F</v>
          </cell>
          <cell r="M35" t="str">
            <v>2018/1F</v>
          </cell>
          <cell r="N35" t="str">
            <v>2018/2F</v>
          </cell>
          <cell r="O35" t="str">
            <v>2018/3F</v>
          </cell>
          <cell r="P35" t="str">
            <v>2018/4F</v>
          </cell>
          <cell r="Q35" t="str">
            <v>2019/1F</v>
          </cell>
        </row>
        <row r="36">
          <cell r="B36">
            <v>3590</v>
          </cell>
          <cell r="C36">
            <v>4883</v>
          </cell>
          <cell r="D36">
            <v>3711</v>
          </cell>
          <cell r="E36">
            <v>3651</v>
          </cell>
          <cell r="F36">
            <v>3705</v>
          </cell>
          <cell r="G36">
            <v>5058.4530000000004</v>
          </cell>
          <cell r="H36">
            <v>3911.7170000000001</v>
          </cell>
          <cell r="I36">
            <v>3835.15</v>
          </cell>
          <cell r="J36">
            <v>3920.5</v>
          </cell>
          <cell r="K36">
            <v>5347.4</v>
          </cell>
          <cell r="L36">
            <v>4096.6499999999996</v>
          </cell>
          <cell r="M36">
            <v>3966.2</v>
          </cell>
          <cell r="N36">
            <v>4122.3</v>
          </cell>
          <cell r="O36">
            <v>5624</v>
          </cell>
          <cell r="P36">
            <v>4215</v>
          </cell>
          <cell r="Q36" t="str">
            <v>-</v>
          </cell>
        </row>
        <row r="37">
          <cell r="B37">
            <v>3705.66</v>
          </cell>
          <cell r="C37">
            <v>5095.41</v>
          </cell>
          <cell r="D37" t="str">
            <v>-</v>
          </cell>
          <cell r="E37">
            <v>3654.58</v>
          </cell>
          <cell r="F37">
            <v>3643.85</v>
          </cell>
          <cell r="G37">
            <v>4980.66</v>
          </cell>
          <cell r="H37" t="str">
            <v>-</v>
          </cell>
          <cell r="I37" t="str">
            <v>-</v>
          </cell>
          <cell r="J37" t="str">
            <v>-</v>
          </cell>
          <cell r="K37" t="str">
            <v>-</v>
          </cell>
          <cell r="L37" t="str">
            <v>-</v>
          </cell>
          <cell r="M37" t="str">
            <v>-</v>
          </cell>
          <cell r="N37" t="str">
            <v>-</v>
          </cell>
          <cell r="O37" t="str">
            <v>-</v>
          </cell>
          <cell r="P37" t="str">
            <v>-</v>
          </cell>
          <cell r="Q37" t="str">
            <v>-</v>
          </cell>
        </row>
        <row r="38">
          <cell r="B38">
            <v>3741.99</v>
          </cell>
          <cell r="C38">
            <v>5144.88</v>
          </cell>
          <cell r="D38" t="str">
            <v>-</v>
          </cell>
          <cell r="E38">
            <v>3689.89</v>
          </cell>
          <cell r="F38">
            <v>3679.75</v>
          </cell>
          <cell r="G38">
            <v>5029.49</v>
          </cell>
          <cell r="H38" t="str">
            <v>-</v>
          </cell>
          <cell r="I38" t="str">
            <v>-</v>
          </cell>
          <cell r="J38" t="str">
            <v>-</v>
          </cell>
          <cell r="K38" t="str">
            <v>-</v>
          </cell>
          <cell r="L38" t="str">
            <v>-</v>
          </cell>
          <cell r="M38" t="str">
            <v>-</v>
          </cell>
          <cell r="N38" t="str">
            <v>-</v>
          </cell>
          <cell r="O38" t="str">
            <v>-</v>
          </cell>
          <cell r="P38" t="str">
            <v>-</v>
          </cell>
          <cell r="Q38" t="str">
            <v>-</v>
          </cell>
        </row>
        <row r="39">
          <cell r="B39">
            <v>692.625</v>
          </cell>
          <cell r="C39">
            <v>1913.6</v>
          </cell>
          <cell r="D39">
            <v>929.75</v>
          </cell>
          <cell r="E39">
            <v>860.33330000000001</v>
          </cell>
          <cell r="F39">
            <v>939</v>
          </cell>
          <cell r="G39">
            <v>1991.4770000000001</v>
          </cell>
          <cell r="H39">
            <v>1018.9263</v>
          </cell>
          <cell r="I39">
            <v>874.75</v>
          </cell>
          <cell r="J39">
            <v>968.25</v>
          </cell>
          <cell r="K39">
            <v>2195.65</v>
          </cell>
          <cell r="L39">
            <v>1108.1500000000001</v>
          </cell>
          <cell r="M39">
            <v>922.6</v>
          </cell>
          <cell r="N39">
            <v>1048.5999999999999</v>
          </cell>
          <cell r="O39">
            <v>2374.4</v>
          </cell>
          <cell r="P39">
            <v>1132.7</v>
          </cell>
          <cell r="Q39" t="str">
            <v>-</v>
          </cell>
        </row>
        <row r="40">
          <cell r="B40">
            <v>287.72730000000001</v>
          </cell>
          <cell r="C40">
            <v>1514.615</v>
          </cell>
          <cell r="D40">
            <v>510.88889999999998</v>
          </cell>
          <cell r="E40">
            <v>439.8</v>
          </cell>
          <cell r="F40">
            <v>481.11110000000002</v>
          </cell>
          <cell r="G40">
            <v>1545.4079999999999</v>
          </cell>
          <cell r="H40">
            <v>565.44060000000002</v>
          </cell>
          <cell r="I40">
            <v>423.45</v>
          </cell>
          <cell r="J40">
            <v>509.15</v>
          </cell>
          <cell r="K40">
            <v>1722.8</v>
          </cell>
          <cell r="L40">
            <v>638.4</v>
          </cell>
          <cell r="M40">
            <v>464.5</v>
          </cell>
          <cell r="N40">
            <v>586.9</v>
          </cell>
          <cell r="O40">
            <v>1907.7</v>
          </cell>
          <cell r="P40">
            <v>660.6</v>
          </cell>
          <cell r="Q40" t="str">
            <v>-</v>
          </cell>
        </row>
        <row r="41">
          <cell r="B41">
            <v>212.72730000000001</v>
          </cell>
          <cell r="C41">
            <v>1387.778</v>
          </cell>
          <cell r="D41">
            <v>389.6</v>
          </cell>
          <cell r="E41">
            <v>254.3</v>
          </cell>
          <cell r="F41">
            <v>449.77780000000001</v>
          </cell>
          <cell r="G41">
            <v>1425.232</v>
          </cell>
          <cell r="H41">
            <v>449.67759999999998</v>
          </cell>
          <cell r="I41">
            <v>337.2</v>
          </cell>
          <cell r="J41">
            <v>420.15</v>
          </cell>
          <cell r="K41">
            <v>1635.8</v>
          </cell>
          <cell r="L41">
            <v>550.45000000000005</v>
          </cell>
          <cell r="M41">
            <v>407.4</v>
          </cell>
          <cell r="N41">
            <v>529.6</v>
          </cell>
          <cell r="O41">
            <v>1851.1</v>
          </cell>
          <cell r="P41">
            <v>604.20000000000005</v>
          </cell>
          <cell r="Q41" t="str">
            <v>-</v>
          </cell>
        </row>
        <row r="42">
          <cell r="B42">
            <v>4</v>
          </cell>
          <cell r="C42">
            <v>34</v>
          </cell>
          <cell r="D42">
            <v>1</v>
          </cell>
          <cell r="E42">
            <v>1</v>
          </cell>
          <cell r="F42">
            <v>2</v>
          </cell>
          <cell r="G42">
            <v>23.570430000000002</v>
          </cell>
          <cell r="H42">
            <v>6.6925720000000002</v>
          </cell>
          <cell r="I42">
            <v>1.7</v>
          </cell>
          <cell r="J42">
            <v>4.5</v>
          </cell>
          <cell r="K42">
            <v>21.3</v>
          </cell>
          <cell r="L42">
            <v>2.75</v>
          </cell>
          <cell r="M42">
            <v>4.0999999999999996</v>
          </cell>
          <cell r="N42">
            <v>10.6</v>
          </cell>
          <cell r="O42">
            <v>46.3</v>
          </cell>
          <cell r="P42">
            <v>6</v>
          </cell>
          <cell r="Q42" t="str">
            <v>-</v>
          </cell>
        </row>
        <row r="43">
          <cell r="B43">
            <v>193</v>
          </cell>
          <cell r="C43">
            <v>1365</v>
          </cell>
          <cell r="D43">
            <v>389</v>
          </cell>
          <cell r="E43">
            <v>301</v>
          </cell>
          <cell r="F43">
            <v>370</v>
          </cell>
          <cell r="G43">
            <v>1403.4469999999999</v>
          </cell>
          <cell r="H43">
            <v>443.44630000000001</v>
          </cell>
          <cell r="I43">
            <v>335.5</v>
          </cell>
          <cell r="J43">
            <v>415.65</v>
          </cell>
          <cell r="K43">
            <v>1614.5</v>
          </cell>
          <cell r="L43">
            <v>547.70000000000005</v>
          </cell>
          <cell r="M43">
            <v>403.4</v>
          </cell>
          <cell r="N43">
            <v>519</v>
          </cell>
          <cell r="O43">
            <v>1804.8</v>
          </cell>
          <cell r="P43">
            <v>598.1</v>
          </cell>
          <cell r="Q43" t="str">
            <v>-</v>
          </cell>
        </row>
        <row r="46">
          <cell r="B46" t="str">
            <v>May '15</v>
          </cell>
          <cell r="C46" t="str">
            <v>Aug '15</v>
          </cell>
          <cell r="D46" t="str">
            <v>Nov '15</v>
          </cell>
          <cell r="E46" t="str">
            <v>Feb '16</v>
          </cell>
          <cell r="F46" t="str">
            <v>May '16</v>
          </cell>
          <cell r="G46" t="str">
            <v>Aug '16</v>
          </cell>
          <cell r="H46" t="str">
            <v>Nov '16</v>
          </cell>
          <cell r="I46" t="str">
            <v>Feb '17</v>
          </cell>
          <cell r="J46" t="str">
            <v>May '17</v>
          </cell>
          <cell r="K46" t="str">
            <v>Aug '17</v>
          </cell>
          <cell r="L46" t="str">
            <v>Nov '17</v>
          </cell>
          <cell r="M46" t="str">
            <v>Feb '18</v>
          </cell>
          <cell r="N46" t="str">
            <v>May '18</v>
          </cell>
          <cell r="O46" t="str">
            <v>Aug '18</v>
          </cell>
          <cell r="P46" t="str">
            <v>Nov '18</v>
          </cell>
          <cell r="Q46" t="str">
            <v>Feb '19</v>
          </cell>
        </row>
        <row r="47">
          <cell r="B47" t="str">
            <v>2015/2F</v>
          </cell>
          <cell r="C47" t="str">
            <v>2015/3F</v>
          </cell>
          <cell r="D47" t="str">
            <v>2015/4F</v>
          </cell>
          <cell r="E47" t="str">
            <v>2016/1F</v>
          </cell>
          <cell r="F47" t="str">
            <v>2016/2F</v>
          </cell>
          <cell r="G47" t="str">
            <v>2016/3F</v>
          </cell>
          <cell r="H47" t="str">
            <v>2016/4F</v>
          </cell>
          <cell r="I47" t="str">
            <v>2017/1F</v>
          </cell>
          <cell r="J47" t="str">
            <v>2017/2F</v>
          </cell>
          <cell r="K47" t="str">
            <v>2017/3F</v>
          </cell>
          <cell r="L47" t="str">
            <v>2017/4F</v>
          </cell>
          <cell r="M47" t="str">
            <v>2018/1F</v>
          </cell>
          <cell r="N47" t="str">
            <v>2018/2F</v>
          </cell>
          <cell r="O47" t="str">
            <v>2018/3F</v>
          </cell>
          <cell r="P47" t="str">
            <v>2018/4F</v>
          </cell>
          <cell r="Q47" t="str">
            <v>2019/1F</v>
          </cell>
        </row>
        <row r="48">
          <cell r="B48">
            <v>1479</v>
          </cell>
          <cell r="C48">
            <v>1617</v>
          </cell>
          <cell r="D48">
            <v>2451</v>
          </cell>
          <cell r="E48">
            <v>1726.95</v>
          </cell>
          <cell r="F48">
            <v>1600</v>
          </cell>
          <cell r="G48">
            <v>2126.4</v>
          </cell>
          <cell r="H48">
            <v>2212.8000000000002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</row>
        <row r="49">
          <cell r="B49">
            <v>7683</v>
          </cell>
          <cell r="C49">
            <v>6749</v>
          </cell>
          <cell r="D49">
            <v>6956</v>
          </cell>
          <cell r="E49">
            <v>6736.5</v>
          </cell>
          <cell r="F49">
            <v>7841</v>
          </cell>
          <cell r="G49">
            <v>6892.9</v>
          </cell>
          <cell r="H49">
            <v>7029</v>
          </cell>
          <cell r="I49" t="str">
            <v>-</v>
          </cell>
          <cell r="J49" t="str">
            <v>-</v>
          </cell>
          <cell r="K49" t="str">
            <v>-</v>
          </cell>
          <cell r="L49" t="str">
            <v>-</v>
          </cell>
          <cell r="M49" t="str">
            <v>-</v>
          </cell>
          <cell r="N49" t="str">
            <v>-</v>
          </cell>
          <cell r="O49" t="str">
            <v>-</v>
          </cell>
          <cell r="P49" t="str">
            <v>-</v>
          </cell>
          <cell r="Q49" t="str">
            <v>-</v>
          </cell>
        </row>
        <row r="50">
          <cell r="B50" t="str">
            <v>-</v>
          </cell>
          <cell r="C50">
            <v>38797</v>
          </cell>
          <cell r="D50" t="str">
            <v>-</v>
          </cell>
          <cell r="E50">
            <v>38348.550000000003</v>
          </cell>
          <cell r="F50">
            <v>39851</v>
          </cell>
          <cell r="G50">
            <v>39909.800000000003</v>
          </cell>
          <cell r="H50">
            <v>40574.300000000003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P50" t="str">
            <v>-</v>
          </cell>
          <cell r="Q50" t="str">
            <v>-</v>
          </cell>
        </row>
        <row r="51">
          <cell r="B51">
            <v>8269</v>
          </cell>
          <cell r="C51">
            <v>7860</v>
          </cell>
          <cell r="D51" t="str">
            <v>-</v>
          </cell>
          <cell r="E51" t="str">
            <v>-</v>
          </cell>
          <cell r="F51" t="str">
            <v>-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>-</v>
          </cell>
          <cell r="K51" t="str">
            <v>-</v>
          </cell>
          <cell r="L51" t="str">
            <v>-</v>
          </cell>
          <cell r="M51" t="str">
            <v>-</v>
          </cell>
          <cell r="N51" t="str">
            <v>-</v>
          </cell>
          <cell r="O51" t="str">
            <v>-</v>
          </cell>
          <cell r="P51" t="str">
            <v>-</v>
          </cell>
          <cell r="Q51" t="str">
            <v>-</v>
          </cell>
        </row>
        <row r="52">
          <cell r="B52" t="str">
            <v>-</v>
          </cell>
          <cell r="C52">
            <v>3052</v>
          </cell>
          <cell r="D52" t="str">
            <v>-</v>
          </cell>
          <cell r="E52">
            <v>2995</v>
          </cell>
          <cell r="F52">
            <v>3019</v>
          </cell>
          <cell r="G52">
            <v>3019</v>
          </cell>
          <cell r="H52">
            <v>3019</v>
          </cell>
          <cell r="I52" t="str">
            <v>-</v>
          </cell>
          <cell r="J52" t="str">
            <v>-</v>
          </cell>
          <cell r="K52" t="str">
            <v>-</v>
          </cell>
          <cell r="L52" t="str">
            <v>-</v>
          </cell>
          <cell r="M52" t="str">
            <v>-</v>
          </cell>
          <cell r="N52" t="str">
            <v>-</v>
          </cell>
          <cell r="O52" t="str">
            <v>-</v>
          </cell>
          <cell r="P52" t="str">
            <v>-</v>
          </cell>
          <cell r="Q52" t="str">
            <v>-</v>
          </cell>
        </row>
        <row r="53">
          <cell r="B53">
            <v>7988.95</v>
          </cell>
          <cell r="C53">
            <v>7333.2079999999996</v>
          </cell>
          <cell r="D53">
            <v>7410.5550000000003</v>
          </cell>
          <cell r="E53">
            <v>8308.2549999999992</v>
          </cell>
          <cell r="F53">
            <v>8947.0499999999993</v>
          </cell>
          <cell r="G53">
            <v>8674.09</v>
          </cell>
          <cell r="H53">
            <v>8771.15</v>
          </cell>
          <cell r="I53" t="str">
            <v>-</v>
          </cell>
          <cell r="J53" t="str">
            <v>-</v>
          </cell>
          <cell r="K53" t="str">
            <v>-</v>
          </cell>
          <cell r="L53" t="str">
            <v>-</v>
          </cell>
          <cell r="M53" t="str">
            <v>-</v>
          </cell>
          <cell r="N53" t="str">
            <v>-</v>
          </cell>
          <cell r="O53" t="str">
            <v>-</v>
          </cell>
          <cell r="P53" t="str">
            <v>-</v>
          </cell>
          <cell r="Q53" t="str">
            <v>-</v>
          </cell>
        </row>
        <row r="54">
          <cell r="B54">
            <v>23252</v>
          </cell>
          <cell r="C54">
            <v>24353</v>
          </cell>
          <cell r="D54">
            <v>23771</v>
          </cell>
          <cell r="E54">
            <v>22652.43</v>
          </cell>
          <cell r="F54">
            <v>22791</v>
          </cell>
          <cell r="G54">
            <v>23971.200000000001</v>
          </cell>
          <cell r="H54">
            <v>24318.2</v>
          </cell>
          <cell r="I54" t="str">
            <v>-</v>
          </cell>
          <cell r="J54" t="str">
            <v>-</v>
          </cell>
          <cell r="K54" t="str">
            <v>-</v>
          </cell>
          <cell r="L54" t="str">
            <v>-</v>
          </cell>
          <cell r="M54" t="str">
            <v>-</v>
          </cell>
          <cell r="N54" t="str">
            <v>-</v>
          </cell>
          <cell r="O54" t="str">
            <v>-</v>
          </cell>
          <cell r="P54" t="str">
            <v>-</v>
          </cell>
          <cell r="Q54" t="str">
            <v>-</v>
          </cell>
        </row>
        <row r="57">
          <cell r="B57" t="str">
            <v>May '15</v>
          </cell>
          <cell r="C57" t="str">
            <v>Aug '15</v>
          </cell>
          <cell r="D57" t="str">
            <v>Nov '15</v>
          </cell>
          <cell r="E57" t="str">
            <v>Feb '16</v>
          </cell>
          <cell r="F57" t="str">
            <v>May '16</v>
          </cell>
          <cell r="G57" t="str">
            <v>Aug '16</v>
          </cell>
          <cell r="H57" t="str">
            <v>Nov '16</v>
          </cell>
          <cell r="I57" t="str">
            <v>Feb '17</v>
          </cell>
          <cell r="J57" t="str">
            <v>May '17</v>
          </cell>
          <cell r="K57" t="str">
            <v>Aug '17</v>
          </cell>
          <cell r="L57" t="str">
            <v>Nov '17</v>
          </cell>
          <cell r="M57" t="str">
            <v>Feb '18</v>
          </cell>
          <cell r="N57" t="str">
            <v>May '18</v>
          </cell>
          <cell r="O57" t="str">
            <v>Aug '18</v>
          </cell>
          <cell r="P57" t="str">
            <v>Nov '18</v>
          </cell>
          <cell r="Q57" t="str">
            <v>Feb '19</v>
          </cell>
        </row>
        <row r="58">
          <cell r="B58" t="str">
            <v>2015/2F</v>
          </cell>
          <cell r="C58" t="str">
            <v>2015/3F</v>
          </cell>
          <cell r="D58" t="str">
            <v>2015/4F</v>
          </cell>
          <cell r="E58" t="str">
            <v>2016/1F</v>
          </cell>
          <cell r="F58" t="str">
            <v>2016/2F</v>
          </cell>
          <cell r="G58" t="str">
            <v>2016/3F</v>
          </cell>
          <cell r="H58" t="str">
            <v>2016/4F</v>
          </cell>
          <cell r="I58" t="str">
            <v>2017/1F</v>
          </cell>
          <cell r="J58" t="str">
            <v>2017/2F</v>
          </cell>
          <cell r="K58" t="str">
            <v>2017/3F</v>
          </cell>
          <cell r="L58" t="str">
            <v>2017/4F</v>
          </cell>
          <cell r="M58" t="str">
            <v>2018/1F</v>
          </cell>
          <cell r="N58" t="str">
            <v>2018/2F</v>
          </cell>
          <cell r="O58" t="str">
            <v>2018/3F</v>
          </cell>
          <cell r="P58" t="str">
            <v>2018/4F</v>
          </cell>
          <cell r="Q58" t="str">
            <v>2019/1F</v>
          </cell>
        </row>
        <row r="59">
          <cell r="B59">
            <v>339</v>
          </cell>
          <cell r="C59">
            <v>323.5</v>
          </cell>
          <cell r="D59">
            <v>590</v>
          </cell>
          <cell r="E59">
            <v>330</v>
          </cell>
          <cell r="F59">
            <v>1636</v>
          </cell>
          <cell r="G59">
            <v>367.57249999999999</v>
          </cell>
          <cell r="H59">
            <v>625.6345</v>
          </cell>
          <cell r="I59" t="str">
            <v>-</v>
          </cell>
          <cell r="J59" t="str">
            <v>-</v>
          </cell>
          <cell r="K59" t="str">
            <v>-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-</v>
          </cell>
          <cell r="P59" t="str">
            <v>-</v>
          </cell>
          <cell r="Q59" t="str">
            <v>-</v>
          </cell>
        </row>
        <row r="60">
          <cell r="B60">
            <v>888</v>
          </cell>
          <cell r="C60">
            <v>958</v>
          </cell>
          <cell r="D60">
            <v>-71</v>
          </cell>
          <cell r="E60" t="str">
            <v>-</v>
          </cell>
          <cell r="F60">
            <v>875</v>
          </cell>
          <cell r="G60">
            <v>1734</v>
          </cell>
          <cell r="H60">
            <v>759</v>
          </cell>
          <cell r="I60" t="str">
            <v>-</v>
          </cell>
          <cell r="J60" t="str">
            <v>-</v>
          </cell>
          <cell r="K60" t="str">
            <v>-</v>
          </cell>
          <cell r="L60" t="str">
            <v>-</v>
          </cell>
          <cell r="M60" t="str">
            <v>-</v>
          </cell>
          <cell r="N60" t="str">
            <v>-</v>
          </cell>
          <cell r="O60" t="str">
            <v>-</v>
          </cell>
          <cell r="P60" t="str">
            <v>-</v>
          </cell>
          <cell r="Q60" t="str">
            <v>-</v>
          </cell>
        </row>
        <row r="61">
          <cell r="B61">
            <v>1515</v>
          </cell>
          <cell r="C61">
            <v>1281</v>
          </cell>
          <cell r="D61">
            <v>978</v>
          </cell>
          <cell r="E61">
            <v>798</v>
          </cell>
          <cell r="F61">
            <v>1883</v>
          </cell>
          <cell r="G61">
            <v>1716.3</v>
          </cell>
          <cell r="H61">
            <v>1082.95</v>
          </cell>
          <cell r="I61" t="str">
            <v>-</v>
          </cell>
          <cell r="J61" t="str">
            <v>-</v>
          </cell>
          <cell r="K61" t="str">
            <v>-</v>
          </cell>
          <cell r="L61" t="str">
            <v>-</v>
          </cell>
          <cell r="M61" t="str">
            <v>-</v>
          </cell>
          <cell r="N61" t="str">
            <v>-</v>
          </cell>
          <cell r="O61" t="str">
            <v>-</v>
          </cell>
          <cell r="P61" t="str">
            <v>-</v>
          </cell>
          <cell r="Q61" t="str">
            <v>-</v>
          </cell>
        </row>
        <row r="62">
          <cell r="B62" t="str">
            <v>-</v>
          </cell>
          <cell r="C62">
            <v>-378</v>
          </cell>
          <cell r="D62" t="str">
            <v>-</v>
          </cell>
          <cell r="E62">
            <v>-376.6</v>
          </cell>
          <cell r="F62">
            <v>-656.3</v>
          </cell>
          <cell r="G62">
            <v>-1054.05</v>
          </cell>
          <cell r="H62">
            <v>-651.95000000000005</v>
          </cell>
          <cell r="I62" t="str">
            <v>-</v>
          </cell>
          <cell r="J62" t="str">
            <v>-</v>
          </cell>
          <cell r="K62" t="str">
            <v>-</v>
          </cell>
          <cell r="L62" t="str">
            <v>-</v>
          </cell>
          <cell r="M62" t="str">
            <v>-</v>
          </cell>
          <cell r="N62" t="str">
            <v>-</v>
          </cell>
          <cell r="O62" t="str">
            <v>-</v>
          </cell>
          <cell r="P62" t="str">
            <v>-</v>
          </cell>
          <cell r="Q62" t="str">
            <v>-</v>
          </cell>
        </row>
        <row r="63">
          <cell r="B63" t="str">
            <v>-</v>
          </cell>
          <cell r="C63">
            <v>-648</v>
          </cell>
          <cell r="D63" t="str">
            <v>-</v>
          </cell>
          <cell r="E63">
            <v>-963.95</v>
          </cell>
          <cell r="F63">
            <v>-269</v>
          </cell>
          <cell r="G63">
            <v>-72.2</v>
          </cell>
          <cell r="H63">
            <v>-119.65</v>
          </cell>
          <cell r="I63" t="str">
            <v>-</v>
          </cell>
          <cell r="J63" t="str">
            <v>-</v>
          </cell>
          <cell r="K63" t="str">
            <v>-</v>
          </cell>
          <cell r="L63" t="str">
            <v>-</v>
          </cell>
          <cell r="M63" t="str">
            <v>-</v>
          </cell>
          <cell r="N63" t="str">
            <v>-</v>
          </cell>
          <cell r="O63" t="str">
            <v>-</v>
          </cell>
          <cell r="P63" t="str">
            <v>-</v>
          </cell>
          <cell r="Q63" t="str">
            <v>-</v>
          </cell>
        </row>
        <row r="66">
          <cell r="B66" t="str">
            <v>May '15</v>
          </cell>
          <cell r="C66" t="str">
            <v>Aug '15</v>
          </cell>
          <cell r="D66" t="str">
            <v>Nov '15</v>
          </cell>
          <cell r="E66" t="str">
            <v>Feb '16</v>
          </cell>
          <cell r="F66" t="str">
            <v>May '16</v>
          </cell>
          <cell r="G66" t="str">
            <v>Aug '16</v>
          </cell>
          <cell r="H66" t="str">
            <v>Nov '16</v>
          </cell>
          <cell r="I66" t="str">
            <v>Feb '17</v>
          </cell>
          <cell r="J66" t="str">
            <v>May '17</v>
          </cell>
          <cell r="K66" t="str">
            <v>Aug '17</v>
          </cell>
          <cell r="L66" t="str">
            <v>Nov '17</v>
          </cell>
          <cell r="M66" t="str">
            <v>Feb '18</v>
          </cell>
          <cell r="N66" t="str">
            <v>May '18</v>
          </cell>
          <cell r="O66" t="str">
            <v>Aug '18</v>
          </cell>
          <cell r="P66" t="str">
            <v>Nov '18</v>
          </cell>
          <cell r="Q66" t="str">
            <v>Feb '19</v>
          </cell>
        </row>
        <row r="67">
          <cell r="B67" t="str">
            <v>2015/2F</v>
          </cell>
          <cell r="C67" t="str">
            <v>2015/3F</v>
          </cell>
          <cell r="D67" t="str">
            <v>2015/4F</v>
          </cell>
          <cell r="E67" t="str">
            <v>2016/1F</v>
          </cell>
          <cell r="F67" t="str">
            <v>2016/2F</v>
          </cell>
          <cell r="G67" t="str">
            <v>2016/3F</v>
          </cell>
          <cell r="H67" t="str">
            <v>2016/4F</v>
          </cell>
          <cell r="I67" t="str">
            <v>2017/1F</v>
          </cell>
          <cell r="J67" t="str">
            <v>2017/2F</v>
          </cell>
          <cell r="K67" t="str">
            <v>2017/3F</v>
          </cell>
          <cell r="L67" t="str">
            <v>2017/4F</v>
          </cell>
          <cell r="M67" t="str">
            <v>2018/1F</v>
          </cell>
          <cell r="N67" t="str">
            <v>2018/2F</v>
          </cell>
          <cell r="O67" t="str">
            <v>2018/3F</v>
          </cell>
          <cell r="P67" t="str">
            <v>2018/4F</v>
          </cell>
          <cell r="Q67" t="str">
            <v>2019/1F</v>
          </cell>
        </row>
        <row r="68">
          <cell r="B68">
            <v>0.25</v>
          </cell>
          <cell r="C68">
            <v>1.75</v>
          </cell>
          <cell r="D68">
            <v>0.5</v>
          </cell>
          <cell r="E68">
            <v>0.39</v>
          </cell>
          <cell r="F68">
            <v>0.49</v>
          </cell>
          <cell r="G68">
            <v>1.886395</v>
          </cell>
          <cell r="H68">
            <v>0.58838489999999999</v>
          </cell>
          <cell r="I68">
            <v>0.45333329999999999</v>
          </cell>
          <cell r="J68">
            <v>0.56000000000000005</v>
          </cell>
          <cell r="K68">
            <v>2.1433330000000002</v>
          </cell>
          <cell r="L68">
            <v>0.74</v>
          </cell>
          <cell r="M68">
            <v>0.54</v>
          </cell>
          <cell r="N68">
            <v>0.69</v>
          </cell>
          <cell r="O68">
            <v>2.4</v>
          </cell>
          <cell r="P68">
            <v>0.79</v>
          </cell>
          <cell r="Q68" t="str">
            <v>-</v>
          </cell>
        </row>
        <row r="69">
          <cell r="B69">
            <v>0.11</v>
          </cell>
          <cell r="C69">
            <v>1.56</v>
          </cell>
          <cell r="D69">
            <v>0.36</v>
          </cell>
          <cell r="E69">
            <v>0.28000000000000003</v>
          </cell>
          <cell r="F69">
            <v>0.34</v>
          </cell>
          <cell r="G69">
            <v>1.83</v>
          </cell>
          <cell r="H69" t="str">
            <v>-</v>
          </cell>
          <cell r="I69" t="str">
            <v>-</v>
          </cell>
          <cell r="J69" t="str">
            <v>-</v>
          </cell>
          <cell r="K69" t="str">
            <v>-</v>
          </cell>
          <cell r="L69" t="str">
            <v>-</v>
          </cell>
          <cell r="M69" t="str">
            <v>-</v>
          </cell>
          <cell r="N69" t="str">
            <v>-</v>
          </cell>
          <cell r="O69" t="str">
            <v>-</v>
          </cell>
          <cell r="P69" t="str">
            <v>-</v>
          </cell>
          <cell r="Q69" t="str">
            <v>-</v>
          </cell>
        </row>
        <row r="70">
          <cell r="B70">
            <v>0.15</v>
          </cell>
          <cell r="C70">
            <v>1.6</v>
          </cell>
          <cell r="D70">
            <v>0.4</v>
          </cell>
          <cell r="E70">
            <v>0.32</v>
          </cell>
          <cell r="F70">
            <v>0.38</v>
          </cell>
          <cell r="G70">
            <v>1.87</v>
          </cell>
          <cell r="H70" t="str">
            <v>-</v>
          </cell>
          <cell r="I70" t="str">
            <v>-</v>
          </cell>
          <cell r="J70" t="str">
            <v>-</v>
          </cell>
          <cell r="K70" t="str">
            <v>-</v>
          </cell>
          <cell r="L70" t="str">
            <v>-</v>
          </cell>
          <cell r="M70" t="str">
            <v>-</v>
          </cell>
          <cell r="N70" t="str">
            <v>-</v>
          </cell>
          <cell r="O70" t="str">
            <v>-</v>
          </cell>
          <cell r="P70" t="str">
            <v>-</v>
          </cell>
          <cell r="Q70" t="str">
            <v>-</v>
          </cell>
        </row>
        <row r="71">
          <cell r="B71">
            <v>0.25</v>
          </cell>
          <cell r="C71">
            <v>0.28999999999999998</v>
          </cell>
          <cell r="D71">
            <v>0.3</v>
          </cell>
          <cell r="E71">
            <v>0.3</v>
          </cell>
          <cell r="F71">
            <v>0.35</v>
          </cell>
          <cell r="G71">
            <v>0.33250000000000002</v>
          </cell>
          <cell r="H71">
            <v>0.33250000000000002</v>
          </cell>
          <cell r="I71">
            <v>0.375</v>
          </cell>
          <cell r="J71">
            <v>0.375</v>
          </cell>
          <cell r="K71">
            <v>0.375</v>
          </cell>
          <cell r="L71">
            <v>0.375</v>
          </cell>
          <cell r="M71" t="str">
            <v>-</v>
          </cell>
          <cell r="N71" t="str">
            <v>-</v>
          </cell>
          <cell r="O71" t="str">
            <v>-</v>
          </cell>
          <cell r="P71" t="str">
            <v>-</v>
          </cell>
          <cell r="Q71" t="str">
            <v>-</v>
          </cell>
        </row>
        <row r="72">
          <cell r="B72">
            <v>0.76992300000000002</v>
          </cell>
          <cell r="C72">
            <v>1.95496</v>
          </cell>
          <cell r="D72">
            <v>1.04392</v>
          </cell>
          <cell r="E72">
            <v>0.94516999999999995</v>
          </cell>
          <cell r="F72">
            <v>1.07456</v>
          </cell>
          <cell r="G72">
            <v>2.47614</v>
          </cell>
          <cell r="H72">
            <v>1.2098100000000001</v>
          </cell>
          <cell r="I72" t="str">
            <v>-</v>
          </cell>
          <cell r="J72" t="str">
            <v>-</v>
          </cell>
          <cell r="K72" t="str">
            <v>-</v>
          </cell>
          <cell r="L72" t="str">
            <v>-</v>
          </cell>
          <cell r="M72" t="str">
            <v>-</v>
          </cell>
          <cell r="N72" t="str">
            <v>-</v>
          </cell>
          <cell r="O72" t="str">
            <v>-</v>
          </cell>
          <cell r="P72" t="str">
            <v>-</v>
          </cell>
          <cell r="Q72" t="str">
            <v>-</v>
          </cell>
        </row>
        <row r="73">
          <cell r="B73">
            <v>29.848400000000002</v>
          </cell>
          <cell r="C73">
            <v>31.241</v>
          </cell>
          <cell r="D73">
            <v>30.6509</v>
          </cell>
          <cell r="E73">
            <v>29.478249999999999</v>
          </cell>
          <cell r="F73">
            <v>30.3475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</row>
        <row r="76">
          <cell r="B76" t="str">
            <v>May '15</v>
          </cell>
          <cell r="C76" t="str">
            <v>Aug '15</v>
          </cell>
          <cell r="D76" t="str">
            <v>Nov '15</v>
          </cell>
          <cell r="E76" t="str">
            <v>Feb '16</v>
          </cell>
          <cell r="F76" t="str">
            <v>May '16</v>
          </cell>
          <cell r="G76" t="str">
            <v>Aug '16</v>
          </cell>
          <cell r="H76" t="str">
            <v>Nov '16</v>
          </cell>
          <cell r="I76" t="str">
            <v>Feb '17</v>
          </cell>
          <cell r="J76" t="str">
            <v>May '17</v>
          </cell>
          <cell r="K76" t="str">
            <v>Aug '17</v>
          </cell>
          <cell r="L76" t="str">
            <v>Nov '17</v>
          </cell>
          <cell r="M76" t="str">
            <v>Feb '18</v>
          </cell>
          <cell r="N76" t="str">
            <v>May '18</v>
          </cell>
          <cell r="O76" t="str">
            <v>Aug '18</v>
          </cell>
          <cell r="P76" t="str">
            <v>Nov '18</v>
          </cell>
          <cell r="Q76" t="str">
            <v>Feb '19</v>
          </cell>
        </row>
        <row r="77">
          <cell r="B77" t="str">
            <v>2015/2F</v>
          </cell>
          <cell r="C77" t="str">
            <v>2015/3F</v>
          </cell>
          <cell r="D77" t="str">
            <v>2015/4F</v>
          </cell>
          <cell r="E77" t="str">
            <v>2016/1F</v>
          </cell>
          <cell r="F77" t="str">
            <v>2016/2F</v>
          </cell>
          <cell r="G77" t="str">
            <v>2016/3F</v>
          </cell>
          <cell r="H77" t="str">
            <v>2016/4F</v>
          </cell>
          <cell r="I77" t="str">
            <v>2017/1F</v>
          </cell>
          <cell r="J77" t="str">
            <v>2017/2F</v>
          </cell>
          <cell r="K77" t="str">
            <v>2017/3F</v>
          </cell>
          <cell r="L77" t="str">
            <v>2017/4F</v>
          </cell>
          <cell r="M77" t="str">
            <v>2018/1F</v>
          </cell>
          <cell r="N77" t="str">
            <v>2018/2F</v>
          </cell>
          <cell r="O77" t="str">
            <v>2018/3F</v>
          </cell>
          <cell r="P77" t="str">
            <v>2018/4F</v>
          </cell>
          <cell r="Q77" t="str">
            <v>2019/1F</v>
          </cell>
        </row>
        <row r="78">
          <cell r="B78">
            <v>20.85633</v>
          </cell>
          <cell r="C78">
            <v>20.62527</v>
          </cell>
          <cell r="D78">
            <v>19.34581</v>
          </cell>
          <cell r="E78">
            <v>16.74108</v>
          </cell>
          <cell r="F78">
            <v>15.698582</v>
          </cell>
          <cell r="G78">
            <v>15.018678</v>
          </cell>
          <cell r="H78">
            <v>13.879104999999999</v>
          </cell>
          <cell r="I78">
            <v>13.384926999999999</v>
          </cell>
          <cell r="J78">
            <v>12.914861999999999</v>
          </cell>
          <cell r="K78">
            <v>12.476692999999999</v>
          </cell>
          <cell r="L78">
            <v>12.071586999999999</v>
          </cell>
          <cell r="M78">
            <v>11.637408000000001</v>
          </cell>
          <cell r="N78">
            <v>11.224717999999999</v>
          </cell>
          <cell r="O78">
            <v>10.840294999999999</v>
          </cell>
          <cell r="P78">
            <v>10.485106</v>
          </cell>
          <cell r="Q78">
            <v>9.9776000000000007</v>
          </cell>
        </row>
        <row r="79">
          <cell r="B79">
            <v>0.97642209999999996</v>
          </cell>
          <cell r="C79">
            <v>0.9650552</v>
          </cell>
          <cell r="D79">
            <v>0.89086200000000004</v>
          </cell>
          <cell r="E79">
            <v>0.93987540000000003</v>
          </cell>
          <cell r="F79">
            <v>0.94797339999999997</v>
          </cell>
          <cell r="G79">
            <v>0.94387940000000004</v>
          </cell>
          <cell r="H79">
            <v>0.87226060000000005</v>
          </cell>
          <cell r="I79">
            <v>0.84120300000000003</v>
          </cell>
          <cell r="J79">
            <v>0.81166079999999996</v>
          </cell>
          <cell r="K79">
            <v>0.78412320000000002</v>
          </cell>
          <cell r="L79">
            <v>0.75866339999999999</v>
          </cell>
          <cell r="M79">
            <v>0.73137660000000004</v>
          </cell>
          <cell r="N79">
            <v>0.70543999999999996</v>
          </cell>
          <cell r="O79">
            <v>0.68128040000000001</v>
          </cell>
          <cell r="P79">
            <v>0.65895780000000004</v>
          </cell>
          <cell r="Q79">
            <v>0.62706260000000003</v>
          </cell>
        </row>
        <row r="80">
          <cell r="B80">
            <v>1.451506</v>
          </cell>
          <cell r="C80">
            <v>1.544851</v>
          </cell>
          <cell r="D80">
            <v>1.574743</v>
          </cell>
          <cell r="E80">
            <v>1.531523</v>
          </cell>
          <cell r="F80">
            <v>1.5146740000000001</v>
          </cell>
          <cell r="G80">
            <v>1.500407</v>
          </cell>
          <cell r="H80">
            <v>1.4416549999999999</v>
          </cell>
          <cell r="I80">
            <v>1.4156820000000001</v>
          </cell>
          <cell r="J80">
            <v>1.390082</v>
          </cell>
          <cell r="K80">
            <v>1.365391</v>
          </cell>
          <cell r="L80">
            <v>1.3418159999999999</v>
          </cell>
          <cell r="M80">
            <v>1.310371</v>
          </cell>
          <cell r="N80">
            <v>1.2797160000000001</v>
          </cell>
          <cell r="O80">
            <v>1.250461</v>
          </cell>
          <cell r="P80">
            <v>1.222812</v>
          </cell>
          <cell r="Q80">
            <v>1.222812</v>
          </cell>
        </row>
        <row r="81">
          <cell r="B81">
            <v>1.6922379999999999</v>
          </cell>
          <cell r="C81">
            <v>1.798019</v>
          </cell>
          <cell r="D81">
            <v>1.850238</v>
          </cell>
          <cell r="E81">
            <v>1.7841480000000001</v>
          </cell>
          <cell r="F81">
            <v>1.7813429999999999</v>
          </cell>
          <cell r="G81">
            <v>1.766886</v>
          </cell>
          <cell r="H81">
            <v>1.706142</v>
          </cell>
          <cell r="I81">
            <v>1.6758999999999999</v>
          </cell>
          <cell r="J81">
            <v>1.6460699999999999</v>
          </cell>
          <cell r="K81">
            <v>1.617286</v>
          </cell>
          <cell r="L81">
            <v>1.5897870000000001</v>
          </cell>
          <cell r="M81">
            <v>1.5897870000000001</v>
          </cell>
          <cell r="N81">
            <v>1.5897870000000001</v>
          </cell>
          <cell r="O81">
            <v>1.5897870000000001</v>
          </cell>
          <cell r="P81" t="str">
            <v>-</v>
          </cell>
          <cell r="Q81" t="str">
            <v>-</v>
          </cell>
        </row>
        <row r="82">
          <cell r="B82">
            <v>10.444345</v>
          </cell>
          <cell r="C82">
            <v>10.66694</v>
          </cell>
          <cell r="D82">
            <v>10.361245</v>
          </cell>
          <cell r="E82">
            <v>8.5685380000000002</v>
          </cell>
          <cell r="F82">
            <v>8.3333549999999992</v>
          </cell>
          <cell r="G82">
            <v>8.0340579999999999</v>
          </cell>
          <cell r="H82">
            <v>7.6179740000000002</v>
          </cell>
          <cell r="I82">
            <v>7.5140279999999997</v>
          </cell>
          <cell r="J82">
            <v>7.4106620000000003</v>
          </cell>
          <cell r="K82">
            <v>7.3101000000000003</v>
          </cell>
          <cell r="L82">
            <v>7.2132839999999998</v>
          </cell>
          <cell r="M82">
            <v>7.0187379999999999</v>
          </cell>
          <cell r="N82">
            <v>6.830425</v>
          </cell>
          <cell r="O82">
            <v>6.6519519999999996</v>
          </cell>
          <cell r="P82">
            <v>6.4843630000000001</v>
          </cell>
          <cell r="Q82">
            <v>6.4843630000000001</v>
          </cell>
        </row>
        <row r="83">
          <cell r="B83">
            <v>51.31324</v>
          </cell>
          <cell r="C83">
            <v>49.111240000000002</v>
          </cell>
          <cell r="D83">
            <v>33.85595</v>
          </cell>
          <cell r="E83">
            <v>20.341709999999999</v>
          </cell>
          <cell r="F83">
            <v>20.993839999999999</v>
          </cell>
          <cell r="G83">
            <v>24.872</v>
          </cell>
          <cell r="H83">
            <v>27.86186</v>
          </cell>
          <cell r="I83">
            <v>22.60585</v>
          </cell>
          <cell r="J83">
            <v>18.951329999999999</v>
          </cell>
          <cell r="K83">
            <v>16.313970000000001</v>
          </cell>
          <cell r="L83">
            <v>14.34003</v>
          </cell>
          <cell r="M83">
            <v>15.478529</v>
          </cell>
          <cell r="N83">
            <v>16.845680000000002</v>
          </cell>
          <cell r="O83">
            <v>18.477730000000001</v>
          </cell>
          <cell r="P83">
            <v>20.436119999999999</v>
          </cell>
          <cell r="Q83">
            <v>20.436119999999999</v>
          </cell>
        </row>
        <row r="84">
          <cell r="B84">
            <v>2.4011390000000001</v>
          </cell>
          <cell r="C84">
            <v>2.5428109999999999</v>
          </cell>
          <cell r="D84">
            <v>2.6056550000000001</v>
          </cell>
          <cell r="E84">
            <v>2.4694590000000001</v>
          </cell>
          <cell r="F84">
            <v>2.3438870000000001</v>
          </cell>
          <cell r="G84">
            <v>2.2660960000000001</v>
          </cell>
          <cell r="H84">
            <v>2.1824970000000001</v>
          </cell>
          <cell r="I84">
            <v>2.1547999999999998</v>
          </cell>
          <cell r="J84">
            <v>2.1272069999999998</v>
          </cell>
          <cell r="K84">
            <v>2.100311</v>
          </cell>
          <cell r="L84">
            <v>2.0743680000000002</v>
          </cell>
          <cell r="M84">
            <v>2.0522</v>
          </cell>
          <cell r="N84">
            <v>2.0300189999999998</v>
          </cell>
          <cell r="O84">
            <v>2.0083150000000001</v>
          </cell>
          <cell r="P84">
            <v>1.9873000000000001</v>
          </cell>
          <cell r="Q84">
            <v>1.950161</v>
          </cell>
        </row>
        <row r="85">
          <cell r="B85">
            <v>2.960248</v>
          </cell>
          <cell r="C85">
            <v>3.0797699999999999</v>
          </cell>
          <cell r="D85">
            <v>3.1337229999999998</v>
          </cell>
          <cell r="E85">
            <v>2.9442870000000001</v>
          </cell>
          <cell r="F85">
            <v>2.8370000000000002</v>
          </cell>
          <cell r="G85">
            <v>2.791048</v>
          </cell>
          <cell r="H85">
            <v>2.7230850000000002</v>
          </cell>
          <cell r="I85">
            <v>2.6737669999999998</v>
          </cell>
          <cell r="J85">
            <v>2.6246290000000001</v>
          </cell>
          <cell r="K85">
            <v>2.5767350000000002</v>
          </cell>
          <cell r="L85">
            <v>2.5305369999999998</v>
          </cell>
          <cell r="M85">
            <v>2.4984099999999998</v>
          </cell>
          <cell r="N85">
            <v>2.4662709999999999</v>
          </cell>
          <cell r="O85">
            <v>2.4348200000000002</v>
          </cell>
          <cell r="P85">
            <v>2.4043649999999999</v>
          </cell>
          <cell r="Q85">
            <v>2.3594330000000001</v>
          </cell>
        </row>
        <row r="86">
          <cell r="B86">
            <v>12.572016</v>
          </cell>
          <cell r="C86">
            <v>12.595777</v>
          </cell>
          <cell r="D86">
            <v>12.053176000000001</v>
          </cell>
          <cell r="E86">
            <v>10.764893000000001</v>
          </cell>
          <cell r="F86">
            <v>10.028935000000001</v>
          </cell>
          <cell r="G86">
            <v>9.7582039999999992</v>
          </cell>
          <cell r="H86">
            <v>9.3172090000000001</v>
          </cell>
          <cell r="I86">
            <v>9.105219</v>
          </cell>
          <cell r="J86">
            <v>8.8959910000000004</v>
          </cell>
          <cell r="K86">
            <v>8.6939340000000005</v>
          </cell>
          <cell r="L86">
            <v>8.5007719999999996</v>
          </cell>
          <cell r="M86">
            <v>8.2968410000000006</v>
          </cell>
          <cell r="N86">
            <v>8.0974520000000005</v>
          </cell>
          <cell r="O86">
            <v>7.9066460000000003</v>
          </cell>
          <cell r="P86">
            <v>7.7258259999999996</v>
          </cell>
          <cell r="Q86">
            <v>7.4071360000000004</v>
          </cell>
        </row>
        <row r="87">
          <cell r="B87">
            <v>22.55179</v>
          </cell>
          <cell r="C87">
            <v>21.87921</v>
          </cell>
          <cell r="D87">
            <v>19.905080000000002</v>
          </cell>
          <cell r="E87">
            <v>17.36975</v>
          </cell>
          <cell r="F87">
            <v>15.995737999999999</v>
          </cell>
          <cell r="G87">
            <v>15.507054</v>
          </cell>
          <cell r="H87">
            <v>14.69064</v>
          </cell>
          <cell r="I87">
            <v>14.329447999999999</v>
          </cell>
          <cell r="J87">
            <v>13.974288</v>
          </cell>
          <cell r="K87">
            <v>13.632543999999999</v>
          </cell>
          <cell r="L87">
            <v>13.306979999999999</v>
          </cell>
          <cell r="M87">
            <v>12.92015</v>
          </cell>
          <cell r="N87">
            <v>12.545806000000001</v>
          </cell>
          <cell r="O87">
            <v>12.191109000000001</v>
          </cell>
          <cell r="P87">
            <v>11.85812</v>
          </cell>
          <cell r="Q87">
            <v>11.268629000000001</v>
          </cell>
        </row>
        <row r="88">
          <cell r="B88">
            <v>66.523700000000005</v>
          </cell>
          <cell r="C88">
            <v>60.462519999999998</v>
          </cell>
          <cell r="D88">
            <v>61.17595</v>
          </cell>
          <cell r="E88">
            <v>22.816960000000002</v>
          </cell>
          <cell r="F88">
            <v>23.121970000000001</v>
          </cell>
          <cell r="G88">
            <v>25.788229999999999</v>
          </cell>
          <cell r="H88">
            <v>27.91957</v>
          </cell>
          <cell r="I88">
            <v>23.960100000000001</v>
          </cell>
          <cell r="J88">
            <v>20.896719999999998</v>
          </cell>
          <cell r="K88">
            <v>18.503920000000001</v>
          </cell>
          <cell r="L88">
            <v>16.602070000000001</v>
          </cell>
          <cell r="M88">
            <v>18.533439999999999</v>
          </cell>
          <cell r="N88">
            <v>21.046569999999999</v>
          </cell>
          <cell r="O88">
            <v>24.364129999999999</v>
          </cell>
          <cell r="P88">
            <v>28.886780000000002</v>
          </cell>
          <cell r="Q88">
            <v>28.886780000000002</v>
          </cell>
        </row>
        <row r="89">
          <cell r="B89">
            <v>2.203624</v>
          </cell>
          <cell r="C89">
            <v>2.0990859999999998</v>
          </cell>
          <cell r="D89">
            <v>2.15483</v>
          </cell>
          <cell r="E89">
            <v>2.3418420000000002</v>
          </cell>
          <cell r="F89">
            <v>2.4346640000000002</v>
          </cell>
          <cell r="G89">
            <v>2.5449679999999999</v>
          </cell>
          <cell r="H89">
            <v>2.7100339999999998</v>
          </cell>
          <cell r="I89">
            <v>2.7400660000000001</v>
          </cell>
          <cell r="J89">
            <v>2.7707649999999999</v>
          </cell>
          <cell r="K89">
            <v>2.8014640000000002</v>
          </cell>
          <cell r="L89">
            <v>2.8318300000000001</v>
          </cell>
          <cell r="M89">
            <v>2.8292799999999998</v>
          </cell>
          <cell r="N89">
            <v>2.8266749999999998</v>
          </cell>
          <cell r="O89">
            <v>2.8240690000000002</v>
          </cell>
          <cell r="P89">
            <v>2.821491</v>
          </cell>
          <cell r="Q89">
            <v>2.821491</v>
          </cell>
        </row>
        <row r="90">
          <cell r="B90">
            <v>19.295000000000002</v>
          </cell>
          <cell r="C90">
            <v>19.36046</v>
          </cell>
          <cell r="D90">
            <v>19.392440000000001</v>
          </cell>
          <cell r="E90">
            <v>19.42126</v>
          </cell>
          <cell r="F90">
            <v>20.36787</v>
          </cell>
          <cell r="G90">
            <v>21.09355</v>
          </cell>
          <cell r="H90">
            <v>21.255469999999999</v>
          </cell>
          <cell r="I90">
            <v>21.528670000000002</v>
          </cell>
          <cell r="J90">
            <v>21.807939999999999</v>
          </cell>
          <cell r="K90">
            <v>22.087209999999999</v>
          </cell>
          <cell r="L90">
            <v>22.363440000000001</v>
          </cell>
          <cell r="M90">
            <v>22.605029999999999</v>
          </cell>
          <cell r="N90">
            <v>22.852</v>
          </cell>
          <cell r="O90">
            <v>23.098970000000001</v>
          </cell>
          <cell r="P90">
            <v>23.343250000000001</v>
          </cell>
          <cell r="Q90">
            <v>23.787780000000001</v>
          </cell>
        </row>
      </sheetData>
      <sheetData sheetId="16">
        <row r="1">
          <cell r="O1" t="str">
            <v>Share Price (US$, left)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tzPeriodicDPmap"/>
      <sheetName val="bltzSingleDPmap"/>
      <sheetName val="bltzModelProperties"/>
      <sheetName val="COH-CAL"/>
      <sheetName val="COH"/>
      <sheetName val="IS"/>
      <sheetName val="IS_Q"/>
      <sheetName val="Mix"/>
      <sheetName val="STORES"/>
      <sheetName val="Geographic Mix"/>
      <sheetName val="SG&amp;A"/>
      <sheetName val="COHPROJ-CAL"/>
      <sheetName val="COHQ-CAL"/>
      <sheetName val="SOCF"/>
      <sheetName val="CF_Q"/>
      <sheetName val="BS"/>
      <sheetName val="BS_Q"/>
      <sheetName val="COHINV"/>
      <sheetName val="Ratios"/>
      <sheetName val="QtRatios"/>
      <sheetName val="Buyback"/>
      <sheetName val="DCF"/>
      <sheetName val="Mapping"/>
      <sheetName val="Calendar"/>
      <sheetName val="Quicktake"/>
      <sheetName val="Full Note"/>
      <sheetName val="Japan"/>
      <sheetName val="storemodel"/>
      <sheetName val="GM"/>
      <sheetName val="M_modMain"/>
      <sheetName val="Geographic Seg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Take"/>
      <sheetName val="AEOS"/>
      <sheetName val="__FDSCACHE__"/>
      <sheetName val="AEOSPROJ"/>
      <sheetName val="AEOSQ"/>
      <sheetName val="STORES"/>
      <sheetName val="AEOSCF"/>
      <sheetName val="AEOSBS"/>
      <sheetName val="AEOSINV"/>
      <sheetName val="BS_Q"/>
      <sheetName val="Qtr_Ratios"/>
      <sheetName val="Ratios"/>
      <sheetName val="Sheet1"/>
      <sheetName val="AEOSCFQ"/>
      <sheetName val="AEOS store model"/>
      <sheetName val="DCF-Re-WACC"/>
      <sheetName val="DCF-Re-Equity"/>
      <sheetName val="DCF-Re-2000"/>
      <sheetName val="Forecasts_VDF "/>
      <sheetName val="M_modMain"/>
      <sheetName val=""/>
    </sheetNames>
    <sheetDataSet>
      <sheetData sheetId="0"/>
      <sheetData sheetId="1"/>
      <sheetData sheetId="2"/>
      <sheetData sheetId="3"/>
      <sheetData sheetId="4"/>
      <sheetData sheetId="5">
        <row r="57">
          <cell r="G57">
            <v>1277.1973379999999</v>
          </cell>
          <cell r="M57">
            <v>1626.4055499999999</v>
          </cell>
        </row>
        <row r="58">
          <cell r="Y58">
            <v>0.26920169053458792</v>
          </cell>
          <cell r="AE58">
            <v>0.13282307803658755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Take"/>
      <sheetName val="AEOS"/>
      <sheetName val="__FDSCACHE__"/>
      <sheetName val="AEOSPROJ"/>
      <sheetName val="AEOSQ"/>
      <sheetName val="STORES"/>
      <sheetName val="AEOSCF"/>
      <sheetName val="AEOSBS"/>
      <sheetName val="AEOSINV"/>
      <sheetName val="BS_Q"/>
      <sheetName val="Qtr_Ratios"/>
      <sheetName val="Ratios"/>
      <sheetName val="Sheet1"/>
      <sheetName val="AEOSCFQ"/>
      <sheetName val="AEOS store model"/>
      <sheetName val="DCF-Re-WACC"/>
      <sheetName val="DCF-Re-Equity"/>
      <sheetName val="DCF-Re-2000"/>
      <sheetName val="Forecasts_VDF "/>
      <sheetName val="M_modMain"/>
    </sheetNames>
    <sheetDataSet>
      <sheetData sheetId="0"/>
      <sheetData sheetId="1" refreshError="1">
        <row r="22">
          <cell r="AC22" t="e">
            <v>#REF!</v>
          </cell>
        </row>
        <row r="25">
          <cell r="AC25" t="e">
            <v>#REF!</v>
          </cell>
        </row>
        <row r="70">
          <cell r="AK70">
            <v>71365.5</v>
          </cell>
        </row>
        <row r="72">
          <cell r="AK72">
            <v>71496</v>
          </cell>
        </row>
        <row r="74">
          <cell r="AK74">
            <v>72736</v>
          </cell>
        </row>
      </sheetData>
      <sheetData sheetId="2"/>
      <sheetData sheetId="3">
        <row r="36">
          <cell r="L36">
            <v>1.2399983587050183</v>
          </cell>
        </row>
      </sheetData>
      <sheetData sheetId="4"/>
      <sheetData sheetId="5">
        <row r="47">
          <cell r="Y47">
            <v>0.27369843439811481</v>
          </cell>
        </row>
      </sheetData>
      <sheetData sheetId="6"/>
      <sheetData sheetId="7"/>
      <sheetData sheetId="8"/>
      <sheetData sheetId="9" refreshError="1">
        <row r="43">
          <cell r="I43">
            <v>-8897</v>
          </cell>
          <cell r="J43">
            <v>11238</v>
          </cell>
          <cell r="L43">
            <v>67825</v>
          </cell>
          <cell r="M43">
            <v>66814</v>
          </cell>
          <cell r="N43">
            <v>73426</v>
          </cell>
          <cell r="AB43">
            <v>262022</v>
          </cell>
          <cell r="AC43">
            <v>295044</v>
          </cell>
          <cell r="AD43">
            <v>367695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Take"/>
      <sheetName val="ANN"/>
      <sheetName val="__FDSCACHE__"/>
      <sheetName val="ANNPROJ"/>
      <sheetName val="ANNQ"/>
      <sheetName val="STORES"/>
      <sheetName val="ANNCF"/>
      <sheetName val="ANNINV"/>
      <sheetName val="ANNBS"/>
      <sheetName val="BS_Q"/>
      <sheetName val="QtRatios"/>
      <sheetName val="Op Inc Q"/>
      <sheetName val="Ratios"/>
      <sheetName val="CF_Q"/>
      <sheetName val="Operating Income"/>
      <sheetName val="Issues Catalysts"/>
      <sheetName val="DCF-Re-2000"/>
      <sheetName val="DCF-Re-WACC"/>
      <sheetName val="DCF-Re-Equity"/>
      <sheetName val="Storemodel ATS"/>
      <sheetName val="Storemodel Loft"/>
      <sheetName val="factorycomp"/>
      <sheetName val="Forecasts_VDF"/>
      <sheetName val="M_modMain"/>
    </sheetNames>
    <sheetDataSet>
      <sheetData sheetId="0"/>
      <sheetData sheetId="1">
        <row r="130">
          <cell r="M130">
            <v>649934</v>
          </cell>
        </row>
      </sheetData>
      <sheetData sheetId="2"/>
      <sheetData sheetId="3">
        <row r="9">
          <cell r="W9">
            <v>1232776</v>
          </cell>
          <cell r="Y9">
            <v>1299572</v>
          </cell>
          <cell r="AA9">
            <v>1380966</v>
          </cell>
        </row>
      </sheetData>
      <sheetData sheetId="4"/>
      <sheetData sheetId="5">
        <row r="60">
          <cell r="R60">
            <v>257</v>
          </cell>
          <cell r="X60">
            <v>297</v>
          </cell>
          <cell r="AD60">
            <v>300</v>
          </cell>
          <cell r="AJ60">
            <v>324</v>
          </cell>
          <cell r="AP60">
            <v>365</v>
          </cell>
          <cell r="AV60">
            <v>405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M"/>
      <sheetName val="IS"/>
      <sheetName val="IS_Q"/>
      <sheetName val="Breakout"/>
      <sheetName val="BS"/>
      <sheetName val="SOCF"/>
      <sheetName val="BS_Q"/>
      <sheetName val="CF_Q"/>
      <sheetName val="InvAnlys"/>
      <sheetName val="Ratios_Q"/>
      <sheetName val="Notes"/>
      <sheetName val="Quick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 Indicators"/>
      <sheetName val="Comparable Analysis "/>
      <sheetName val="Events"/>
      <sheetName val="__FDSCACHE__"/>
      <sheetName val="Est v consensus v Guidance"/>
      <sheetName val="Data Screen"/>
      <sheetName val="Debt"/>
      <sheetName val="WACC"/>
      <sheetName val="Dupont Analysis (Data)"/>
      <sheetName val="Dupont Analysis (Charts)"/>
      <sheetName val="Merger 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nnual Assumptions"/>
      <sheetName val="IS"/>
      <sheetName val="Bal"/>
      <sheetName val="CF"/>
      <sheetName val="__FDSCACHE__"/>
      <sheetName val="Debt"/>
      <sheetName val="Calcs"/>
      <sheetName val="NPV "/>
      <sheetName val="Download"/>
      <sheetName val="Management's Discussion"/>
      <sheetName val="Comp"/>
      <sheetName val="Facility Break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 Jones Indust"/>
      <sheetName val="__FDSCACHE__"/>
      <sheetName val="S&amp;P 1500"/>
      <sheetName val="Russell 2000"/>
      <sheetName val="__APW_ACTIVE_FIELD_RESTORE__"/>
      <sheetName val="MASTER SHEET"/>
      <sheetName val="Val"/>
      <sheetName val="Dupont Analysis (Data)"/>
      <sheetName val="Debt"/>
      <sheetName val="S&amp;P 500"/>
      <sheetName val="Prez Boxes &amp; Headers"/>
      <sheetName val="Dupont Analysis (Charts)"/>
      <sheetName val="All US traded stocks"/>
      <sheetName val="AccDil"/>
      <sheetName val="Earnings Preview"/>
      <sheetName val="Merger History"/>
      <sheetName val="Chart Data Labelling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A5">
            <v>39946.611106828706</v>
          </cell>
        </row>
        <row r="6">
          <cell r="B6" t="str">
            <v>Factset Ticker</v>
          </cell>
          <cell r="C6" t="str">
            <v>Rating</v>
          </cell>
          <cell r="D6" t="str">
            <v>Target Price</v>
          </cell>
          <cell r="E6" t="str">
            <v>Live Price</v>
          </cell>
          <cell r="F6" t="str">
            <v>"Now" Price</v>
          </cell>
          <cell r="G6" t="str">
            <v>Stock Price Selected</v>
          </cell>
          <cell r="H6" t="str">
            <v>Diluted Shares Outstanding</v>
          </cell>
          <cell r="I6" t="str">
            <v>Market Cap Selected</v>
          </cell>
          <cell r="J6" t="str">
            <v>Total Market Equity Capitalisation (USDm)</v>
          </cell>
          <cell r="K6" t="str">
            <v>Cash &amp; Short Term Investments</v>
          </cell>
          <cell r="L6" t="str">
            <v>Total Debt</v>
          </cell>
          <cell r="M6" t="str">
            <v>Minority interest</v>
          </cell>
          <cell r="N6" t="str">
            <v>Preferred equity</v>
          </cell>
          <cell r="O6" t="str">
            <v>Equity</v>
          </cell>
          <cell r="P6" t="str">
            <v>EV</v>
          </cell>
          <cell r="Q6" t="str">
            <v>FactSet EV</v>
          </cell>
          <cell r="S6" t="str">
            <v>Dividend Yield</v>
          </cell>
          <cell r="T6" t="str">
            <v>Net Debt</v>
          </cell>
          <cell r="U6" t="str">
            <v>Capital</v>
          </cell>
          <cell r="V6" t="str">
            <v>Net Debt to Cap</v>
          </cell>
          <cell r="W6" t="str">
            <v>Reporting Currency</v>
          </cell>
          <cell r="X6" t="str">
            <v>Year End</v>
          </cell>
          <cell r="Y6" t="str">
            <v>% of First Year</v>
          </cell>
          <cell r="Z6" t="str">
            <v>% of Next Year</v>
          </cell>
          <cell r="AA6" t="str">
            <v>Exchange Rate Against the USD</v>
          </cell>
          <cell r="AB6" t="str">
            <v>FactSet Market Cap $</v>
          </cell>
          <cell r="AC6" t="str">
            <v>52 Week High</v>
          </cell>
          <cell r="AD6" t="str">
            <v>52 Week Low</v>
          </cell>
          <cell r="AE6" t="str">
            <v>Date of 52 Week High</v>
          </cell>
          <cell r="AF6" t="str">
            <v>Date of 52 Week Low</v>
          </cell>
          <cell r="AG6" t="str">
            <v>Price Open</v>
          </cell>
          <cell r="AH6" t="str">
            <v>Absolute Price -1D</v>
          </cell>
          <cell r="AI6" t="str">
            <v>Absolute Price 1 Jan</v>
          </cell>
          <cell r="AJ6" t="str">
            <v>Price change today</v>
          </cell>
          <cell r="AK6" t="str">
            <v>Price -1W</v>
          </cell>
          <cell r="AL6" t="str">
            <v>Price -1M</v>
          </cell>
          <cell r="AM6" t="str">
            <v>Price -3M</v>
          </cell>
          <cell r="AN6" t="str">
            <v>Price -12M</v>
          </cell>
          <cell r="AO6" t="str">
            <v>Price - 3 Yr Change</v>
          </cell>
          <cell r="AP6" t="str">
            <v>Price -1 Jan</v>
          </cell>
          <cell r="AQ6" t="str">
            <v>Price Rel. -1W</v>
          </cell>
          <cell r="AR6" t="str">
            <v>Price Rel. -1M</v>
          </cell>
          <cell r="AS6" t="str">
            <v>Price Rel. -3M</v>
          </cell>
          <cell r="AT6" t="str">
            <v>Price Rel. -12M</v>
          </cell>
          <cell r="AU6" t="str">
            <v>Price Rel. -1 Jan</v>
          </cell>
          <cell r="AV6" t="str">
            <v>Volatility - Month</v>
          </cell>
          <cell r="AW6" t="str">
            <v>Volatility - Year</v>
          </cell>
          <cell r="AX6" t="str">
            <v>30 Day Average Volume (k)</v>
          </cell>
          <cell r="AY6" t="str">
            <v>% Free Float</v>
          </cell>
          <cell r="AZ6" t="str">
            <v>FactSet FY Adj.</v>
          </cell>
          <cell r="BA6" t="str">
            <v>Consensus Sales 2007</v>
          </cell>
          <cell r="BB6" t="str">
            <v>Consensus Sales 2008</v>
          </cell>
          <cell r="BC6" t="str">
            <v>Consensus Sales 2009</v>
          </cell>
          <cell r="BD6" t="str">
            <v>Consensus Sales 2010</v>
          </cell>
          <cell r="BE6" t="str">
            <v>Consensus EBITDA 2007</v>
          </cell>
          <cell r="BF6" t="str">
            <v>Consensus EBITDA 2008</v>
          </cell>
          <cell r="BG6" t="str">
            <v>Consensus EBITDA 2009</v>
          </cell>
          <cell r="BH6" t="str">
            <v>Consensus EBITDA 2010</v>
          </cell>
          <cell r="BI6" t="str">
            <v>Consensus EBITDA 2011</v>
          </cell>
          <cell r="BJ6" t="str">
            <v>Consensus EBIT 2007</v>
          </cell>
          <cell r="BK6" t="str">
            <v>Consensus EBIT 2008</v>
          </cell>
          <cell r="BL6" t="str">
            <v>Consensus EBIT 2009</v>
          </cell>
          <cell r="BM6" t="str">
            <v>Consensus EBIT 2010</v>
          </cell>
          <cell r="BN6" t="str">
            <v>Consensus EBIT 2011</v>
          </cell>
          <cell r="BO6" t="str">
            <v>Consensus EPS 2007</v>
          </cell>
          <cell r="BP6" t="str">
            <v>Consensus EPS 2008</v>
          </cell>
          <cell r="BQ6" t="str">
            <v>Consensus EPS 2009</v>
          </cell>
          <cell r="BR6" t="str">
            <v>Consensus EPS 2010</v>
          </cell>
          <cell r="BS6" t="str">
            <v>Consensus EPS 2011</v>
          </cell>
          <cell r="BT6" t="str">
            <v>Macquarie Sales 2007</v>
          </cell>
          <cell r="BU6" t="str">
            <v>Macquarie Sales 2008</v>
          </cell>
          <cell r="BV6" t="str">
            <v>Macquarie Sales 1Q09</v>
          </cell>
          <cell r="BW6" t="str">
            <v>Macquarie Sales 2Q09</v>
          </cell>
          <cell r="BX6" t="str">
            <v>Macquarie Sales 3Q09</v>
          </cell>
          <cell r="BY6" t="str">
            <v>Macquarie Sales 4Q09</v>
          </cell>
          <cell r="BZ6" t="str">
            <v>Macquarie Sales 2009</v>
          </cell>
          <cell r="CA6" t="str">
            <v>Macquarie Sales 2010</v>
          </cell>
          <cell r="CB6" t="str">
            <v>Macquarie EBITDAR 2007</v>
          </cell>
          <cell r="CC6" t="str">
            <v>Macquarie EBITDAR 2008</v>
          </cell>
          <cell r="CD6" t="str">
            <v>Macquarie EBITDAR 2009</v>
          </cell>
          <cell r="CE6" t="str">
            <v>Macquarie EBITDAR 2010</v>
          </cell>
          <cell r="CF6" t="str">
            <v>Macquarie EBITDA 2007</v>
          </cell>
          <cell r="CG6" t="str">
            <v>Macquarie EBITDA 2008</v>
          </cell>
          <cell r="CH6" t="str">
            <v>Macquarie EBITDA 2009</v>
          </cell>
          <cell r="CI6" t="str">
            <v>Macquarie EBITDA 2010</v>
          </cell>
          <cell r="CJ6" t="str">
            <v>Macquarie EBIT 2007</v>
          </cell>
          <cell r="CK6" t="str">
            <v>Macquarie EBIT 2008</v>
          </cell>
          <cell r="CL6" t="str">
            <v>Macquarie EBIT 2009</v>
          </cell>
          <cell r="CM6" t="str">
            <v>Macquarie EBIT 2010</v>
          </cell>
          <cell r="CN6" t="str">
            <v>Macquarie EPS 2007</v>
          </cell>
          <cell r="CO6" t="str">
            <v>Macquarie EPS 2008</v>
          </cell>
          <cell r="CP6" t="str">
            <v>Macquarie EPS 2009</v>
          </cell>
          <cell r="CQ6" t="str">
            <v>Macquarie EPS 2010</v>
          </cell>
          <cell r="CR6" t="str">
            <v>Macquarie FCF 2007</v>
          </cell>
          <cell r="CS6" t="str">
            <v>Macquarie FCF 2008</v>
          </cell>
          <cell r="CT6" t="str">
            <v>Macquarie FCF 2009</v>
          </cell>
          <cell r="CU6" t="str">
            <v>Macquarie FCF 2010</v>
          </cell>
        </row>
        <row r="9">
          <cell r="B9" t="str">
            <v>BKD</v>
          </cell>
          <cell r="C9" t="str">
            <v>NEUTRAL</v>
          </cell>
          <cell r="D9">
            <v>3.7316799985999194</v>
          </cell>
          <cell r="E9">
            <v>10.49</v>
          </cell>
          <cell r="F9">
            <v>6.6000000000000005</v>
          </cell>
          <cell r="G9">
            <v>10.49</v>
          </cell>
          <cell r="H9">
            <v>101.419</v>
          </cell>
          <cell r="I9">
            <v>1063.8853099999999</v>
          </cell>
          <cell r="J9">
            <v>1063.8853099999999</v>
          </cell>
          <cell r="K9">
            <v>53.972999999999999</v>
          </cell>
          <cell r="L9">
            <v>2552.9290000000001</v>
          </cell>
          <cell r="M9">
            <v>3.6240000000000001</v>
          </cell>
          <cell r="N9">
            <v>0</v>
          </cell>
          <cell r="O9">
            <v>960.60100000000011</v>
          </cell>
          <cell r="P9">
            <v>3566.4653099999996</v>
          </cell>
          <cell r="Q9">
            <v>3157.1653100000003</v>
          </cell>
          <cell r="R9">
            <v>0.12964161195601109</v>
          </cell>
          <cell r="S9">
            <v>0</v>
          </cell>
          <cell r="T9">
            <v>2498.9560000000001</v>
          </cell>
          <cell r="U9">
            <v>3463.181</v>
          </cell>
          <cell r="V9">
            <v>0.72157822533676408</v>
          </cell>
          <cell r="W9" t="str">
            <v>U.S. Dollar</v>
          </cell>
          <cell r="X9">
            <v>12</v>
          </cell>
          <cell r="Y9">
            <v>1</v>
          </cell>
          <cell r="Z9">
            <v>0</v>
          </cell>
          <cell r="AA9">
            <v>1</v>
          </cell>
          <cell r="AB9">
            <v>660.18230000000005</v>
          </cell>
          <cell r="AC9">
            <v>27.22</v>
          </cell>
          <cell r="AD9">
            <v>2.5</v>
          </cell>
          <cell r="AE9" t="str">
            <v>05/02/2008</v>
          </cell>
          <cell r="AF9" t="str">
            <v>03/05/2009</v>
          </cell>
          <cell r="AG9">
            <v>12.11</v>
          </cell>
          <cell r="AH9">
            <v>6.49</v>
          </cell>
          <cell r="AI9">
            <v>5.58</v>
          </cell>
          <cell r="AJ9">
            <v>-0.1337737407101568</v>
          </cell>
          <cell r="AK9">
            <v>1.0597229999999999E-2</v>
          </cell>
          <cell r="AL9">
            <v>0.63906240000000003</v>
          </cell>
          <cell r="AM9">
            <v>0.86654810000000015</v>
          </cell>
          <cell r="AN9">
            <v>-0.57667480000000004</v>
          </cell>
          <cell r="AO9">
            <v>-0.82739360000000006</v>
          </cell>
          <cell r="AP9">
            <v>0.87992831541218641</v>
          </cell>
          <cell r="AQ9">
            <v>3.9362999999999725E-4</v>
          </cell>
          <cell r="AR9">
            <v>0.49128222000000005</v>
          </cell>
          <cell r="AS9">
            <v>0.84869186000000019</v>
          </cell>
          <cell r="AT9">
            <v>-0.2107289</v>
          </cell>
          <cell r="AU9">
            <v>0.91718267467042058</v>
          </cell>
          <cell r="AV9">
            <v>7.0122809999999998</v>
          </cell>
          <cell r="AW9" t="e">
            <v>#N/A</v>
          </cell>
          <cell r="AX9">
            <v>739.11710000000005</v>
          </cell>
          <cell r="AY9">
            <v>0.35980130000000005</v>
          </cell>
          <cell r="AZ9">
            <v>0</v>
          </cell>
          <cell r="BA9">
            <v>1839.296</v>
          </cell>
          <cell r="BB9">
            <v>1928.0540000000001</v>
          </cell>
          <cell r="BC9">
            <v>1993.1458</v>
          </cell>
          <cell r="BD9">
            <v>2053.9926999999998</v>
          </cell>
          <cell r="BE9">
            <v>175.80599999999998</v>
          </cell>
          <cell r="BF9">
            <v>203.50200000000001</v>
          </cell>
          <cell r="BG9">
            <v>280.09285999999997</v>
          </cell>
          <cell r="BH9">
            <v>316.59778</v>
          </cell>
          <cell r="BI9">
            <v>335.01799999999997</v>
          </cell>
          <cell r="BJ9">
            <v>-109.89400000000001</v>
          </cell>
          <cell r="BK9">
            <v>-74.99799999999999</v>
          </cell>
          <cell r="BL9">
            <v>53.667664000000002</v>
          </cell>
          <cell r="BM9">
            <v>103.50475</v>
          </cell>
          <cell r="BN9">
            <v>19.265000000000001</v>
          </cell>
          <cell r="BO9">
            <v>-1.59568</v>
          </cell>
          <cell r="BP9">
            <v>-3.6712099999999999</v>
          </cell>
          <cell r="BQ9">
            <v>-1.1936249999999999</v>
          </cell>
          <cell r="BR9">
            <v>-1.1025001000000001</v>
          </cell>
          <cell r="BS9">
            <v>-0.80700000000000005</v>
          </cell>
          <cell r="BT9">
            <v>1839.296</v>
          </cell>
          <cell r="BU9">
            <v>1928.0540000000001</v>
          </cell>
          <cell r="BV9">
            <v>514.84182629924828</v>
          </cell>
          <cell r="BW9">
            <v>516.14287694025302</v>
          </cell>
          <cell r="BX9">
            <v>520.84055614912108</v>
          </cell>
          <cell r="BY9">
            <v>526.45167442340892</v>
          </cell>
          <cell r="BZ9">
            <v>2078.2769338120315</v>
          </cell>
          <cell r="CA9">
            <v>2246.5177386910618</v>
          </cell>
          <cell r="CB9">
            <v>530.346</v>
          </cell>
          <cell r="CC9">
            <v>530.35400000000004</v>
          </cell>
          <cell r="CD9">
            <v>576.14428670502093</v>
          </cell>
          <cell r="CE9">
            <v>617.46105713037321</v>
          </cell>
          <cell r="CF9">
            <v>258.71800000000002</v>
          </cell>
          <cell r="CG9">
            <v>260.88499999999999</v>
          </cell>
          <cell r="CH9">
            <v>285.18551597133649</v>
          </cell>
          <cell r="CI9">
            <v>302.94857371362457</v>
          </cell>
          <cell r="CJ9">
            <v>-41.207000000000001</v>
          </cell>
          <cell r="CK9">
            <v>-15.317</v>
          </cell>
          <cell r="CL9">
            <v>-5.6361293558622707</v>
          </cell>
          <cell r="CM9">
            <v>2.315253570927307</v>
          </cell>
          <cell r="CN9">
            <v>-1.0282925003201624</v>
          </cell>
          <cell r="CO9">
            <v>-0.80632850384097099</v>
          </cell>
          <cell r="CP9">
            <v>-1.0149244503821813</v>
          </cell>
          <cell r="CQ9">
            <v>-0.93263053587593892</v>
          </cell>
          <cell r="CR9">
            <v>0.29657869590487729</v>
          </cell>
          <cell r="CS9">
            <v>-0.51404093757069647</v>
          </cell>
          <cell r="CT9">
            <v>0.89650245789475247</v>
          </cell>
          <cell r="CU9">
            <v>0.86359564855150461</v>
          </cell>
        </row>
        <row r="10">
          <cell r="B10" t="str">
            <v>ESC</v>
          </cell>
          <cell r="C10" t="str">
            <v>NEUTRAL</v>
          </cell>
          <cell r="D10">
            <v>7.1218393217546101</v>
          </cell>
          <cell r="E10">
            <v>13.620000000000001</v>
          </cell>
          <cell r="F10">
            <v>7.3100000000000005</v>
          </cell>
          <cell r="G10">
            <v>13.620000000000001</v>
          </cell>
          <cell r="H10">
            <v>41.642000000000003</v>
          </cell>
          <cell r="I10">
            <v>567.16404000000011</v>
          </cell>
          <cell r="J10">
            <v>567.16404000000011</v>
          </cell>
          <cell r="K10">
            <v>29.056000000000001</v>
          </cell>
          <cell r="L10">
            <v>1563.2719999999999</v>
          </cell>
          <cell r="M10">
            <v>6.6269999999999998</v>
          </cell>
          <cell r="N10">
            <v>0</v>
          </cell>
          <cell r="O10">
            <v>359.40100000000007</v>
          </cell>
          <cell r="P10">
            <v>2108.00704</v>
          </cell>
          <cell r="Q10">
            <v>1847.3281199999999</v>
          </cell>
          <cell r="R10">
            <v>0.14111132569129081</v>
          </cell>
          <cell r="S10">
            <v>0</v>
          </cell>
          <cell r="T10">
            <v>1534.2159999999999</v>
          </cell>
          <cell r="U10">
            <v>1900.2439999999999</v>
          </cell>
          <cell r="V10">
            <v>0.80737842087647693</v>
          </cell>
          <cell r="W10" t="str">
            <v>U.S. Dollar</v>
          </cell>
          <cell r="X10">
            <v>12</v>
          </cell>
          <cell r="Y10">
            <v>1</v>
          </cell>
          <cell r="Z10">
            <v>0</v>
          </cell>
          <cell r="AA10">
            <v>1</v>
          </cell>
          <cell r="AB10">
            <v>288.0557</v>
          </cell>
          <cell r="AC10">
            <v>27</v>
          </cell>
          <cell r="AD10">
            <v>4.88</v>
          </cell>
          <cell r="AE10" t="str">
            <v>09/19/2008</v>
          </cell>
          <cell r="AF10" t="str">
            <v>03/09/2009</v>
          </cell>
          <cell r="AG10">
            <v>14.26</v>
          </cell>
          <cell r="AH10">
            <v>7.36</v>
          </cell>
          <cell r="AI10">
            <v>10.029999999999999</v>
          </cell>
          <cell r="AJ10">
            <v>-4.4880785413744628E-2</v>
          </cell>
          <cell r="AK10">
            <v>0.40123450000000005</v>
          </cell>
          <cell r="AL10">
            <v>0.94571430000000012</v>
          </cell>
          <cell r="AM10">
            <v>0.71105530000000006</v>
          </cell>
          <cell r="AN10">
            <v>-0.37002780000000002</v>
          </cell>
          <cell r="AO10">
            <v>-0.64885490000000001</v>
          </cell>
          <cell r="AP10">
            <v>0.35792622133599217</v>
          </cell>
          <cell r="AQ10">
            <v>0.39103090000000007</v>
          </cell>
          <cell r="AR10">
            <v>0.79793412000000008</v>
          </cell>
          <cell r="AS10">
            <v>0.69319906000000009</v>
          </cell>
          <cell r="AT10">
            <v>-4.0818999999999717E-3</v>
          </cell>
          <cell r="AU10">
            <v>0.39518058059422634</v>
          </cell>
          <cell r="AV10">
            <v>7.1984579999999996</v>
          </cell>
          <cell r="AW10">
            <v>6.3607949999999995</v>
          </cell>
          <cell r="AX10">
            <v>238.33459999999999</v>
          </cell>
          <cell r="AY10">
            <v>0.73840520000000009</v>
          </cell>
          <cell r="AZ10">
            <v>0</v>
          </cell>
          <cell r="BA10">
            <v>534.67899999999997</v>
          </cell>
          <cell r="BB10">
            <v>769.42899999999997</v>
          </cell>
          <cell r="BC10">
            <v>877.92205999999999</v>
          </cell>
          <cell r="BD10">
            <v>920.74480000000005</v>
          </cell>
          <cell r="BE10">
            <v>107.92400000000001</v>
          </cell>
          <cell r="BF10">
            <v>122.33799999999999</v>
          </cell>
          <cell r="BG10">
            <v>154.11500000000001</v>
          </cell>
          <cell r="BH10">
            <v>168.56766999999999</v>
          </cell>
          <cell r="BI10">
            <v>180.9265</v>
          </cell>
          <cell r="BJ10">
            <v>28.494000000000007</v>
          </cell>
          <cell r="BK10">
            <v>3.4279999999999973</v>
          </cell>
          <cell r="BL10">
            <v>33.504440000000002</v>
          </cell>
          <cell r="BM10">
            <v>51.733275999999996</v>
          </cell>
          <cell r="BN10">
            <v>29.280799999999999</v>
          </cell>
          <cell r="BO10">
            <v>-1.55749</v>
          </cell>
          <cell r="BP10">
            <v>-2.5031099999999999</v>
          </cell>
          <cell r="BQ10">
            <v>-1.8418283</v>
          </cell>
          <cell r="BR10">
            <v>-1.409462</v>
          </cell>
          <cell r="BS10">
            <v>-1.5084500000000001</v>
          </cell>
          <cell r="BT10">
            <v>545.63900000000001</v>
          </cell>
          <cell r="BU10">
            <v>769.42899999999997</v>
          </cell>
          <cell r="BZ10">
            <v>881.38304305209033</v>
          </cell>
          <cell r="CA10">
            <v>951.64849052504326</v>
          </cell>
          <cell r="CB10">
            <v>150.75200000000001</v>
          </cell>
          <cell r="CC10">
            <v>223.166</v>
          </cell>
          <cell r="CD10">
            <v>262.47522736784134</v>
          </cell>
          <cell r="CE10">
            <v>293.59220092888961</v>
          </cell>
          <cell r="CF10">
            <v>98.483000000000004</v>
          </cell>
          <cell r="CG10">
            <v>131.80699999999999</v>
          </cell>
          <cell r="CH10">
            <v>165.5230926321114</v>
          </cell>
          <cell r="CI10">
            <v>188.91086697113488</v>
          </cell>
          <cell r="CJ10">
            <v>17.844000000000001</v>
          </cell>
          <cell r="CK10">
            <v>12.897</v>
          </cell>
          <cell r="CL10">
            <v>19.940737400111509</v>
          </cell>
          <cell r="CM10">
            <v>38.919678643327671</v>
          </cell>
          <cell r="CN10">
            <v>-1.7951163818503242</v>
          </cell>
          <cell r="CO10">
            <v>-2.3660396673064619</v>
          </cell>
          <cell r="CP10">
            <v>-2.1568601621247954</v>
          </cell>
          <cell r="CQ10">
            <v>-1.620247672603365</v>
          </cell>
          <cell r="CR10">
            <v>-27.756997642899233</v>
          </cell>
          <cell r="CS10">
            <v>-16.920000000000002</v>
          </cell>
          <cell r="CT10">
            <v>1.1411881678056921</v>
          </cell>
          <cell r="CU10">
            <v>1.6257799103031427</v>
          </cell>
        </row>
        <row r="11">
          <cell r="B11" t="str">
            <v>DVA</v>
          </cell>
          <cell r="C11" t="str">
            <v>NEUTRAL</v>
          </cell>
          <cell r="D11">
            <v>43.990411207845931</v>
          </cell>
          <cell r="E11">
            <v>45.08</v>
          </cell>
          <cell r="F11">
            <v>43.15</v>
          </cell>
          <cell r="G11">
            <v>45.08</v>
          </cell>
          <cell r="H11">
            <v>104.53033000000001</v>
          </cell>
          <cell r="I11">
            <v>4712.2272763999999</v>
          </cell>
          <cell r="J11">
            <v>4712.2272763999999</v>
          </cell>
          <cell r="K11">
            <v>446.41300000000001</v>
          </cell>
          <cell r="L11">
            <v>3695.1460000000002</v>
          </cell>
          <cell r="M11">
            <v>165.846</v>
          </cell>
          <cell r="N11">
            <v>0</v>
          </cell>
          <cell r="O11">
            <v>1952.4579999999999</v>
          </cell>
          <cell r="P11">
            <v>8126.8062764000006</v>
          </cell>
          <cell r="Q11">
            <v>8044.2273157</v>
          </cell>
          <cell r="R11">
            <v>1.0265617499250812E-2</v>
          </cell>
          <cell r="S11">
            <v>0</v>
          </cell>
          <cell r="T11">
            <v>3248.7330000000002</v>
          </cell>
          <cell r="U11">
            <v>5367.0370000000003</v>
          </cell>
          <cell r="V11">
            <v>0.6053122048534415</v>
          </cell>
          <cell r="W11" t="str">
            <v>U.S. Dollar</v>
          </cell>
          <cell r="X11">
            <v>12</v>
          </cell>
          <cell r="Y11">
            <v>1</v>
          </cell>
          <cell r="Z11">
            <v>0</v>
          </cell>
          <cell r="AA11">
            <v>1</v>
          </cell>
          <cell r="AB11">
            <v>4601.7309999999998</v>
          </cell>
          <cell r="AC11">
            <v>60.2</v>
          </cell>
          <cell r="AD11">
            <v>40.96</v>
          </cell>
          <cell r="AE11" t="str">
            <v>08/15/2008</v>
          </cell>
          <cell r="AF11" t="str">
            <v>11/21/2008</v>
          </cell>
          <cell r="AG11">
            <v>46.410000000000004</v>
          </cell>
          <cell r="AH11">
            <v>44.29</v>
          </cell>
          <cell r="AI11">
            <v>49.57</v>
          </cell>
          <cell r="AJ11">
            <v>-2.8657616892911131E-2</v>
          </cell>
          <cell r="AK11">
            <v>-1.1403440000000001E-2</v>
          </cell>
          <cell r="AL11">
            <v>1.1896849999999999E-2</v>
          </cell>
          <cell r="AM11">
            <v>-0.14280277</v>
          </cell>
          <cell r="AN11">
            <v>-0.10448943999999999</v>
          </cell>
          <cell r="AO11">
            <v>-0.19618870000000002</v>
          </cell>
          <cell r="AP11">
            <v>-9.0578979221303202E-2</v>
          </cell>
          <cell r="AQ11">
            <v>-2.1607040000000001E-2</v>
          </cell>
          <cell r="AR11">
            <v>-0.13588333</v>
          </cell>
          <cell r="AS11">
            <v>-0.16065900999999999</v>
          </cell>
          <cell r="AT11">
            <v>0.26145646000000006</v>
          </cell>
          <cell r="AU11">
            <v>-5.3324619963069031E-2</v>
          </cell>
          <cell r="AV11">
            <v>1.8102149999999999</v>
          </cell>
          <cell r="AW11">
            <v>2.602757</v>
          </cell>
          <cell r="AX11">
            <v>1021.755</v>
          </cell>
          <cell r="AY11">
            <v>0.99518770000000001</v>
          </cell>
          <cell r="AZ11">
            <v>0</v>
          </cell>
          <cell r="BA11">
            <v>5264.1509999999998</v>
          </cell>
          <cell r="BB11">
            <v>5660.1729999999998</v>
          </cell>
          <cell r="BC11">
            <v>5982.5254000000004</v>
          </cell>
          <cell r="BD11">
            <v>6308.6426000000001</v>
          </cell>
          <cell r="BE11">
            <v>1078.1390000000001</v>
          </cell>
          <cell r="BF11">
            <v>1051.0930000000001</v>
          </cell>
          <cell r="BG11">
            <v>1105.8044</v>
          </cell>
          <cell r="BH11">
            <v>1164.5399</v>
          </cell>
          <cell r="BI11">
            <v>1247.2</v>
          </cell>
          <cell r="BJ11">
            <v>884.6690000000001</v>
          </cell>
          <cell r="BK11">
            <v>834.17600000000004</v>
          </cell>
          <cell r="BL11">
            <v>873.86030000000005</v>
          </cell>
          <cell r="BM11">
            <v>920.83540000000005</v>
          </cell>
          <cell r="BN11">
            <v>986.56849999999997</v>
          </cell>
          <cell r="BO11">
            <v>3.5541299999999998</v>
          </cell>
          <cell r="BP11">
            <v>3.5318200000000002</v>
          </cell>
          <cell r="BQ11">
            <v>3.7991964999999999</v>
          </cell>
          <cell r="BR11">
            <v>4.1555530000000003</v>
          </cell>
          <cell r="BS11">
            <v>4.5679550000000004</v>
          </cell>
          <cell r="BT11">
            <v>545.63900000000001</v>
          </cell>
          <cell r="BU11">
            <v>769.42899999999997</v>
          </cell>
          <cell r="BZ11">
            <v>881.38304305209033</v>
          </cell>
          <cell r="CA11">
            <v>951.64849052504326</v>
          </cell>
          <cell r="CB11" t="str">
            <v>N/A</v>
          </cell>
          <cell r="CC11" t="str">
            <v>N/A</v>
          </cell>
          <cell r="CD11" t="str">
            <v>N/A</v>
          </cell>
          <cell r="CE11" t="str">
            <v>N/A</v>
          </cell>
          <cell r="CF11">
            <v>1000.5999999999997</v>
          </cell>
          <cell r="CG11">
            <v>1038.7169999999996</v>
          </cell>
          <cell r="CH11">
            <v>1089.6774081103908</v>
          </cell>
          <cell r="CI11">
            <v>1133.1039807760867</v>
          </cell>
          <cell r="CJ11">
            <v>807.09999999999945</v>
          </cell>
          <cell r="CK11">
            <v>821.79999999999927</v>
          </cell>
          <cell r="CL11">
            <v>853.72296722963347</v>
          </cell>
          <cell r="CM11">
            <v>882.42758280702128</v>
          </cell>
          <cell r="CN11">
            <v>3.2188081936685231</v>
          </cell>
          <cell r="CO11">
            <v>3.5321500032211639</v>
          </cell>
          <cell r="CP11">
            <v>3.7938094771038631</v>
          </cell>
          <cell r="CQ11">
            <v>4.1723682756346623</v>
          </cell>
          <cell r="CR11">
            <v>2.4285288640595897</v>
          </cell>
          <cell r="CS11">
            <v>2.2462678659964421</v>
          </cell>
          <cell r="CT11">
            <v>2.7579794583344057</v>
          </cell>
          <cell r="CU11">
            <v>3.2039224036628462</v>
          </cell>
        </row>
        <row r="12">
          <cell r="B12" t="str">
            <v>LNCR</v>
          </cell>
          <cell r="C12" t="str">
            <v>UNDERPERFORM</v>
          </cell>
          <cell r="D12">
            <v>21.850860249209113</v>
          </cell>
          <cell r="E12">
            <v>23.36</v>
          </cell>
          <cell r="F12">
            <v>21.26</v>
          </cell>
          <cell r="G12">
            <v>23.36</v>
          </cell>
          <cell r="H12">
            <v>73.533439999999999</v>
          </cell>
          <cell r="I12">
            <v>1717.7411583999999</v>
          </cell>
          <cell r="J12">
            <v>1717.7411583999999</v>
          </cell>
          <cell r="K12">
            <v>72.650999999999996</v>
          </cell>
          <cell r="L12">
            <v>556.91499999999996</v>
          </cell>
          <cell r="M12">
            <v>0</v>
          </cell>
          <cell r="N12">
            <v>0</v>
          </cell>
          <cell r="O12">
            <v>969.51800000000003</v>
          </cell>
          <cell r="P12">
            <v>2202.0051583999998</v>
          </cell>
          <cell r="Q12">
            <v>2063.7622912000002</v>
          </cell>
          <cell r="R12">
            <v>6.6985848025945094E-2</v>
          </cell>
          <cell r="S12">
            <v>0</v>
          </cell>
          <cell r="T12">
            <v>484.26399999999995</v>
          </cell>
          <cell r="U12">
            <v>1453.7819999999999</v>
          </cell>
          <cell r="V12">
            <v>0.33310633918978222</v>
          </cell>
          <cell r="W12" t="str">
            <v>U.S. Dollar</v>
          </cell>
          <cell r="X12">
            <v>12</v>
          </cell>
          <cell r="Y12">
            <v>1</v>
          </cell>
          <cell r="Z12">
            <v>0</v>
          </cell>
          <cell r="AA12">
            <v>1</v>
          </cell>
          <cell r="AB12">
            <v>1528.5170000000001</v>
          </cell>
          <cell r="AC12">
            <v>34.68</v>
          </cell>
          <cell r="AD12">
            <v>19.43</v>
          </cell>
          <cell r="AE12" t="str">
            <v>09/09/2008</v>
          </cell>
          <cell r="AF12" t="str">
            <v>03/12/2009</v>
          </cell>
          <cell r="AG12">
            <v>24</v>
          </cell>
          <cell r="AH12">
            <v>21.48</v>
          </cell>
          <cell r="AI12">
            <v>26.93</v>
          </cell>
          <cell r="AJ12">
            <v>-2.6666666666666727E-2</v>
          </cell>
          <cell r="AK12">
            <v>-3.2712159999999997E-2</v>
          </cell>
          <cell r="AL12">
            <v>4.8944830000000002E-2</v>
          </cell>
          <cell r="AM12">
            <v>-0.12081289000000001</v>
          </cell>
          <cell r="AN12">
            <v>-8.8212309999999988E-2</v>
          </cell>
          <cell r="AO12">
            <v>-0.44120700000000002</v>
          </cell>
          <cell r="AP12">
            <v>-0.13256591162272557</v>
          </cell>
          <cell r="AQ12">
            <v>-4.2915759999999997E-2</v>
          </cell>
          <cell r="AR12">
            <v>-9.8835349999999988E-2</v>
          </cell>
          <cell r="AS12">
            <v>-0.13866913</v>
          </cell>
          <cell r="AT12">
            <v>0.27773359000000009</v>
          </cell>
          <cell r="AU12">
            <v>-9.5311552364491403E-2</v>
          </cell>
          <cell r="AV12">
            <v>1.790953</v>
          </cell>
          <cell r="AW12">
            <v>2.4755700000000003</v>
          </cell>
          <cell r="AX12">
            <v>949.99689999999998</v>
          </cell>
          <cell r="AY12">
            <v>0.98932299999999995</v>
          </cell>
          <cell r="AZ12">
            <v>0</v>
          </cell>
          <cell r="BA12">
            <v>1595.99</v>
          </cell>
          <cell r="BB12">
            <v>1664.58</v>
          </cell>
          <cell r="BC12">
            <v>1627.5150000000001</v>
          </cell>
          <cell r="BD12">
            <v>1793.3267000000001</v>
          </cell>
          <cell r="BE12">
            <v>503.49099999999999</v>
          </cell>
          <cell r="BF12">
            <v>522.58799999999997</v>
          </cell>
          <cell r="BG12">
            <v>363.81011999999998</v>
          </cell>
          <cell r="BH12">
            <v>413.33362</v>
          </cell>
          <cell r="BI12">
            <v>432.03750000000002</v>
          </cell>
          <cell r="BJ12">
            <v>387.21100000000001</v>
          </cell>
          <cell r="BK12">
            <v>405.18799999999999</v>
          </cell>
          <cell r="BL12">
            <v>255.78854000000001</v>
          </cell>
          <cell r="BM12">
            <v>298.8596</v>
          </cell>
          <cell r="BN12">
            <v>362.27499999999998</v>
          </cell>
          <cell r="BO12">
            <v>2.7111800000000001</v>
          </cell>
          <cell r="BP12">
            <v>3.24743</v>
          </cell>
          <cell r="BQ12">
            <v>1.9008100000000001</v>
          </cell>
          <cell r="BR12">
            <v>2.3510797000000001</v>
          </cell>
          <cell r="BS12">
            <v>2.9910033</v>
          </cell>
          <cell r="BT12">
            <v>1596</v>
          </cell>
          <cell r="BU12">
            <v>1664.58</v>
          </cell>
          <cell r="BZ12">
            <v>1563.5875270000001</v>
          </cell>
          <cell r="CA12">
            <v>1582.21033184</v>
          </cell>
          <cell r="CB12" t="str">
            <v>N/A</v>
          </cell>
          <cell r="CC12" t="str">
            <v>N/A</v>
          </cell>
          <cell r="CD12" t="str">
            <v>N/A</v>
          </cell>
          <cell r="CE12" t="str">
            <v>N/A</v>
          </cell>
          <cell r="CF12">
            <v>499.39999999999986</v>
          </cell>
          <cell r="CG12">
            <v>516.20699999999988</v>
          </cell>
          <cell r="CH12">
            <v>359.34439645600025</v>
          </cell>
          <cell r="CI12">
            <v>381.68261222221986</v>
          </cell>
          <cell r="CJ12">
            <v>383.10000000000014</v>
          </cell>
          <cell r="CK12">
            <v>397.78699999999981</v>
          </cell>
          <cell r="CL12">
            <v>234.65868053763279</v>
          </cell>
          <cell r="CM12">
            <v>248.8861625939976</v>
          </cell>
          <cell r="CN12">
            <v>2.5206243032330007</v>
          </cell>
          <cell r="CO12">
            <v>3.1564880448582286</v>
          </cell>
          <cell r="CP12">
            <v>1.7897872997824624</v>
          </cell>
          <cell r="CQ12">
            <v>1.9946375594575403</v>
          </cell>
          <cell r="CR12">
            <v>2.9349944258639908</v>
          </cell>
          <cell r="CS12">
            <v>3.9027454506982657</v>
          </cell>
          <cell r="CT12">
            <v>2.3632652647383661</v>
          </cell>
          <cell r="CU12">
            <v>2.6460199119305279</v>
          </cell>
        </row>
        <row r="13">
          <cell r="B13" t="str">
            <v>ODSY</v>
          </cell>
          <cell r="C13" t="str">
            <v>NEUTRAL</v>
          </cell>
          <cell r="D13">
            <v>11.811831587598997</v>
          </cell>
          <cell r="E13">
            <v>9.92</v>
          </cell>
          <cell r="F13">
            <v>8.57</v>
          </cell>
          <cell r="G13">
            <v>9.92</v>
          </cell>
          <cell r="H13">
            <v>32.935699999999997</v>
          </cell>
          <cell r="I13">
            <v>326.72214399999996</v>
          </cell>
          <cell r="J13">
            <v>326.72214399999996</v>
          </cell>
          <cell r="K13">
            <v>56.042999999999999</v>
          </cell>
          <cell r="L13">
            <v>123.075</v>
          </cell>
          <cell r="M13">
            <v>2.4620000000000002</v>
          </cell>
          <cell r="N13">
            <v>0</v>
          </cell>
          <cell r="O13">
            <v>200.07100000000003</v>
          </cell>
          <cell r="P13">
            <v>396.21614399999999</v>
          </cell>
          <cell r="Q13">
            <v>357.35201799999993</v>
          </cell>
          <cell r="R13">
            <v>0.10875585988715497</v>
          </cell>
          <cell r="S13">
            <v>0</v>
          </cell>
          <cell r="T13">
            <v>67.032000000000011</v>
          </cell>
          <cell r="U13">
            <v>269.56500000000005</v>
          </cell>
          <cell r="V13">
            <v>0.2509593677345443</v>
          </cell>
          <cell r="W13" t="str">
            <v>U.S. Dollar</v>
          </cell>
          <cell r="X13">
            <v>12</v>
          </cell>
          <cell r="Y13">
            <v>1</v>
          </cell>
          <cell r="Z13">
            <v>0</v>
          </cell>
          <cell r="AA13">
            <v>1</v>
          </cell>
          <cell r="AB13">
            <v>287.65960000000001</v>
          </cell>
          <cell r="AC13">
            <v>12.27</v>
          </cell>
          <cell r="AD13">
            <v>6.76</v>
          </cell>
          <cell r="AE13" t="str">
            <v>02/20/2009</v>
          </cell>
          <cell r="AF13" t="str">
            <v>10/28/2008</v>
          </cell>
          <cell r="AG13">
            <v>10.23</v>
          </cell>
          <cell r="AH13">
            <v>8.74</v>
          </cell>
          <cell r="AI13">
            <v>9.25</v>
          </cell>
          <cell r="AJ13">
            <v>-3.0303030303030387E-2</v>
          </cell>
          <cell r="AK13">
            <v>-7.1161089999999996E-2</v>
          </cell>
          <cell r="AL13">
            <v>0.16023390000000004</v>
          </cell>
          <cell r="AM13">
            <v>-7.6350089999999995E-2</v>
          </cell>
          <cell r="AN13">
            <v>-3.125E-2</v>
          </cell>
          <cell r="AO13">
            <v>-0.46446080000000001</v>
          </cell>
          <cell r="AP13">
            <v>7.2432432432432359E-2</v>
          </cell>
          <cell r="AQ13">
            <v>-8.1364690000000003E-2</v>
          </cell>
          <cell r="AR13">
            <v>1.2453720000000057E-2</v>
          </cell>
          <cell r="AS13">
            <v>-9.4206329999999991E-2</v>
          </cell>
          <cell r="AT13">
            <v>0.33469590000000005</v>
          </cell>
          <cell r="AU13">
            <v>0.10968679169066653</v>
          </cell>
          <cell r="AV13">
            <v>2.4960629999999999</v>
          </cell>
          <cell r="AW13">
            <v>4.0626749999999996</v>
          </cell>
          <cell r="AX13">
            <v>333.27530000000007</v>
          </cell>
          <cell r="AY13">
            <v>0.95571300000000003</v>
          </cell>
          <cell r="AZ13">
            <v>0</v>
          </cell>
          <cell r="BA13">
            <v>398.23200000000003</v>
          </cell>
          <cell r="BB13">
            <v>616.04999999999995</v>
          </cell>
          <cell r="BC13">
            <v>691.36005</v>
          </cell>
          <cell r="BD13">
            <v>720.11760000000004</v>
          </cell>
          <cell r="BE13">
            <v>30.142000000000003</v>
          </cell>
          <cell r="BF13">
            <v>46.267000000000003</v>
          </cell>
          <cell r="BG13">
            <v>58.690711999999998</v>
          </cell>
          <cell r="BH13">
            <v>61.866855999999999</v>
          </cell>
          <cell r="BI13">
            <v>63.292999999999999</v>
          </cell>
          <cell r="BJ13">
            <v>24.419</v>
          </cell>
          <cell r="BK13">
            <v>38.399000000000001</v>
          </cell>
          <cell r="BL13">
            <v>50.122750000000003</v>
          </cell>
          <cell r="BM13">
            <v>51.724249999999998</v>
          </cell>
          <cell r="BN13">
            <v>55.552999999999997</v>
          </cell>
          <cell r="BO13">
            <v>0.48438999999999999</v>
          </cell>
          <cell r="BP13">
            <v>0.60224999999999995</v>
          </cell>
          <cell r="BQ13">
            <v>0.85733336000000004</v>
          </cell>
          <cell r="BR13">
            <v>0.92477774999999995</v>
          </cell>
          <cell r="BS13">
            <v>1.0029999999999999</v>
          </cell>
          <cell r="BT13">
            <v>399.7</v>
          </cell>
          <cell r="BU13">
            <v>615.98399999999992</v>
          </cell>
          <cell r="BZ13">
            <v>701.71456119000015</v>
          </cell>
          <cell r="CA13">
            <v>733.64257372414511</v>
          </cell>
          <cell r="CB13" t="str">
            <v>N/A</v>
          </cell>
          <cell r="CC13" t="str">
            <v>N/A</v>
          </cell>
          <cell r="CD13" t="str">
            <v>N/A</v>
          </cell>
          <cell r="CE13" t="str">
            <v>N/A</v>
          </cell>
          <cell r="CF13">
            <v>29.299999999999955</v>
          </cell>
          <cell r="CG13">
            <v>44.453999999999951</v>
          </cell>
          <cell r="CH13">
            <v>56.493321756000086</v>
          </cell>
          <cell r="CI13">
            <v>59.623477869910857</v>
          </cell>
          <cell r="CJ13">
            <v>23.499999999999943</v>
          </cell>
          <cell r="CK13">
            <v>36.527999999999906</v>
          </cell>
          <cell r="CL13">
            <v>50.2189217560001</v>
          </cell>
          <cell r="CM13">
            <v>52.565908313656564</v>
          </cell>
          <cell r="CN13">
            <v>0.54216867469879337</v>
          </cell>
          <cell r="CO13">
            <v>0.59452344931921053</v>
          </cell>
          <cell r="CP13">
            <v>0.83560339508435111</v>
          </cell>
          <cell r="CQ13">
            <v>0.91325800375680943</v>
          </cell>
          <cell r="CR13">
            <v>0.19045180722891578</v>
          </cell>
          <cell r="CS13">
            <v>0.50290468986384262</v>
          </cell>
          <cell r="CT13">
            <v>0.96891724388935985</v>
          </cell>
          <cell r="CU13">
            <v>1.1232750395097451</v>
          </cell>
        </row>
        <row r="14">
          <cell r="B14" t="str">
            <v>SUNH</v>
          </cell>
          <cell r="C14" t="str">
            <v>OUTPERFORM</v>
          </cell>
          <cell r="D14">
            <v>20.044898968197874</v>
          </cell>
          <cell r="E14">
            <v>9.6000000000000014</v>
          </cell>
          <cell r="F14">
            <v>8.26</v>
          </cell>
          <cell r="G14">
            <v>9.6000000000000014</v>
          </cell>
          <cell r="H14">
            <v>43.716999999999999</v>
          </cell>
          <cell r="I14">
            <v>419.68320000000006</v>
          </cell>
          <cell r="J14">
            <v>419.68320000000006</v>
          </cell>
          <cell r="K14">
            <v>92.153000000000006</v>
          </cell>
          <cell r="L14">
            <v>741.35500000000002</v>
          </cell>
          <cell r="M14">
            <v>1.4490000000000001</v>
          </cell>
          <cell r="N14" t="str">
            <v>0</v>
          </cell>
          <cell r="O14">
            <v>403.709</v>
          </cell>
          <cell r="P14">
            <v>1070.3342</v>
          </cell>
          <cell r="Q14">
            <v>989.02057999999988</v>
          </cell>
          <cell r="R14">
            <v>8.2216307369458619E-2</v>
          </cell>
          <cell r="S14">
            <v>0</v>
          </cell>
          <cell r="T14">
            <v>649.202</v>
          </cell>
          <cell r="U14">
            <v>1054.3600000000001</v>
          </cell>
          <cell r="V14">
            <v>0.61573086991160508</v>
          </cell>
          <cell r="W14" t="str">
            <v>U.S. Dollar</v>
          </cell>
          <cell r="X14">
            <v>12</v>
          </cell>
          <cell r="Y14">
            <v>1</v>
          </cell>
          <cell r="Z14">
            <v>0</v>
          </cell>
          <cell r="AA14">
            <v>1</v>
          </cell>
          <cell r="AB14">
            <v>337.06920000000002</v>
          </cell>
          <cell r="AC14">
            <v>18</v>
          </cell>
          <cell r="AD14">
            <v>7.3900000000000006</v>
          </cell>
          <cell r="AE14" t="str">
            <v>09/10/2008</v>
          </cell>
          <cell r="AF14" t="str">
            <v>04/16/2009</v>
          </cell>
          <cell r="AG14">
            <v>9.84</v>
          </cell>
          <cell r="AH14">
            <v>7.74</v>
          </cell>
          <cell r="AI14">
            <v>8.85</v>
          </cell>
          <cell r="AJ14">
            <v>-2.4390243902438824E-2</v>
          </cell>
          <cell r="AK14">
            <v>-5.8823469999999996E-2</v>
          </cell>
          <cell r="AL14">
            <v>7.3825600000000005E-2</v>
          </cell>
          <cell r="AM14">
            <v>-0.20595530000000001</v>
          </cell>
          <cell r="AN14">
            <v>-0.35135130000000003</v>
          </cell>
          <cell r="AO14">
            <v>2.5906560000000002E-3</v>
          </cell>
          <cell r="AP14">
            <v>8.4745762711864625E-2</v>
          </cell>
          <cell r="AQ14">
            <v>-6.9027069999999996E-2</v>
          </cell>
          <cell r="AR14">
            <v>-7.3954579999999978E-2</v>
          </cell>
          <cell r="AS14">
            <v>-0.22381154</v>
          </cell>
          <cell r="AT14">
            <v>1.4594600000000013E-2</v>
          </cell>
          <cell r="AU14">
            <v>0.1220001219700988</v>
          </cell>
          <cell r="AV14">
            <v>4.6752709999999995</v>
          </cell>
          <cell r="AW14">
            <v>3.8221609999999999</v>
          </cell>
          <cell r="AX14">
            <v>449.59550000000002</v>
          </cell>
          <cell r="AY14">
            <v>0.99199130000000013</v>
          </cell>
          <cell r="AZ14">
            <v>0</v>
          </cell>
          <cell r="BA14">
            <v>1558.2760000000001</v>
          </cell>
          <cell r="BB14">
            <v>1824.184</v>
          </cell>
          <cell r="BC14">
            <v>1913.2391</v>
          </cell>
          <cell r="BD14">
            <v>1987.4219000000001</v>
          </cell>
          <cell r="BE14">
            <v>125.197</v>
          </cell>
          <cell r="BF14">
            <v>162.38800000000003</v>
          </cell>
          <cell r="BG14">
            <v>183.13774000000001</v>
          </cell>
          <cell r="BH14">
            <v>192.11609999999999</v>
          </cell>
          <cell r="BI14">
            <v>192.8485</v>
          </cell>
          <cell r="BJ14">
            <v>93.975999999999999</v>
          </cell>
          <cell r="BK14">
            <v>122.03300000000002</v>
          </cell>
          <cell r="BL14">
            <v>138.50899999999999</v>
          </cell>
          <cell r="BM14">
            <v>144.50143</v>
          </cell>
          <cell r="BN14">
            <v>147.94800000000001</v>
          </cell>
          <cell r="BO14">
            <v>1.24655</v>
          </cell>
          <cell r="BP14">
            <v>2.5924999999999998</v>
          </cell>
          <cell r="BQ14">
            <v>1.1504645</v>
          </cell>
          <cell r="BR14">
            <v>1.2792782</v>
          </cell>
          <cell r="BS14">
            <v>1.3541901000000001</v>
          </cell>
          <cell r="BT14">
            <v>1610.3530000000001</v>
          </cell>
          <cell r="BU14">
            <v>1824.184</v>
          </cell>
          <cell r="BZ14">
            <v>1900.7878039919856</v>
          </cell>
          <cell r="CA14">
            <v>2010.2750173863981</v>
          </cell>
          <cell r="CB14">
            <v>193.93199999999999</v>
          </cell>
          <cell r="CC14">
            <v>238.37100000000001</v>
          </cell>
          <cell r="CD14">
            <v>252.51623172411249</v>
          </cell>
          <cell r="CE14">
            <v>263.36891274086571</v>
          </cell>
          <cell r="CF14">
            <v>119.69</v>
          </cell>
          <cell r="CG14">
            <v>164.607</v>
          </cell>
          <cell r="CH14">
            <v>175.36906776044111</v>
          </cell>
          <cell r="CI14">
            <v>180.94763702802339</v>
          </cell>
          <cell r="CJ14">
            <v>88.039000000000001</v>
          </cell>
          <cell r="CK14">
            <v>124.252</v>
          </cell>
          <cell r="CL14">
            <v>133.46391860044119</v>
          </cell>
          <cell r="CM14">
            <v>139.18169023735541</v>
          </cell>
          <cell r="CN14">
            <v>0.70160740379931807</v>
          </cell>
          <cell r="CO14">
            <v>0.92903123080772465</v>
          </cell>
          <cell r="CP14">
            <v>1.1615944137795109</v>
          </cell>
          <cell r="CQ14">
            <v>1.3103516697380524</v>
          </cell>
          <cell r="CR14">
            <v>1.1415398905742022</v>
          </cell>
          <cell r="CS14">
            <v>1.0302072197074812</v>
          </cell>
          <cell r="CT14">
            <v>1.5905882557244582</v>
          </cell>
          <cell r="CU14">
            <v>1.6721179815691998</v>
          </cell>
        </row>
        <row r="15">
          <cell r="B15" t="str">
            <v>SKH</v>
          </cell>
          <cell r="C15" t="str">
            <v>OUTPERFORM</v>
          </cell>
          <cell r="D15">
            <v>18.81452414591347</v>
          </cell>
          <cell r="E15">
            <v>9.75</v>
          </cell>
          <cell r="F15">
            <v>9</v>
          </cell>
          <cell r="G15">
            <v>9.75</v>
          </cell>
          <cell r="H15">
            <v>36.893000000000001</v>
          </cell>
          <cell r="I15">
            <v>359.70675</v>
          </cell>
          <cell r="J15">
            <v>359.70675</v>
          </cell>
          <cell r="K15">
            <v>2.0470000000000002</v>
          </cell>
          <cell r="L15">
            <v>470.26100000000002</v>
          </cell>
          <cell r="M15" t="str">
            <v>0</v>
          </cell>
          <cell r="N15">
            <v>0</v>
          </cell>
          <cell r="O15">
            <v>412.10300000000001</v>
          </cell>
          <cell r="P15">
            <v>827.92075</v>
          </cell>
          <cell r="Q15">
            <v>787.70738000000006</v>
          </cell>
          <cell r="R15">
            <v>5.1051153030964302E-2</v>
          </cell>
          <cell r="S15">
            <v>0</v>
          </cell>
          <cell r="T15">
            <v>468.214</v>
          </cell>
          <cell r="U15">
            <v>880.31700000000001</v>
          </cell>
          <cell r="V15">
            <v>0.53186976963980015</v>
          </cell>
          <cell r="W15" t="str">
            <v>U.S. Dollar</v>
          </cell>
          <cell r="X15">
            <v>12</v>
          </cell>
          <cell r="Y15">
            <v>1</v>
          </cell>
          <cell r="Z15">
            <v>0</v>
          </cell>
          <cell r="AA15">
            <v>1</v>
          </cell>
          <cell r="AB15">
            <v>175.417</v>
          </cell>
          <cell r="AC15">
            <v>17.170000000000002</v>
          </cell>
          <cell r="AD15">
            <v>7.6000000000000005</v>
          </cell>
          <cell r="AE15" t="str">
            <v>08/18/2008</v>
          </cell>
          <cell r="AF15" t="str">
            <v>03/03/2009</v>
          </cell>
          <cell r="AG15">
            <v>10.23</v>
          </cell>
          <cell r="AH15">
            <v>8.66</v>
          </cell>
          <cell r="AI15">
            <v>8.44</v>
          </cell>
          <cell r="AJ15">
            <v>-4.6920821114369571E-2</v>
          </cell>
          <cell r="AK15">
            <v>-8.3646659999999998E-2</v>
          </cell>
          <cell r="AL15">
            <v>6.5573809999999996E-2</v>
          </cell>
          <cell r="AM15">
            <v>-2.8884469999999999E-2</v>
          </cell>
          <cell r="AN15">
            <v>-0.29755039999999999</v>
          </cell>
          <cell r="AO15" t="e">
            <v>#N/A</v>
          </cell>
          <cell r="AP15">
            <v>0.15521327014218023</v>
          </cell>
          <cell r="AQ15">
            <v>-9.3850260000000005E-2</v>
          </cell>
          <cell r="AR15">
            <v>-8.2206369999999987E-2</v>
          </cell>
          <cell r="AS15">
            <v>-4.6740709999999998E-2</v>
          </cell>
          <cell r="AT15">
            <v>6.8395500000000053E-2</v>
          </cell>
          <cell r="AU15">
            <v>0.1924676294004144</v>
          </cell>
          <cell r="AV15">
            <v>3.8057900000000005</v>
          </cell>
          <cell r="AW15">
            <v>3.8545879999999997</v>
          </cell>
          <cell r="AX15">
            <v>152.02510000000001</v>
          </cell>
          <cell r="AY15">
            <v>0.52839000000000003</v>
          </cell>
          <cell r="AZ15">
            <v>0</v>
          </cell>
          <cell r="BA15">
            <v>634.60699999999997</v>
          </cell>
          <cell r="BB15">
            <v>733.33</v>
          </cell>
          <cell r="BC15">
            <v>792.52350000000001</v>
          </cell>
          <cell r="BD15">
            <v>837.10069999999996</v>
          </cell>
          <cell r="BE15">
            <v>103.54599999999999</v>
          </cell>
          <cell r="BF15">
            <v>115.5</v>
          </cell>
          <cell r="BG15">
            <v>125.675</v>
          </cell>
          <cell r="BH15">
            <v>134.24760000000001</v>
          </cell>
          <cell r="BI15">
            <v>138.16900000000001</v>
          </cell>
          <cell r="BJ15">
            <v>85.858999999999995</v>
          </cell>
          <cell r="BK15">
            <v>94.522000000000006</v>
          </cell>
          <cell r="BL15">
            <v>101.919754</v>
          </cell>
          <cell r="BM15">
            <v>108.45872</v>
          </cell>
          <cell r="BN15">
            <v>111.489</v>
          </cell>
          <cell r="BO15">
            <v>0.35342000000000001</v>
          </cell>
          <cell r="BP15">
            <v>1.00854</v>
          </cell>
          <cell r="BQ15">
            <v>1.0921761999999999</v>
          </cell>
          <cell r="BR15">
            <v>1.2011499999999999</v>
          </cell>
          <cell r="BS15">
            <v>1.3632850000000001</v>
          </cell>
          <cell r="BT15">
            <v>634.60699999999997</v>
          </cell>
          <cell r="BU15">
            <v>733.33</v>
          </cell>
          <cell r="BZ15">
            <v>790.38325134206139</v>
          </cell>
          <cell r="CA15">
            <v>829.58309699591632</v>
          </cell>
          <cell r="CB15">
            <v>47.915999999999997</v>
          </cell>
          <cell r="CC15">
            <v>24.513999999999999</v>
          </cell>
          <cell r="CD15">
            <v>27.665657252368419</v>
          </cell>
          <cell r="CE15">
            <v>28.829393106253448</v>
          </cell>
          <cell r="CF15">
            <v>100.372</v>
          </cell>
          <cell r="CG15">
            <v>112.087</v>
          </cell>
          <cell r="CH15">
            <v>126.26593224062121</v>
          </cell>
          <cell r="CI15">
            <v>133.1506258196365</v>
          </cell>
          <cell r="CJ15">
            <v>551.92200000000003</v>
          </cell>
          <cell r="CK15">
            <v>642.221</v>
          </cell>
          <cell r="CL15">
            <v>688.73069953144011</v>
          </cell>
          <cell r="CM15">
            <v>721.76745887294237</v>
          </cell>
          <cell r="CN15">
            <v>0.87465271513620779</v>
          </cell>
          <cell r="CO15">
            <v>1.0085379736542528</v>
          </cell>
          <cell r="CP15">
            <v>1.1148741543777332</v>
          </cell>
          <cell r="CQ15">
            <v>1.2478149069576066</v>
          </cell>
          <cell r="CR15">
            <v>4.0844308136388237E-2</v>
          </cell>
          <cell r="CS15">
            <v>0.36285032796660704</v>
          </cell>
          <cell r="CT15">
            <v>1.0761442096955438</v>
          </cell>
          <cell r="CU15">
            <v>1.2024714509274097</v>
          </cell>
        </row>
        <row r="16">
          <cell r="B16" t="str">
            <v>KND</v>
          </cell>
          <cell r="C16" t="str">
            <v>OUTPERFORM</v>
          </cell>
          <cell r="D16">
            <v>23.352572225585057</v>
          </cell>
          <cell r="E16">
            <v>13.57</v>
          </cell>
          <cell r="F16">
            <v>13.99</v>
          </cell>
          <cell r="G16">
            <v>13.57</v>
          </cell>
          <cell r="H16">
            <v>38.694000000000003</v>
          </cell>
          <cell r="I16">
            <v>525.07758000000001</v>
          </cell>
          <cell r="J16">
            <v>525.07758000000001</v>
          </cell>
          <cell r="K16">
            <v>337.77800000000002</v>
          </cell>
          <cell r="L16">
            <v>349.51400000000001</v>
          </cell>
          <cell r="M16">
            <v>2.8769999999999998</v>
          </cell>
          <cell r="N16">
            <v>0</v>
          </cell>
          <cell r="O16">
            <v>914.97499999999991</v>
          </cell>
          <cell r="P16">
            <v>539.69057999999995</v>
          </cell>
          <cell r="Q16">
            <v>583.24638000000004</v>
          </cell>
          <cell r="R16">
            <v>-7.4678217462747165E-2</v>
          </cell>
          <cell r="S16">
            <v>0</v>
          </cell>
          <cell r="T16">
            <v>11.73599999999999</v>
          </cell>
          <cell r="U16">
            <v>929.58799999999985</v>
          </cell>
          <cell r="V16">
            <v>1.2624947826348869E-2</v>
          </cell>
          <cell r="W16" t="str">
            <v>U.S. Dollar</v>
          </cell>
          <cell r="X16">
            <v>12</v>
          </cell>
          <cell r="Y16">
            <v>1</v>
          </cell>
          <cell r="Z16">
            <v>0</v>
          </cell>
          <cell r="AA16">
            <v>1</v>
          </cell>
          <cell r="AB16">
            <v>576.81290000000001</v>
          </cell>
          <cell r="AC16">
            <v>33.25</v>
          </cell>
          <cell r="AD16">
            <v>8.120000000000001</v>
          </cell>
          <cell r="AE16" t="str">
            <v>08/04/2008</v>
          </cell>
          <cell r="AF16" t="str">
            <v>11/20/2008</v>
          </cell>
          <cell r="AG16">
            <v>14.63</v>
          </cell>
          <cell r="AH16">
            <v>14.77</v>
          </cell>
          <cell r="AI16">
            <v>13.02</v>
          </cell>
          <cell r="AJ16">
            <v>-7.2453861927546215E-2</v>
          </cell>
          <cell r="AK16">
            <v>-0.11711125999999999</v>
          </cell>
          <cell r="AL16">
            <v>-0.15661907</v>
          </cell>
          <cell r="AM16">
            <v>-0.11307191999999999</v>
          </cell>
          <cell r="AN16">
            <v>-0.5198161</v>
          </cell>
          <cell r="AO16">
            <v>-0.2199361</v>
          </cell>
          <cell r="AP16">
            <v>4.2242703533026171E-2</v>
          </cell>
          <cell r="AQ16">
            <v>-0.12731486</v>
          </cell>
          <cell r="AR16">
            <v>-0.30439925000000001</v>
          </cell>
          <cell r="AS16">
            <v>-0.13092815999999999</v>
          </cell>
          <cell r="AT16">
            <v>-0.15387019999999996</v>
          </cell>
          <cell r="AU16">
            <v>7.9497062791260342E-2</v>
          </cell>
          <cell r="AV16">
            <v>3.5960549999999998</v>
          </cell>
          <cell r="AW16">
            <v>4.6953800000000001</v>
          </cell>
          <cell r="AX16">
            <v>723.57370000000003</v>
          </cell>
          <cell r="AY16">
            <v>0.97303810000000013</v>
          </cell>
          <cell r="AZ16">
            <v>0</v>
          </cell>
          <cell r="BA16">
            <v>4179.8909999999996</v>
          </cell>
          <cell r="BB16">
            <v>4151.3959999999997</v>
          </cell>
          <cell r="BC16">
            <v>4352.9309999999996</v>
          </cell>
          <cell r="BD16">
            <v>4537.6815999999999</v>
          </cell>
          <cell r="BE16">
            <v>211.477</v>
          </cell>
          <cell r="BF16">
            <v>232.83</v>
          </cell>
          <cell r="BG16">
            <v>231.3775</v>
          </cell>
          <cell r="BH16">
            <v>248.53864999999999</v>
          </cell>
          <cell r="BI16">
            <v>292.988</v>
          </cell>
          <cell r="BJ16">
            <v>91.076999999999998</v>
          </cell>
          <cell r="BK16">
            <v>111.43</v>
          </cell>
          <cell r="BL16">
            <v>99.668000000000006</v>
          </cell>
          <cell r="BM16">
            <v>111.404</v>
          </cell>
          <cell r="BN16">
            <v>135.12700000000001</v>
          </cell>
          <cell r="BO16">
            <v>0.99161999999999995</v>
          </cell>
          <cell r="BP16">
            <v>1.51373</v>
          </cell>
          <cell r="BQ16">
            <v>1.3961250000000001</v>
          </cell>
          <cell r="BR16">
            <v>1.5642499000000001</v>
          </cell>
          <cell r="BS16">
            <v>2.0459999999999998</v>
          </cell>
          <cell r="BT16">
            <v>4220.3</v>
          </cell>
          <cell r="BU16">
            <v>4171.0619999999999</v>
          </cell>
          <cell r="BZ16">
            <v>4357.3981307416698</v>
          </cell>
          <cell r="CA16">
            <v>4485.9602859237039</v>
          </cell>
          <cell r="CB16">
            <v>536.27300000000025</v>
          </cell>
          <cell r="CC16">
            <v>561.38099999999986</v>
          </cell>
          <cell r="CD16">
            <v>600.71954828780918</v>
          </cell>
          <cell r="CE16">
            <v>637.82582760050127</v>
          </cell>
          <cell r="CF16">
            <v>188.71300000000025</v>
          </cell>
          <cell r="CG16">
            <v>216.38999999999987</v>
          </cell>
          <cell r="CH16">
            <v>243.41290156699233</v>
          </cell>
          <cell r="CI16">
            <v>269.97708415475751</v>
          </cell>
          <cell r="CJ16">
            <v>66.945999999999913</v>
          </cell>
          <cell r="CK16">
            <v>94.288000000000011</v>
          </cell>
          <cell r="CL16">
            <v>93.971801104992664</v>
          </cell>
          <cell r="CM16">
            <v>116.41600093873603</v>
          </cell>
          <cell r="CN16">
            <v>0.87121193131971231</v>
          </cell>
          <cell r="CO16">
            <v>1.3628753295184213</v>
          </cell>
          <cell r="CP16">
            <v>1.3892124502636141</v>
          </cell>
          <cell r="CQ16">
            <v>1.7442026388124179</v>
          </cell>
          <cell r="CR16">
            <v>-0.5787442035342768</v>
          </cell>
          <cell r="CS16">
            <v>0.8847682119205309</v>
          </cell>
          <cell r="CT16">
            <v>1.13092727066528</v>
          </cell>
          <cell r="CU16">
            <v>1.6615645884399965</v>
          </cell>
        </row>
        <row r="17">
          <cell r="B17" t="str">
            <v>HLS</v>
          </cell>
          <cell r="C17" t="str">
            <v>OUTPERFORM</v>
          </cell>
          <cell r="D17">
            <v>11.999334188685664</v>
          </cell>
          <cell r="E17">
            <v>10.85</v>
          </cell>
          <cell r="F17">
            <v>8.7100000000000009</v>
          </cell>
          <cell r="G17">
            <v>10.85</v>
          </cell>
          <cell r="H17">
            <v>100.7</v>
          </cell>
          <cell r="I17">
            <v>1092.595</v>
          </cell>
          <cell r="J17">
            <v>1092.595</v>
          </cell>
          <cell r="K17">
            <v>52.5</v>
          </cell>
          <cell r="L17">
            <v>1814.4</v>
          </cell>
          <cell r="M17">
            <v>82.2</v>
          </cell>
          <cell r="N17">
            <v>387.4</v>
          </cell>
          <cell r="O17">
            <v>-1169.3999999999996</v>
          </cell>
          <cell r="P17">
            <v>3324.0950000000003</v>
          </cell>
          <cell r="Q17">
            <v>3118.6669999999999</v>
          </cell>
          <cell r="R17">
            <v>6.5870450420003168E-2</v>
          </cell>
          <cell r="S17">
            <v>0</v>
          </cell>
          <cell r="T17">
            <v>1761.9</v>
          </cell>
          <cell r="U17">
            <v>1062.1000000000004</v>
          </cell>
          <cell r="V17">
            <v>1.6588833443178603</v>
          </cell>
          <cell r="W17" t="str">
            <v>U.S. Dollar</v>
          </cell>
          <cell r="X17">
            <v>12</v>
          </cell>
          <cell r="Y17">
            <v>1</v>
          </cell>
          <cell r="Z17">
            <v>0</v>
          </cell>
          <cell r="AA17">
            <v>1</v>
          </cell>
          <cell r="AB17">
            <v>778.0376</v>
          </cell>
          <cell r="AC17">
            <v>20.200000000000003</v>
          </cell>
          <cell r="AD17">
            <v>6.71</v>
          </cell>
          <cell r="AE17" t="str">
            <v>04/28/2008</v>
          </cell>
          <cell r="AF17" t="str">
            <v>03/03/2009</v>
          </cell>
          <cell r="AG17">
            <v>10.96</v>
          </cell>
          <cell r="AH17">
            <v>8.81</v>
          </cell>
          <cell r="AI17">
            <v>10.96</v>
          </cell>
          <cell r="AJ17">
            <v>-1.0036496350365076E-2</v>
          </cell>
          <cell r="AK17">
            <v>-3.124994E-2</v>
          </cell>
          <cell r="AL17">
            <v>0.26456879999999999</v>
          </cell>
          <cell r="AM17">
            <v>4.629612E-3</v>
          </cell>
          <cell r="AN17">
            <v>-0.44472880000000004</v>
          </cell>
          <cell r="AO17">
            <v>-0.62983190000000011</v>
          </cell>
          <cell r="AP17">
            <v>-1.0036496350365076E-2</v>
          </cell>
          <cell r="AQ17">
            <v>-4.1453540000000004E-2</v>
          </cell>
          <cell r="AR17">
            <v>0.11678862000000001</v>
          </cell>
          <cell r="AS17">
            <v>-1.3226627999999999E-2</v>
          </cell>
          <cell r="AT17">
            <v>-7.8782899999999989E-2</v>
          </cell>
          <cell r="AU17">
            <v>2.7217862907869095E-2</v>
          </cell>
          <cell r="AV17">
            <v>3.0186949999999997</v>
          </cell>
          <cell r="AW17">
            <v>4.3460999999999999</v>
          </cell>
          <cell r="AX17">
            <v>1421.59</v>
          </cell>
          <cell r="AY17">
            <v>0.99079830000000002</v>
          </cell>
          <cell r="AZ17">
            <v>0</v>
          </cell>
          <cell r="BA17">
            <v>1737.5</v>
          </cell>
          <cell r="BB17">
            <v>1842.4</v>
          </cell>
          <cell r="BC17">
            <v>1915.5440000000001</v>
          </cell>
          <cell r="BD17">
            <v>1989.9014</v>
          </cell>
          <cell r="BE17">
            <v>224</v>
          </cell>
          <cell r="BF17">
            <v>222.99999999999997</v>
          </cell>
          <cell r="BG17">
            <v>342.97341999999998</v>
          </cell>
          <cell r="BH17">
            <v>362.09167000000002</v>
          </cell>
          <cell r="BI17">
            <v>388.07567999999998</v>
          </cell>
          <cell r="BJ17">
            <v>152.1</v>
          </cell>
          <cell r="BK17">
            <v>144.39999999999998</v>
          </cell>
          <cell r="BL17">
            <v>269.97928000000002</v>
          </cell>
          <cell r="BM17">
            <v>281.10329999999999</v>
          </cell>
          <cell r="BN17">
            <v>293.9735</v>
          </cell>
          <cell r="BO17">
            <v>2.18933</v>
          </cell>
          <cell r="BP17">
            <v>2.51566</v>
          </cell>
          <cell r="BQ17">
            <v>0.82336366000000005</v>
          </cell>
          <cell r="BR17">
            <v>0.97966660000000005</v>
          </cell>
          <cell r="BS17">
            <v>1.2396666000000001</v>
          </cell>
          <cell r="BT17">
            <v>1752.5</v>
          </cell>
          <cell r="BU17">
            <v>1842.4</v>
          </cell>
          <cell r="BZ17">
            <v>1953.0092392233114</v>
          </cell>
          <cell r="CA17">
            <v>2074.9460744967337</v>
          </cell>
          <cell r="CB17" t="str">
            <v>N/A</v>
          </cell>
          <cell r="CC17" t="str">
            <v>N/A</v>
          </cell>
          <cell r="CD17" t="str">
            <v>N/A</v>
          </cell>
          <cell r="CE17" t="str">
            <v>N/A</v>
          </cell>
          <cell r="CF17">
            <v>317.69999999999993</v>
          </cell>
          <cell r="CG17">
            <v>345.00000000000011</v>
          </cell>
          <cell r="CH17">
            <v>352.07361101429728</v>
          </cell>
          <cell r="CI17">
            <v>362.09947390530488</v>
          </cell>
          <cell r="CJ17">
            <v>240.19999999999993</v>
          </cell>
          <cell r="CK17">
            <v>271.50000000000011</v>
          </cell>
          <cell r="CL17">
            <v>273.92133101429727</v>
          </cell>
          <cell r="CM17">
            <v>287.37019985758485</v>
          </cell>
          <cell r="CN17">
            <v>-2.8260869565218318E-2</v>
          </cell>
          <cell r="CO17">
            <v>0.62500000000000133</v>
          </cell>
          <cell r="CP17">
            <v>0.83912422202225023</v>
          </cell>
          <cell r="CQ17">
            <v>0.99163273486204639</v>
          </cell>
          <cell r="CR17">
            <v>2.0793478260869556</v>
          </cell>
          <cell r="CS17">
            <v>1.7685950413223144</v>
          </cell>
          <cell r="CT17">
            <v>1.616065700371486</v>
          </cell>
          <cell r="CU17">
            <v>1.7480323630208094</v>
          </cell>
        </row>
        <row r="18">
          <cell r="B18" t="str">
            <v>LHCG</v>
          </cell>
          <cell r="C18" t="str">
            <v>NEUTRAL</v>
          </cell>
          <cell r="D18">
            <v>25.083221429605643</v>
          </cell>
          <cell r="E18">
            <v>26.01</v>
          </cell>
          <cell r="F18">
            <v>21.11</v>
          </cell>
          <cell r="G18">
            <v>26.01</v>
          </cell>
          <cell r="H18">
            <v>17.993819999999999</v>
          </cell>
          <cell r="I18">
            <v>468.01925820000002</v>
          </cell>
          <cell r="J18">
            <v>468.01925820000002</v>
          </cell>
          <cell r="K18">
            <v>3.5110000000000001</v>
          </cell>
          <cell r="L18">
            <v>5.1159999999999997</v>
          </cell>
          <cell r="M18">
            <v>7.218</v>
          </cell>
          <cell r="N18" t="str">
            <v>0</v>
          </cell>
          <cell r="O18">
            <v>176.821</v>
          </cell>
          <cell r="P18">
            <v>476.8422582</v>
          </cell>
          <cell r="Q18">
            <v>390.83179859999996</v>
          </cell>
          <cell r="R18">
            <v>0.22007027040301841</v>
          </cell>
          <cell r="S18">
            <v>0</v>
          </cell>
          <cell r="T18">
            <v>1.6049999999999995</v>
          </cell>
          <cell r="U18">
            <v>185.64399999999998</v>
          </cell>
          <cell r="V18">
            <v>8.645579711706276E-3</v>
          </cell>
          <cell r="W18" t="str">
            <v>U.S. Dollar</v>
          </cell>
          <cell r="X18">
            <v>12</v>
          </cell>
          <cell r="Y18">
            <v>1</v>
          </cell>
          <cell r="Z18">
            <v>0</v>
          </cell>
          <cell r="AA18">
            <v>1</v>
          </cell>
          <cell r="AB18">
            <v>389.01850000000002</v>
          </cell>
          <cell r="AC18">
            <v>36.83</v>
          </cell>
          <cell r="AD18">
            <v>13.55</v>
          </cell>
          <cell r="AE18" t="str">
            <v>12/31/2008</v>
          </cell>
          <cell r="AF18" t="str">
            <v>04/23/2008</v>
          </cell>
          <cell r="AG18">
            <v>27.64</v>
          </cell>
          <cell r="AH18">
            <v>21.23</v>
          </cell>
          <cell r="AI18">
            <v>36</v>
          </cell>
          <cell r="AJ18">
            <v>-5.8972503617944927E-2</v>
          </cell>
          <cell r="AK18">
            <v>4.4158940000000001E-2</v>
          </cell>
          <cell r="AL18">
            <v>0.13382732</v>
          </cell>
          <cell r="AM18">
            <v>-0.10894143999999999</v>
          </cell>
          <cell r="AN18">
            <v>0.28317710000000001</v>
          </cell>
          <cell r="AO18">
            <v>0.26822000000000001</v>
          </cell>
          <cell r="AP18">
            <v>-0.27749999999999997</v>
          </cell>
          <cell r="AQ18">
            <v>3.3955340000000001E-2</v>
          </cell>
          <cell r="AR18">
            <v>-1.3952859999999984E-2</v>
          </cell>
          <cell r="AS18">
            <v>-0.12679768</v>
          </cell>
          <cell r="AT18">
            <v>0.64912300000000012</v>
          </cell>
          <cell r="AU18">
            <v>-0.2402456407417658</v>
          </cell>
          <cell r="AV18">
            <v>4.9689900000000007</v>
          </cell>
          <cell r="AW18">
            <v>4.8573649999999997</v>
          </cell>
          <cell r="AX18">
            <v>441.64820000000003</v>
          </cell>
          <cell r="AY18">
            <v>0.81315680000000001</v>
          </cell>
          <cell r="AZ18">
            <v>0</v>
          </cell>
          <cell r="BA18">
            <v>298.03100000000001</v>
          </cell>
          <cell r="BB18">
            <v>383.29599999999999</v>
          </cell>
          <cell r="BC18">
            <v>485.68698000000001</v>
          </cell>
          <cell r="BD18">
            <v>555.03156000000001</v>
          </cell>
          <cell r="BE18">
            <v>42.757999999999996</v>
          </cell>
          <cell r="BF18">
            <v>65.465999999999994</v>
          </cell>
          <cell r="BG18">
            <v>75.446380000000005</v>
          </cell>
          <cell r="BH18">
            <v>82.582579999999993</v>
          </cell>
          <cell r="BI18">
            <v>93.076003999999998</v>
          </cell>
          <cell r="BJ18">
            <v>39.731999999999999</v>
          </cell>
          <cell r="BK18">
            <v>61.725999999999999</v>
          </cell>
          <cell r="BL18">
            <v>75.151923999999994</v>
          </cell>
          <cell r="BM18">
            <v>83.078834999999998</v>
          </cell>
          <cell r="BN18">
            <v>86.373999999999995</v>
          </cell>
          <cell r="BO18">
            <v>1.2014100000000001</v>
          </cell>
          <cell r="BP18">
            <v>1.71858</v>
          </cell>
          <cell r="BQ18">
            <v>2.0683569999999998</v>
          </cell>
          <cell r="BR18">
            <v>2.2682726</v>
          </cell>
          <cell r="BS18">
            <v>2.4765000000000001</v>
          </cell>
          <cell r="BT18">
            <v>298</v>
          </cell>
          <cell r="BU18">
            <v>383.30799999999999</v>
          </cell>
          <cell r="BZ18">
            <v>486.66145603111954</v>
          </cell>
          <cell r="CA18">
            <v>518.37318395517696</v>
          </cell>
          <cell r="CB18" t="str">
            <v>N/A</v>
          </cell>
          <cell r="CC18" t="str">
            <v>N/A</v>
          </cell>
          <cell r="CD18" t="str">
            <v>N/A</v>
          </cell>
          <cell r="CE18" t="str">
            <v>N/A</v>
          </cell>
          <cell r="CF18">
            <v>41.725999999999999</v>
          </cell>
          <cell r="CG18">
            <v>63.997999999999983</v>
          </cell>
          <cell r="CH18">
            <v>74.934908276024416</v>
          </cell>
          <cell r="CI18">
            <v>81.091500706363547</v>
          </cell>
          <cell r="CJ18">
            <v>38.700000000000003</v>
          </cell>
          <cell r="CK18">
            <v>60.257999999999981</v>
          </cell>
          <cell r="CL18">
            <v>70.669658276024421</v>
          </cell>
          <cell r="CM18">
            <v>75.196607746246855</v>
          </cell>
          <cell r="CN18">
            <v>1.199438202247191</v>
          </cell>
          <cell r="CO18">
            <v>1.7237988826815629</v>
          </cell>
          <cell r="CP18">
            <v>2.0585124045956946</v>
          </cell>
          <cell r="CQ18">
            <v>2.2527268022346596</v>
          </cell>
          <cell r="CR18">
            <v>0.49264044943820212</v>
          </cell>
          <cell r="CS18">
            <v>4.2991061452513977</v>
          </cell>
          <cell r="CT18">
            <v>2.6770218898301943</v>
          </cell>
          <cell r="CU18">
            <v>2.9230462980828373</v>
          </cell>
        </row>
        <row r="19">
          <cell r="B19" t="str">
            <v>AMED</v>
          </cell>
          <cell r="C19" t="str">
            <v>OUTPERFORM</v>
          </cell>
          <cell r="D19">
            <v>40.203888917010943</v>
          </cell>
          <cell r="E19">
            <v>34.96</v>
          </cell>
          <cell r="F19">
            <v>30.28</v>
          </cell>
          <cell r="G19">
            <v>34.96</v>
          </cell>
          <cell r="H19">
            <v>26.947500000000002</v>
          </cell>
          <cell r="I19">
            <v>942.08460000000002</v>
          </cell>
          <cell r="J19">
            <v>942.08460000000002</v>
          </cell>
          <cell r="K19">
            <v>2.847</v>
          </cell>
          <cell r="L19">
            <v>328.57400000000001</v>
          </cell>
          <cell r="M19">
            <v>0.78300000000000003</v>
          </cell>
          <cell r="N19">
            <v>0</v>
          </cell>
          <cell r="O19">
            <v>561.33500000000004</v>
          </cell>
          <cell r="P19">
            <v>1268.5946000000001</v>
          </cell>
          <cell r="Q19">
            <v>1138.1687000000002</v>
          </cell>
          <cell r="R19">
            <v>0.11459276643260341</v>
          </cell>
          <cell r="S19">
            <v>0</v>
          </cell>
          <cell r="T19">
            <v>325.72700000000003</v>
          </cell>
          <cell r="U19">
            <v>887.84500000000014</v>
          </cell>
          <cell r="V19">
            <v>0.36687372232765852</v>
          </cell>
          <cell r="W19" t="str">
            <v>U.S. Dollar</v>
          </cell>
          <cell r="X19">
            <v>12</v>
          </cell>
          <cell r="Y19">
            <v>1</v>
          </cell>
          <cell r="Z19">
            <v>0</v>
          </cell>
          <cell r="AA19">
            <v>1</v>
          </cell>
          <cell r="AB19">
            <v>820.71</v>
          </cell>
          <cell r="AC19">
            <v>67.98</v>
          </cell>
          <cell r="AD19">
            <v>25.200000000000003</v>
          </cell>
          <cell r="AE19" t="str">
            <v>07/30/2008</v>
          </cell>
          <cell r="AF19" t="str">
            <v>03/09/2009</v>
          </cell>
          <cell r="AG19">
            <v>36.44</v>
          </cell>
          <cell r="AH19">
            <v>30.12</v>
          </cell>
          <cell r="AI19">
            <v>41.34</v>
          </cell>
          <cell r="AJ19">
            <v>-4.0614709110867064E-2</v>
          </cell>
          <cell r="AK19">
            <v>-4.4704379999999995E-2</v>
          </cell>
          <cell r="AL19">
            <v>5.747116E-2</v>
          </cell>
          <cell r="AM19">
            <v>-0.31984440000000003</v>
          </cell>
          <cell r="AN19">
            <v>-0.3275631</v>
          </cell>
          <cell r="AO19">
            <v>0.21623250000000002</v>
          </cell>
          <cell r="AP19">
            <v>-0.15432994678277701</v>
          </cell>
          <cell r="AQ19">
            <v>-5.4907979999999995E-2</v>
          </cell>
          <cell r="AR19">
            <v>-9.030901999999999E-2</v>
          </cell>
          <cell r="AS19">
            <v>-0.33770064000000005</v>
          </cell>
          <cell r="AT19">
            <v>3.838280000000005E-2</v>
          </cell>
          <cell r="AU19">
            <v>-0.11707558752454283</v>
          </cell>
          <cell r="AV19">
            <v>4.1885940000000002</v>
          </cell>
          <cell r="AW19">
            <v>4.2764569999999997</v>
          </cell>
          <cell r="AX19">
            <v>656.27760000000012</v>
          </cell>
          <cell r="AY19">
            <v>0.99090790000000017</v>
          </cell>
          <cell r="AZ19">
            <v>0</v>
          </cell>
          <cell r="BA19">
            <v>697.93399999999997</v>
          </cell>
          <cell r="BB19">
            <v>1187.415</v>
          </cell>
          <cell r="BC19">
            <v>1462.5917999999999</v>
          </cell>
          <cell r="BD19">
            <v>1634.9469999999999</v>
          </cell>
          <cell r="BE19">
            <v>116.553</v>
          </cell>
          <cell r="BF19">
            <v>176.583</v>
          </cell>
          <cell r="BG19">
            <v>228.04158000000001</v>
          </cell>
          <cell r="BH19">
            <v>246.61444</v>
          </cell>
          <cell r="BI19">
            <v>242.55301</v>
          </cell>
          <cell r="BJ19">
            <v>104.253</v>
          </cell>
          <cell r="BK19">
            <v>157.983</v>
          </cell>
          <cell r="BL19">
            <v>201.84306000000001</v>
          </cell>
          <cell r="BM19">
            <v>221.33519000000001</v>
          </cell>
          <cell r="BN19">
            <v>215.71850000000001</v>
          </cell>
          <cell r="BO19">
            <v>2.4781399999999998</v>
          </cell>
          <cell r="BP19">
            <v>3.2220200000000001</v>
          </cell>
          <cell r="BQ19">
            <v>4.1713250000000004</v>
          </cell>
          <cell r="BR19">
            <v>4.553928</v>
          </cell>
          <cell r="BS19">
            <v>4.7492150000000004</v>
          </cell>
          <cell r="BT19">
            <v>697.93399999999997</v>
          </cell>
          <cell r="BU19">
            <v>1187.415</v>
          </cell>
          <cell r="BZ19">
            <v>1446.9252439863371</v>
          </cell>
          <cell r="CA19">
            <v>1495.9580936412981</v>
          </cell>
          <cell r="CB19" t="str">
            <v>N/A</v>
          </cell>
          <cell r="CC19" t="str">
            <v>N/A</v>
          </cell>
          <cell r="CD19" t="str">
            <v>N/A</v>
          </cell>
          <cell r="CE19" t="str">
            <v>N/A</v>
          </cell>
          <cell r="CF19">
            <v>110.31100000000001</v>
          </cell>
          <cell r="CG19">
            <v>180.22300000000001</v>
          </cell>
          <cell r="CH19">
            <v>226.64902484200661</v>
          </cell>
          <cell r="CI19">
            <v>244.86047711318511</v>
          </cell>
          <cell r="CJ19">
            <v>96.561999999999998</v>
          </cell>
          <cell r="CK19">
            <v>159.80199999999999</v>
          </cell>
          <cell r="CL19">
            <v>200.30612254200668</v>
          </cell>
          <cell r="CM19">
            <v>210.44721052809524</v>
          </cell>
          <cell r="CN19">
            <v>2.3131874405328259</v>
          </cell>
          <cell r="CO19">
            <v>3.2931272049101583</v>
          </cell>
          <cell r="CP19">
            <v>4.1388803323428958</v>
          </cell>
          <cell r="CQ19">
            <v>4.4088561400397417</v>
          </cell>
          <cell r="CR19">
            <v>2.4529781160799238</v>
          </cell>
          <cell r="CS19">
            <v>4.5647884024468945</v>
          </cell>
          <cell r="CT19">
            <v>3.6255810785100286</v>
          </cell>
          <cell r="CU19">
            <v>4.5309633051686946</v>
          </cell>
        </row>
        <row r="20">
          <cell r="B20" t="str">
            <v>AFAM</v>
          </cell>
          <cell r="C20" t="str">
            <v>NEUTRAL</v>
          </cell>
          <cell r="D20">
            <v>24.933488283271316</v>
          </cell>
          <cell r="E20">
            <v>28.079900000000002</v>
          </cell>
          <cell r="F20">
            <v>23.04</v>
          </cell>
          <cell r="G20">
            <v>28.079900000000002</v>
          </cell>
          <cell r="H20">
            <v>8.4230199999999993</v>
          </cell>
          <cell r="I20">
            <v>236.51755929800001</v>
          </cell>
          <cell r="J20">
            <v>236.51755929800001</v>
          </cell>
          <cell r="K20">
            <v>1.3009999999999999</v>
          </cell>
          <cell r="L20">
            <v>31.983000000000001</v>
          </cell>
          <cell r="M20" t="str">
            <v>0</v>
          </cell>
          <cell r="N20">
            <v>0</v>
          </cell>
          <cell r="O20">
            <v>94.783000000000001</v>
          </cell>
          <cell r="P20">
            <v>267.199559298</v>
          </cell>
          <cell r="Q20">
            <v>220.4526406</v>
          </cell>
          <cell r="R20">
            <v>0.2120497108620254</v>
          </cell>
          <cell r="S20">
            <v>0</v>
          </cell>
          <cell r="T20">
            <v>30.682000000000002</v>
          </cell>
          <cell r="U20">
            <v>125.465</v>
          </cell>
          <cell r="V20">
            <v>0.24454628780934923</v>
          </cell>
          <cell r="W20" t="str">
            <v>U.S. Dollar</v>
          </cell>
          <cell r="X20">
            <v>12</v>
          </cell>
          <cell r="Y20">
            <v>1</v>
          </cell>
          <cell r="Z20">
            <v>0</v>
          </cell>
          <cell r="AA20">
            <v>1</v>
          </cell>
          <cell r="AB20">
            <v>184.18280000000001</v>
          </cell>
          <cell r="AC20">
            <v>53.85</v>
          </cell>
          <cell r="AD20">
            <v>14.91</v>
          </cell>
          <cell r="AE20" t="str">
            <v>11/10/2008</v>
          </cell>
          <cell r="AF20" t="str">
            <v>03/09/2009</v>
          </cell>
          <cell r="AG20">
            <v>31.29</v>
          </cell>
          <cell r="AH20">
            <v>22.53</v>
          </cell>
          <cell r="AI20">
            <v>44.980000000000004</v>
          </cell>
          <cell r="AJ20">
            <v>-0.10259188239054007</v>
          </cell>
          <cell r="AK20">
            <v>-3.8688779999999999E-2</v>
          </cell>
          <cell r="AL20">
            <v>0.27926650000000003</v>
          </cell>
          <cell r="AM20">
            <v>-0.15852856999999998</v>
          </cell>
          <cell r="AN20">
            <v>0.24522840000000001</v>
          </cell>
          <cell r="AO20">
            <v>1.469041</v>
          </cell>
          <cell r="AP20">
            <v>-0.37572476656291687</v>
          </cell>
          <cell r="AQ20">
            <v>-4.8892379999999999E-2</v>
          </cell>
          <cell r="AR20">
            <v>0.13148632000000005</v>
          </cell>
          <cell r="AS20">
            <v>-0.17638480999999998</v>
          </cell>
          <cell r="AT20">
            <v>0.61117430000000006</v>
          </cell>
          <cell r="AU20">
            <v>-0.3384704073046827</v>
          </cell>
          <cell r="AV20">
            <v>5.5920629999999996</v>
          </cell>
          <cell r="AW20">
            <v>4.8886779999999996</v>
          </cell>
          <cell r="AX20">
            <v>321.08370000000002</v>
          </cell>
          <cell r="AY20">
            <v>0.8684516000000001</v>
          </cell>
          <cell r="AZ20">
            <v>0</v>
          </cell>
          <cell r="BA20">
            <v>132.13</v>
          </cell>
          <cell r="BB20">
            <v>212.6</v>
          </cell>
          <cell r="BC20">
            <v>273.89830000000001</v>
          </cell>
          <cell r="BD20">
            <v>302.69736</v>
          </cell>
          <cell r="BE20">
            <v>14.772</v>
          </cell>
          <cell r="BF20">
            <v>29.535999999999998</v>
          </cell>
          <cell r="BG20">
            <v>38.830143</v>
          </cell>
          <cell r="BH20">
            <v>42.591670000000001</v>
          </cell>
          <cell r="BI20">
            <v>52.332000000000001</v>
          </cell>
          <cell r="BJ20">
            <v>13.93</v>
          </cell>
          <cell r="BK20">
            <v>28.206</v>
          </cell>
          <cell r="BL20">
            <v>36.856358</v>
          </cell>
          <cell r="BM20">
            <v>40.387169999999998</v>
          </cell>
          <cell r="BN20">
            <v>49.704999999999998</v>
          </cell>
          <cell r="BO20">
            <v>1.3967400000000001</v>
          </cell>
          <cell r="BP20">
            <v>2.1664400000000001</v>
          </cell>
          <cell r="BQ20">
            <v>2.5781429999999999</v>
          </cell>
          <cell r="BR20">
            <v>2.8100002000000002</v>
          </cell>
          <cell r="BS20">
            <v>3.4260000000000002</v>
          </cell>
          <cell r="BT20">
            <v>132.1</v>
          </cell>
          <cell r="BU20">
            <v>212.60027099999999</v>
          </cell>
          <cell r="BZ20">
            <v>275.47418611871598</v>
          </cell>
          <cell r="CA20">
            <v>286.15972615198632</v>
          </cell>
          <cell r="CB20" t="str">
            <v>N/A</v>
          </cell>
          <cell r="CC20" t="str">
            <v>N/A</v>
          </cell>
          <cell r="CD20" t="str">
            <v>N/A</v>
          </cell>
          <cell r="CE20" t="str">
            <v>N/A</v>
          </cell>
          <cell r="CF20">
            <v>14.750000000000004</v>
          </cell>
          <cell r="CG20">
            <v>29.536168999999987</v>
          </cell>
          <cell r="CH20">
            <v>41.22519855617098</v>
          </cell>
          <cell r="CI20">
            <v>41.749926390867351</v>
          </cell>
          <cell r="CJ20">
            <v>13.950000000000003</v>
          </cell>
          <cell r="CK20">
            <v>28.205983999999987</v>
          </cell>
          <cell r="CL20">
            <v>38.779406317170981</v>
          </cell>
          <cell r="CM20">
            <v>39.213707841960698</v>
          </cell>
          <cell r="CN20">
            <v>1.4017857142857149</v>
          </cell>
          <cell r="CO20">
            <v>2.1663302445890826</v>
          </cell>
          <cell r="CP20">
            <v>2.6250665335760091</v>
          </cell>
          <cell r="CQ20">
            <v>2.6680863535510064</v>
          </cell>
          <cell r="CR20">
            <v>1.1392857142857142</v>
          </cell>
          <cell r="CS20">
            <v>1.0709831435041226</v>
          </cell>
          <cell r="CT20">
            <v>2.828161810871983</v>
          </cell>
          <cell r="CU20">
            <v>2.893220408998292</v>
          </cell>
        </row>
        <row r="21">
          <cell r="B21" t="str">
            <v>RHB</v>
          </cell>
          <cell r="C21" t="str">
            <v>OUTPERFORM</v>
          </cell>
          <cell r="D21">
            <v>18.85696067117102</v>
          </cell>
          <cell r="E21">
            <v>19.846800000000002</v>
          </cell>
          <cell r="F21">
            <v>17.54</v>
          </cell>
          <cell r="G21">
            <v>19.846800000000002</v>
          </cell>
          <cell r="H21">
            <v>17.855</v>
          </cell>
          <cell r="I21">
            <v>354.36461400000002</v>
          </cell>
          <cell r="J21">
            <v>354.36461400000002</v>
          </cell>
          <cell r="K21">
            <v>27.373000000000001</v>
          </cell>
          <cell r="L21">
            <v>57</v>
          </cell>
          <cell r="M21">
            <v>10.028</v>
          </cell>
          <cell r="N21">
            <v>0</v>
          </cell>
          <cell r="O21">
            <v>267.77199999999999</v>
          </cell>
          <cell r="P21">
            <v>394.01961400000005</v>
          </cell>
          <cell r="Q21">
            <v>356.58124999999995</v>
          </cell>
          <cell r="R21">
            <v>0.10499251993760206</v>
          </cell>
          <cell r="S21">
            <v>0</v>
          </cell>
          <cell r="T21">
            <v>29.626999999999999</v>
          </cell>
          <cell r="U21">
            <v>307.42700000000002</v>
          </cell>
          <cell r="V21">
            <v>9.637084576175807E-2</v>
          </cell>
          <cell r="W21" t="str">
            <v>U.S. Dollar</v>
          </cell>
          <cell r="X21">
            <v>12</v>
          </cell>
          <cell r="Y21">
            <v>1</v>
          </cell>
          <cell r="Z21">
            <v>0</v>
          </cell>
          <cell r="AA21">
            <v>1</v>
          </cell>
          <cell r="AB21">
            <v>326.56450000000001</v>
          </cell>
          <cell r="AC21">
            <v>20.43</v>
          </cell>
          <cell r="AD21">
            <v>10.15</v>
          </cell>
          <cell r="AE21" t="str">
            <v>08/18/2008</v>
          </cell>
          <cell r="AF21" t="str">
            <v>10/28/2008</v>
          </cell>
          <cell r="AG21">
            <v>20.830000000000002</v>
          </cell>
          <cell r="AH21">
            <v>17.75</v>
          </cell>
          <cell r="AI21">
            <v>15.16</v>
          </cell>
          <cell r="AJ21">
            <v>-4.7201152184349504E-2</v>
          </cell>
          <cell r="AK21">
            <v>7.0485349999999988E-2</v>
          </cell>
          <cell r="AL21">
            <v>0.12255656999999999</v>
          </cell>
          <cell r="AM21">
            <v>0.32665780000000005</v>
          </cell>
          <cell r="AN21">
            <v>0.23348670000000002</v>
          </cell>
          <cell r="AO21">
            <v>3.5589339999999997E-2</v>
          </cell>
          <cell r="AP21">
            <v>0.30915567282321921</v>
          </cell>
          <cell r="AQ21">
            <v>6.0281749999999988E-2</v>
          </cell>
          <cell r="AR21">
            <v>-2.5223609999999994E-2</v>
          </cell>
          <cell r="AS21">
            <v>0.30880156000000003</v>
          </cell>
          <cell r="AT21">
            <v>0.59943260000000009</v>
          </cell>
          <cell r="AU21">
            <v>0.34641003208145338</v>
          </cell>
          <cell r="AV21">
            <v>3.1209449999999999</v>
          </cell>
          <cell r="AW21">
            <v>4.3262939999999999</v>
          </cell>
          <cell r="AX21">
            <v>195.52690000000001</v>
          </cell>
          <cell r="AY21">
            <v>0.96747650000000007</v>
          </cell>
          <cell r="AZ21">
            <v>0</v>
          </cell>
          <cell r="BA21">
            <v>704.54899999999998</v>
          </cell>
          <cell r="BB21">
            <v>743.09699999999998</v>
          </cell>
          <cell r="BC21">
            <v>790.58669999999995</v>
          </cell>
          <cell r="BD21">
            <v>836.47973999999999</v>
          </cell>
          <cell r="BE21">
            <v>50.99</v>
          </cell>
          <cell r="BF21">
            <v>47.477000000000004</v>
          </cell>
          <cell r="BG21">
            <v>55.857165999999999</v>
          </cell>
          <cell r="BH21">
            <v>65.248999999999995</v>
          </cell>
          <cell r="BI21">
            <v>69.084999999999994</v>
          </cell>
          <cell r="BJ21">
            <v>34.408000000000001</v>
          </cell>
          <cell r="BK21">
            <v>32.844999999999999</v>
          </cell>
          <cell r="BL21">
            <v>39.174999999999997</v>
          </cell>
          <cell r="BM21">
            <v>48.47</v>
          </cell>
          <cell r="BN21">
            <v>51.762</v>
          </cell>
          <cell r="BO21">
            <v>0.78503999999999996</v>
          </cell>
          <cell r="BP21">
            <v>1.0916999999999999</v>
          </cell>
          <cell r="BQ21">
            <v>1.2921666999999999</v>
          </cell>
          <cell r="BR21">
            <v>1.5602499999999999</v>
          </cell>
          <cell r="BS21">
            <v>1.673</v>
          </cell>
          <cell r="BT21">
            <v>712.274</v>
          </cell>
          <cell r="BU21">
            <v>737.9976008000001</v>
          </cell>
          <cell r="BZ21">
            <v>783.11095287438002</v>
          </cell>
          <cell r="CA21">
            <v>820.24970000350675</v>
          </cell>
          <cell r="CB21" t="str">
            <v>N/A</v>
          </cell>
          <cell r="CC21" t="str">
            <v>N/A</v>
          </cell>
          <cell r="CD21" t="str">
            <v>N/A</v>
          </cell>
          <cell r="CE21" t="str">
            <v>N/A</v>
          </cell>
          <cell r="CF21">
            <v>46.894000000000034</v>
          </cell>
          <cell r="CG21">
            <v>46.376946821000018</v>
          </cell>
          <cell r="CH21">
            <v>53.903141255387453</v>
          </cell>
          <cell r="CI21">
            <v>60.457084826644348</v>
          </cell>
          <cell r="CJ21">
            <v>29.873000000000033</v>
          </cell>
          <cell r="CK21">
            <v>31.460290228400019</v>
          </cell>
          <cell r="CL21">
            <v>38.301488665382394</v>
          </cell>
          <cell r="CM21">
            <v>44.135024367751299</v>
          </cell>
          <cell r="CN21">
            <v>0.78647116100578696</v>
          </cell>
          <cell r="CO21">
            <v>0.98789893227962089</v>
          </cell>
          <cell r="CP21">
            <v>1.2076884759194775</v>
          </cell>
          <cell r="CQ21">
            <v>1.4153644904375071</v>
          </cell>
          <cell r="CR21">
            <v>2.4034022567157338</v>
          </cell>
          <cell r="CS21">
            <v>0.67674224400066041</v>
          </cell>
          <cell r="CT21">
            <v>0.88732350909927582</v>
          </cell>
          <cell r="CU21">
            <v>1.2013233408462156</v>
          </cell>
        </row>
        <row r="22">
          <cell r="B22" t="str">
            <v>GEO</v>
          </cell>
          <cell r="C22" t="str">
            <v>OUTPERFORM</v>
          </cell>
          <cell r="D22">
            <v>24.929860519221176</v>
          </cell>
          <cell r="E22">
            <v>16.149999999999999</v>
          </cell>
          <cell r="F22">
            <v>15.99</v>
          </cell>
          <cell r="G22">
            <v>16.149999999999999</v>
          </cell>
          <cell r="H22">
            <v>51.731000000000002</v>
          </cell>
          <cell r="I22">
            <v>835.45564999999999</v>
          </cell>
          <cell r="J22">
            <v>835.45564999999999</v>
          </cell>
          <cell r="K22">
            <v>31.655000000000001</v>
          </cell>
          <cell r="L22">
            <v>512.13300000000004</v>
          </cell>
          <cell r="M22">
            <v>1.101</v>
          </cell>
          <cell r="N22" t="str">
            <v>0</v>
          </cell>
          <cell r="O22">
            <v>578.49599999999998</v>
          </cell>
          <cell r="P22">
            <v>1317.0346500000001</v>
          </cell>
          <cell r="Q22">
            <v>1278.75371</v>
          </cell>
          <cell r="R22">
            <v>2.9936132111006764E-2</v>
          </cell>
          <cell r="S22">
            <v>0</v>
          </cell>
          <cell r="T22">
            <v>480.47800000000007</v>
          </cell>
          <cell r="U22">
            <v>1060.0750000000003</v>
          </cell>
          <cell r="V22">
            <v>0.4532490625663278</v>
          </cell>
          <cell r="W22" t="str">
            <v>U.S. Dollar</v>
          </cell>
          <cell r="X22">
            <v>12</v>
          </cell>
          <cell r="Y22">
            <v>1</v>
          </cell>
          <cell r="Z22">
            <v>0</v>
          </cell>
          <cell r="AA22">
            <v>1</v>
          </cell>
          <cell r="AB22">
            <v>787.80540000000008</v>
          </cell>
          <cell r="AC22">
            <v>29.05</v>
          </cell>
          <cell r="AD22">
            <v>10.98</v>
          </cell>
          <cell r="AE22" t="str">
            <v>04/18/2008</v>
          </cell>
          <cell r="AF22" t="str">
            <v>02/23/2009</v>
          </cell>
          <cell r="AG22">
            <v>16.7</v>
          </cell>
          <cell r="AH22">
            <v>15.41</v>
          </cell>
          <cell r="AI22">
            <v>18.03</v>
          </cell>
          <cell r="AJ22">
            <v>-3.2934131736527039E-2</v>
          </cell>
          <cell r="AK22">
            <v>-4.9440859999999996E-2</v>
          </cell>
          <cell r="AL22">
            <v>0.10540723999999999</v>
          </cell>
          <cell r="AM22">
            <v>0.20163690000000004</v>
          </cell>
          <cell r="AN22">
            <v>-0.35322390000000004</v>
          </cell>
          <cell r="AO22">
            <v>0.40048470000000003</v>
          </cell>
          <cell r="AP22">
            <v>-0.10427066001109275</v>
          </cell>
          <cell r="AQ22">
            <v>-5.9644459999999996E-2</v>
          </cell>
          <cell r="AR22">
            <v>-4.2372939999999998E-2</v>
          </cell>
          <cell r="AS22">
            <v>0.18378066000000004</v>
          </cell>
          <cell r="AT22">
            <v>1.2722000000000011E-2</v>
          </cell>
          <cell r="AU22">
            <v>-6.7016300752858582E-2</v>
          </cell>
          <cell r="AV22">
            <v>4.0346000000000002</v>
          </cell>
          <cell r="AW22">
            <v>3.9262049999999999</v>
          </cell>
          <cell r="AX22">
            <v>602.52559999999994</v>
          </cell>
          <cell r="AY22">
            <v>0.98977420000000005</v>
          </cell>
          <cell r="AZ22">
            <v>0</v>
          </cell>
          <cell r="BA22">
            <v>976.29899999999998</v>
          </cell>
          <cell r="BB22">
            <v>1043.0060000000001</v>
          </cell>
          <cell r="BC22">
            <v>1047.49</v>
          </cell>
          <cell r="BD22">
            <v>1136.845</v>
          </cell>
          <cell r="BE22">
            <v>131.07300000000001</v>
          </cell>
          <cell r="BF22">
            <v>154.74099999999999</v>
          </cell>
          <cell r="BG22">
            <v>175.11499000000001</v>
          </cell>
          <cell r="BH22">
            <v>196.68199999999999</v>
          </cell>
          <cell r="BI22">
            <v>240.524</v>
          </cell>
          <cell r="BJ22">
            <v>99.472999999999999</v>
          </cell>
          <cell r="BK22">
            <v>121.441</v>
          </cell>
          <cell r="BL22">
            <v>148.79732999999999</v>
          </cell>
          <cell r="BM22">
            <v>164.78366</v>
          </cell>
          <cell r="BN22">
            <v>191.23099999999999</v>
          </cell>
          <cell r="BO22">
            <v>0.77429000000000003</v>
          </cell>
          <cell r="BP22">
            <v>1.1856599999999999</v>
          </cell>
          <cell r="BQ22">
            <v>1.3058000999999999</v>
          </cell>
          <cell r="BR22">
            <v>1.4710000999999999</v>
          </cell>
          <cell r="BS22">
            <v>1.9717899999999999</v>
          </cell>
          <cell r="BT22">
            <v>1024.8320000000001</v>
          </cell>
          <cell r="BU22">
            <v>1114.7289953368909</v>
          </cell>
          <cell r="BZ22">
            <v>1264.2758215626552</v>
          </cell>
          <cell r="CA22">
            <v>1406.9893486219974</v>
          </cell>
          <cell r="CB22" t="str">
            <v>N/A</v>
          </cell>
          <cell r="CC22" t="str">
            <v>N/A</v>
          </cell>
          <cell r="CD22" t="str">
            <v>N/A</v>
          </cell>
          <cell r="CE22" t="str">
            <v>N/A</v>
          </cell>
          <cell r="CF22">
            <v>124.91200000000001</v>
          </cell>
          <cell r="CG22">
            <v>153.17634808784257</v>
          </cell>
          <cell r="CH22">
            <v>187.09220508277812</v>
          </cell>
          <cell r="CI22">
            <v>213.93027302821966</v>
          </cell>
          <cell r="CJ22">
            <v>91.042000000000002</v>
          </cell>
          <cell r="CK22">
            <v>115.49272025571449</v>
          </cell>
          <cell r="CL22">
            <v>137.49418776804674</v>
          </cell>
          <cell r="CM22">
            <v>165.57166712920576</v>
          </cell>
          <cell r="CN22">
            <v>0.83885591153033012</v>
          </cell>
          <cell r="CO22">
            <v>1.1245905463136916</v>
          </cell>
          <cell r="CP22">
            <v>1.3206152908423274</v>
          </cell>
          <cell r="CQ22">
            <v>1.6513336044614562</v>
          </cell>
          <cell r="CR22">
            <v>-0.7113351764514555</v>
          </cell>
          <cell r="CS22">
            <v>-0.93796791885793795</v>
          </cell>
          <cell r="CT22">
            <v>-0.67534729753354794</v>
          </cell>
          <cell r="CU22">
            <v>-8.864342132470833E-2</v>
          </cell>
        </row>
        <row r="23">
          <cell r="B23" t="str">
            <v>CXW</v>
          </cell>
          <cell r="C23" t="str">
            <v>OUTPERFORM</v>
          </cell>
          <cell r="D23">
            <v>16.840540183236659</v>
          </cell>
          <cell r="E23">
            <v>15.15</v>
          </cell>
          <cell r="F23">
            <v>15.280000000000001</v>
          </cell>
          <cell r="G23">
            <v>15.15</v>
          </cell>
          <cell r="H23">
            <v>126.146</v>
          </cell>
          <cell r="I23">
            <v>1911.1119000000001</v>
          </cell>
          <cell r="J23">
            <v>1911.1119000000001</v>
          </cell>
          <cell r="K23">
            <v>34.076999999999998</v>
          </cell>
          <cell r="L23">
            <v>1192.922</v>
          </cell>
          <cell r="M23" t="str">
            <v>0</v>
          </cell>
          <cell r="N23">
            <v>0.376</v>
          </cell>
          <cell r="O23">
            <v>1380.3589999999999</v>
          </cell>
          <cell r="P23">
            <v>3070.3329000000003</v>
          </cell>
          <cell r="Q23">
            <v>3081.3100400000003</v>
          </cell>
          <cell r="R23">
            <v>-3.5624912318138469E-3</v>
          </cell>
          <cell r="S23">
            <v>0</v>
          </cell>
          <cell r="T23">
            <v>1158.845</v>
          </cell>
          <cell r="U23">
            <v>2539.58</v>
          </cell>
          <cell r="V23">
            <v>0.45631364241331246</v>
          </cell>
          <cell r="W23" t="str">
            <v>U.S. Dollar</v>
          </cell>
          <cell r="X23">
            <v>12</v>
          </cell>
          <cell r="Y23">
            <v>1</v>
          </cell>
          <cell r="Z23">
            <v>0</v>
          </cell>
          <cell r="AA23">
            <v>1</v>
          </cell>
          <cell r="AB23">
            <v>1754.886</v>
          </cell>
          <cell r="AC23">
            <v>29.400000000000002</v>
          </cell>
          <cell r="AD23">
            <v>9.5</v>
          </cell>
          <cell r="AE23" t="str">
            <v>08/05/2008</v>
          </cell>
          <cell r="AF23" t="str">
            <v>03/06/2009</v>
          </cell>
          <cell r="AG23">
            <v>15.89</v>
          </cell>
          <cell r="AH23">
            <v>15.24</v>
          </cell>
          <cell r="AI23">
            <v>16.36</v>
          </cell>
          <cell r="AJ23">
            <v>-4.6570169918187521E-2</v>
          </cell>
          <cell r="AK23">
            <v>7.1428539999999999E-2</v>
          </cell>
          <cell r="AL23">
            <v>1.677847E-2</v>
          </cell>
          <cell r="AM23">
            <v>0.40277770000000002</v>
          </cell>
          <cell r="AN23">
            <v>-0.42153499999999999</v>
          </cell>
          <cell r="AO23">
            <v>3.5325999999999996E-2</v>
          </cell>
          <cell r="AP23">
            <v>-7.3960880195598988E-2</v>
          </cell>
          <cell r="AQ23">
            <v>6.1224939999999999E-2</v>
          </cell>
          <cell r="AR23">
            <v>-0.13100170999999999</v>
          </cell>
          <cell r="AS23">
            <v>0.38492145999999999</v>
          </cell>
          <cell r="AT23">
            <v>-5.5589099999999947E-2</v>
          </cell>
          <cell r="AU23">
            <v>-3.6706520937364817E-2</v>
          </cell>
          <cell r="AV23">
            <v>3.540762</v>
          </cell>
          <cell r="AW23">
            <v>3.9005679999999998</v>
          </cell>
          <cell r="AX23">
            <v>1772.1780000000001</v>
          </cell>
          <cell r="AY23">
            <v>0.96830630000000018</v>
          </cell>
          <cell r="AZ23">
            <v>0</v>
          </cell>
          <cell r="BA23">
            <v>1456.3130000000001</v>
          </cell>
          <cell r="BB23">
            <v>1598.9059999999999</v>
          </cell>
          <cell r="BC23">
            <v>1653.415</v>
          </cell>
          <cell r="BD23">
            <v>1723.0225</v>
          </cell>
          <cell r="BE23">
            <v>361.22</v>
          </cell>
          <cell r="BF23">
            <v>402.39100000000002</v>
          </cell>
          <cell r="BG23">
            <v>399.91950000000003</v>
          </cell>
          <cell r="BH23">
            <v>428.23676</v>
          </cell>
          <cell r="BI23">
            <v>461.30599999999998</v>
          </cell>
          <cell r="BJ23">
            <v>278.32</v>
          </cell>
          <cell r="BK23">
            <v>306.89100000000002</v>
          </cell>
          <cell r="BL23">
            <v>296.78125</v>
          </cell>
          <cell r="BM23">
            <v>319.11077999999998</v>
          </cell>
          <cell r="BN23">
            <v>330.67399999999998</v>
          </cell>
          <cell r="BO23">
            <v>1.0592200000000001</v>
          </cell>
          <cell r="BP23">
            <v>1.2036800000000001</v>
          </cell>
          <cell r="BQ23">
            <v>1.1600001</v>
          </cell>
          <cell r="BR23">
            <v>1.2674000000000001</v>
          </cell>
          <cell r="BS23">
            <v>1.403</v>
          </cell>
          <cell r="BT23">
            <v>1479.989</v>
          </cell>
          <cell r="BU23">
            <v>1598.9059999999999</v>
          </cell>
          <cell r="BZ23">
            <v>1686.4492750000002</v>
          </cell>
          <cell r="CA23">
            <v>1794.3117494750002</v>
          </cell>
          <cell r="CB23" t="str">
            <v>N/A</v>
          </cell>
          <cell r="CC23" t="str">
            <v>N/A</v>
          </cell>
          <cell r="CD23" t="str">
            <v>N/A</v>
          </cell>
          <cell r="CE23" t="str">
            <v>N/A</v>
          </cell>
          <cell r="CF23">
            <v>347.54</v>
          </cell>
          <cell r="CG23">
            <v>394.596</v>
          </cell>
          <cell r="CH23">
            <v>407.67406599999981</v>
          </cell>
          <cell r="CI23">
            <v>435.44823560500015</v>
          </cell>
          <cell r="CJ23">
            <v>269.02600000000001</v>
          </cell>
          <cell r="CK23">
            <v>303.78699999999998</v>
          </cell>
          <cell r="CL23">
            <v>298.32101599999982</v>
          </cell>
          <cell r="CM23">
            <v>314.89445935500015</v>
          </cell>
          <cell r="CN23">
            <v>1.0771835935939933</v>
          </cell>
          <cell r="CO23">
            <v>1.2025106628576547</v>
          </cell>
          <cell r="CP23">
            <v>1.1298578812671922</v>
          </cell>
          <cell r="CQ23">
            <v>1.2666944495115928</v>
          </cell>
          <cell r="CR23">
            <v>-0.73693837613323221</v>
          </cell>
          <cell r="CS23">
            <v>-2.2739524187153055</v>
          </cell>
          <cell r="CT23">
            <v>0.213374290605435</v>
          </cell>
          <cell r="CU23">
            <v>1.3624179528537901</v>
          </cell>
        </row>
        <row r="24">
          <cell r="B24" t="str">
            <v>CRN</v>
          </cell>
          <cell r="C24" t="str">
            <v>NEUTRAL</v>
          </cell>
          <cell r="D24">
            <v>20.22730600559365</v>
          </cell>
          <cell r="E24">
            <v>19.55</v>
          </cell>
          <cell r="F24">
            <v>19.5</v>
          </cell>
          <cell r="G24">
            <v>19.55</v>
          </cell>
          <cell r="H24">
            <v>14.881</v>
          </cell>
          <cell r="I24">
            <v>290.92355000000003</v>
          </cell>
          <cell r="J24">
            <v>290.92355000000003</v>
          </cell>
          <cell r="K24">
            <v>14.613</v>
          </cell>
          <cell r="L24">
            <v>320.48200000000003</v>
          </cell>
          <cell r="M24">
            <v>0.44500000000000001</v>
          </cell>
          <cell r="N24" t="str">
            <v>0</v>
          </cell>
          <cell r="O24">
            <v>227.72200000000001</v>
          </cell>
          <cell r="P24">
            <v>597.23755000000006</v>
          </cell>
          <cell r="Q24">
            <v>593.21968000000004</v>
          </cell>
          <cell r="R24">
            <v>6.7729883809652947E-3</v>
          </cell>
          <cell r="S24">
            <v>0</v>
          </cell>
          <cell r="T24">
            <v>305.86900000000003</v>
          </cell>
          <cell r="U24">
            <v>534.03600000000006</v>
          </cell>
          <cell r="V24">
            <v>0.57274977716858033</v>
          </cell>
          <cell r="W24" t="str">
            <v>U.S. Dollar</v>
          </cell>
          <cell r="X24">
            <v>12</v>
          </cell>
          <cell r="Y24">
            <v>1</v>
          </cell>
          <cell r="Z24">
            <v>0</v>
          </cell>
          <cell r="AA24">
            <v>1</v>
          </cell>
          <cell r="AB24">
            <v>284.70780000000002</v>
          </cell>
          <cell r="AC24">
            <v>28.45</v>
          </cell>
          <cell r="AD24">
            <v>13.42</v>
          </cell>
          <cell r="AE24" t="str">
            <v>09/18/2008</v>
          </cell>
          <cell r="AF24" t="str">
            <v>03/09/2009</v>
          </cell>
          <cell r="AG24">
            <v>18.809999999999999</v>
          </cell>
          <cell r="AH24">
            <v>19.28</v>
          </cell>
          <cell r="AI24">
            <v>18.59</v>
          </cell>
          <cell r="AJ24">
            <v>3.9340776182881454E-2</v>
          </cell>
          <cell r="AK24">
            <v>0.10890532</v>
          </cell>
          <cell r="AL24">
            <v>3.5487289999999998E-2</v>
          </cell>
          <cell r="AM24">
            <v>0.28365060000000003</v>
          </cell>
          <cell r="AN24">
            <v>-0.14591526999999999</v>
          </cell>
          <cell r="AO24">
            <v>0.37714290000000006</v>
          </cell>
          <cell r="AP24">
            <v>5.1640667025282472E-2</v>
          </cell>
          <cell r="AQ24">
            <v>9.8701719999999993E-2</v>
          </cell>
          <cell r="AR24">
            <v>-0.11229288999999998</v>
          </cell>
          <cell r="AS24">
            <v>0.26579436000000001</v>
          </cell>
          <cell r="AT24">
            <v>0.22003063000000006</v>
          </cell>
          <cell r="AU24">
            <v>8.8895026283516643E-2</v>
          </cell>
          <cell r="AV24">
            <v>5.2265139999999999</v>
          </cell>
          <cell r="AW24">
            <v>3.9979</v>
          </cell>
          <cell r="AX24">
            <v>75.546130000000005</v>
          </cell>
          <cell r="AY24">
            <v>0.90744350000000007</v>
          </cell>
          <cell r="AZ24">
            <v>0</v>
          </cell>
          <cell r="BA24">
            <v>360.60399999999998</v>
          </cell>
          <cell r="BB24">
            <v>386.72399999999999</v>
          </cell>
          <cell r="BC24">
            <v>416.01751999999999</v>
          </cell>
          <cell r="BD24">
            <v>437.089</v>
          </cell>
          <cell r="BE24">
            <v>62.945999999999998</v>
          </cell>
          <cell r="BF24">
            <v>82.826999999999998</v>
          </cell>
          <cell r="BG24">
            <v>87.781000000000006</v>
          </cell>
          <cell r="BH24">
            <v>93.813999999999993</v>
          </cell>
          <cell r="BI24">
            <v>101.22799999999999</v>
          </cell>
          <cell r="BJ24">
            <v>46.96</v>
          </cell>
          <cell r="BK24">
            <v>65.185000000000002</v>
          </cell>
          <cell r="BL24">
            <v>69.49933</v>
          </cell>
          <cell r="BM24">
            <v>76.358999999999995</v>
          </cell>
          <cell r="BN24">
            <v>76.143000000000001</v>
          </cell>
          <cell r="BO24">
            <v>0.82250999999999996</v>
          </cell>
          <cell r="BP24">
            <v>1.5098</v>
          </cell>
          <cell r="BQ24">
            <v>1.6003333</v>
          </cell>
          <cell r="BR24">
            <v>1.7929999999999999</v>
          </cell>
          <cell r="BS24">
            <v>1.871</v>
          </cell>
          <cell r="BT24">
            <v>360.60399999999998</v>
          </cell>
          <cell r="BU24">
            <v>389.02311548875264</v>
          </cell>
          <cell r="BZ24">
            <v>462.96580288271025</v>
          </cell>
          <cell r="CA24">
            <v>504.30542405909449</v>
          </cell>
          <cell r="CB24" t="str">
            <v>N/A</v>
          </cell>
          <cell r="CC24" t="str">
            <v>N/A</v>
          </cell>
          <cell r="CD24" t="str">
            <v>N/A</v>
          </cell>
          <cell r="CE24" t="str">
            <v>N/A</v>
          </cell>
          <cell r="CF24">
            <v>60.994999999999997</v>
          </cell>
          <cell r="CG24">
            <v>77.866042124802235</v>
          </cell>
          <cell r="CH24">
            <v>84.788152049686289</v>
          </cell>
          <cell r="CI24">
            <v>93.813822254252443</v>
          </cell>
          <cell r="CJ24">
            <v>45.009</v>
          </cell>
          <cell r="CK24">
            <v>59.833136350364597</v>
          </cell>
          <cell r="CL24">
            <v>65.232009162352071</v>
          </cell>
          <cell r="CM24">
            <v>71.120078171593192</v>
          </cell>
          <cell r="CN24">
            <v>0.8225138121546961</v>
          </cell>
          <cell r="CO24">
            <v>1.4085539102418381</v>
          </cell>
          <cell r="CP24">
            <v>1.525770076115228</v>
          </cell>
          <cell r="CQ24">
            <v>1.6788164213999173</v>
          </cell>
          <cell r="CR24">
            <v>-1.6330110497237569</v>
          </cell>
          <cell r="CS24">
            <v>-2.6102209850378033</v>
          </cell>
          <cell r="CT24">
            <v>-0.89305979034858773</v>
          </cell>
          <cell r="CU24">
            <v>0.155321539396022</v>
          </cell>
        </row>
        <row r="26">
          <cell r="B26" t="str">
            <v>CSU</v>
          </cell>
          <cell r="C26" t="str">
            <v>N/R</v>
          </cell>
          <cell r="D26" t="str">
            <v>--</v>
          </cell>
          <cell r="E26">
            <v>4.3</v>
          </cell>
          <cell r="F26">
            <v>3.83</v>
          </cell>
          <cell r="G26">
            <v>4.3</v>
          </cell>
          <cell r="H26">
            <v>26.422999999999998</v>
          </cell>
          <cell r="I26">
            <v>113.61889999999998</v>
          </cell>
          <cell r="J26">
            <v>113.61889999999998</v>
          </cell>
          <cell r="K26">
            <v>25.88</v>
          </cell>
          <cell r="L26">
            <v>189.56700000000001</v>
          </cell>
          <cell r="M26">
            <v>0</v>
          </cell>
          <cell r="N26">
            <v>0</v>
          </cell>
          <cell r="O26">
            <v>155.14899999999997</v>
          </cell>
          <cell r="P26">
            <v>277.30590000000001</v>
          </cell>
          <cell r="Q26">
            <v>264.09440000000001</v>
          </cell>
          <cell r="R26">
            <v>5.0025672638268848E-2</v>
          </cell>
          <cell r="S26">
            <v>0</v>
          </cell>
          <cell r="T26">
            <v>163.68700000000001</v>
          </cell>
          <cell r="U26">
            <v>318.83600000000001</v>
          </cell>
          <cell r="V26">
            <v>0.51338932868308473</v>
          </cell>
          <cell r="W26" t="str">
            <v>U.S. Dollar</v>
          </cell>
          <cell r="X26">
            <v>12</v>
          </cell>
          <cell r="Y26">
            <v>1</v>
          </cell>
          <cell r="Z26">
            <v>0</v>
          </cell>
          <cell r="AA26">
            <v>1</v>
          </cell>
          <cell r="AB26">
            <v>102.3302</v>
          </cell>
          <cell r="AC26">
            <v>8.9500000000000011</v>
          </cell>
          <cell r="AD26">
            <v>1.94</v>
          </cell>
          <cell r="AE26" t="str">
            <v>05/22/2008</v>
          </cell>
          <cell r="AF26" t="str">
            <v>12/05/2008</v>
          </cell>
          <cell r="AG26">
            <v>4.3500000000000005</v>
          </cell>
          <cell r="AH26">
            <v>3.8000000000000003</v>
          </cell>
          <cell r="AI26">
            <v>2.98</v>
          </cell>
          <cell r="AJ26">
            <v>-1.1494252873563426E-2</v>
          </cell>
          <cell r="AK26">
            <v>0.14666677</v>
          </cell>
          <cell r="AL26">
            <v>0.34375</v>
          </cell>
          <cell r="AM26">
            <v>0.36075950000000007</v>
          </cell>
          <cell r="AN26">
            <v>-0.47496940000000004</v>
          </cell>
          <cell r="AO26">
            <v>-0.65423110000000007</v>
          </cell>
          <cell r="AP26">
            <v>0.44295302013422821</v>
          </cell>
          <cell r="AQ26">
            <v>0.13646316999999999</v>
          </cell>
          <cell r="AR26">
            <v>0.19596982000000002</v>
          </cell>
          <cell r="AS26">
            <v>0.34290326000000004</v>
          </cell>
          <cell r="AT26">
            <v>-0.1090235</v>
          </cell>
          <cell r="AU26">
            <v>0.48020737939246239</v>
          </cell>
          <cell r="AV26">
            <v>6.4105189999999999</v>
          </cell>
          <cell r="AW26">
            <v>5.1567970000000001</v>
          </cell>
          <cell r="AX26">
            <v>88.775530000000003</v>
          </cell>
          <cell r="AY26">
            <v>0.82810080000000008</v>
          </cell>
          <cell r="AZ26">
            <v>0</v>
          </cell>
          <cell r="BA26">
            <v>189.05199999999999</v>
          </cell>
          <cell r="BB26">
            <v>193.274</v>
          </cell>
          <cell r="BC26">
            <v>193.215</v>
          </cell>
          <cell r="BD26">
            <v>200.78899999999999</v>
          </cell>
          <cell r="BE26">
            <v>31.508000000000003</v>
          </cell>
          <cell r="BF26">
            <v>30.856000000000002</v>
          </cell>
          <cell r="BG26">
            <v>30.202000000000002</v>
          </cell>
          <cell r="BH26">
            <v>32.677999999999997</v>
          </cell>
          <cell r="BI26" t="e">
            <v>#N/A</v>
          </cell>
          <cell r="BJ26">
            <v>20.213000000000001</v>
          </cell>
          <cell r="BK26">
            <v>18.388000000000002</v>
          </cell>
          <cell r="BL26" t="e">
            <v>#N/A</v>
          </cell>
          <cell r="BM26" t="e">
            <v>#N/A</v>
          </cell>
          <cell r="BN26" t="e">
            <v>#N/A</v>
          </cell>
          <cell r="BO26">
            <v>0.16638</v>
          </cell>
          <cell r="BP26">
            <v>0.14118</v>
          </cell>
          <cell r="BQ26">
            <v>0.12</v>
          </cell>
          <cell r="BR26">
            <v>0.19</v>
          </cell>
          <cell r="BS26" t="e">
            <v>#N/A</v>
          </cell>
          <cell r="BT26" t="str">
            <v>A</v>
          </cell>
          <cell r="BU26" t="str">
            <v>A</v>
          </cell>
          <cell r="BZ26" t="str">
            <v>E</v>
          </cell>
          <cell r="CA26" t="str">
            <v>E</v>
          </cell>
        </row>
        <row r="27">
          <cell r="B27" t="str">
            <v>SRZ</v>
          </cell>
          <cell r="C27" t="str">
            <v>N/R</v>
          </cell>
          <cell r="D27" t="str">
            <v>--</v>
          </cell>
          <cell r="E27">
            <v>1.98</v>
          </cell>
          <cell r="F27">
            <v>1.17</v>
          </cell>
          <cell r="G27">
            <v>1.98</v>
          </cell>
          <cell r="H27">
            <v>50.554000000000002</v>
          </cell>
          <cell r="I27">
            <v>100.09692</v>
          </cell>
          <cell r="J27">
            <v>100.09692</v>
          </cell>
          <cell r="K27">
            <v>29.513000000000002</v>
          </cell>
          <cell r="L27">
            <v>636.13099999999997</v>
          </cell>
          <cell r="M27">
            <v>9.3859999999999992</v>
          </cell>
          <cell r="N27">
            <v>0</v>
          </cell>
          <cell r="O27">
            <v>138.52799999999999</v>
          </cell>
          <cell r="P27">
            <v>716.10091999999986</v>
          </cell>
          <cell r="Q27">
            <v>672.11893999999995</v>
          </cell>
          <cell r="R27">
            <v>6.5437792900167269E-2</v>
          </cell>
          <cell r="S27">
            <v>0</v>
          </cell>
          <cell r="T27">
            <v>606.61799999999994</v>
          </cell>
          <cell r="U27">
            <v>754.53199999999993</v>
          </cell>
          <cell r="V27">
            <v>0.80396590204259066</v>
          </cell>
          <cell r="W27" t="str">
            <v>U.S. Dollar</v>
          </cell>
          <cell r="X27">
            <v>12</v>
          </cell>
          <cell r="Y27">
            <v>1</v>
          </cell>
          <cell r="Z27">
            <v>0</v>
          </cell>
          <cell r="AA27">
            <v>1</v>
          </cell>
          <cell r="AB27">
            <v>56.457930000000005</v>
          </cell>
          <cell r="AC27">
            <v>27.21</v>
          </cell>
          <cell r="AD27">
            <v>0.27</v>
          </cell>
          <cell r="AE27" t="str">
            <v>06/05/2008</v>
          </cell>
          <cell r="AF27" t="str">
            <v>11/24/2008</v>
          </cell>
          <cell r="AG27">
            <v>2.4900000000000002</v>
          </cell>
          <cell r="AH27">
            <v>1.1100000000000001</v>
          </cell>
          <cell r="AI27">
            <v>1.68</v>
          </cell>
          <cell r="AJ27">
            <v>-0.20481927710843384</v>
          </cell>
          <cell r="AK27">
            <v>-0.26666660000000003</v>
          </cell>
          <cell r="AL27">
            <v>1</v>
          </cell>
          <cell r="AM27">
            <v>1.4750000000000001</v>
          </cell>
          <cell r="AN27">
            <v>-0.91915060000000015</v>
          </cell>
          <cell r="AO27">
            <v>-0.97015330000000011</v>
          </cell>
          <cell r="AP27">
            <v>0.1785714285714286</v>
          </cell>
          <cell r="AQ27">
            <v>-0.27687020000000001</v>
          </cell>
          <cell r="AR27">
            <v>0.85221981999999996</v>
          </cell>
          <cell r="AS27">
            <v>1.4571437600000001</v>
          </cell>
          <cell r="AT27">
            <v>-0.5532047000000001</v>
          </cell>
          <cell r="AU27">
            <v>0.21582578782966277</v>
          </cell>
          <cell r="AV27">
            <v>10.435836</v>
          </cell>
          <cell r="AW27">
            <v>13.365086999999999</v>
          </cell>
          <cell r="AX27">
            <v>1445.3030000000001</v>
          </cell>
          <cell r="AY27">
            <v>0.89062710000000012</v>
          </cell>
          <cell r="AZ27">
            <v>0</v>
          </cell>
          <cell r="BA27">
            <v>1583.241</v>
          </cell>
          <cell r="BB27">
            <v>1701.643</v>
          </cell>
          <cell r="BC27">
            <v>1641.16</v>
          </cell>
          <cell r="BD27" t="e">
            <v>#N/A</v>
          </cell>
          <cell r="BE27">
            <v>156.67400000000001</v>
          </cell>
          <cell r="BF27">
            <v>-43.129000000000033</v>
          </cell>
          <cell r="BG27">
            <v>-28.454498000000001</v>
          </cell>
          <cell r="BH27" t="e">
            <v>#N/A</v>
          </cell>
          <cell r="BI27" t="e">
            <v>#N/A</v>
          </cell>
          <cell r="BJ27">
            <v>107.274</v>
          </cell>
          <cell r="BK27">
            <v>-94.42900000000003</v>
          </cell>
          <cell r="BL27">
            <v>-23.890999999999998</v>
          </cell>
          <cell r="BM27" t="e">
            <v>#N/A</v>
          </cell>
          <cell r="BN27" t="e">
            <v>#N/A</v>
          </cell>
          <cell r="BO27">
            <v>-0.36563000000000001</v>
          </cell>
          <cell r="BP27">
            <v>-7.5432300000000003</v>
          </cell>
          <cell r="BQ27">
            <v>-0.35499999999999998</v>
          </cell>
          <cell r="BR27" t="e">
            <v>#N/A</v>
          </cell>
          <cell r="BS27" t="e">
            <v>#N/A</v>
          </cell>
          <cell r="BT27" t="str">
            <v>A</v>
          </cell>
          <cell r="BU27" t="str">
            <v>A</v>
          </cell>
          <cell r="BZ27" t="str">
            <v>E</v>
          </cell>
          <cell r="CA27" t="str">
            <v>E</v>
          </cell>
        </row>
        <row r="28">
          <cell r="B28" t="str">
            <v>ALC</v>
          </cell>
          <cell r="C28" t="str">
            <v>N/R</v>
          </cell>
          <cell r="D28" t="str">
            <v>--</v>
          </cell>
          <cell r="E28">
            <v>14.98</v>
          </cell>
          <cell r="F28">
            <v>17.89</v>
          </cell>
          <cell r="G28">
            <v>14.98</v>
          </cell>
          <cell r="H28">
            <v>12.291399999999999</v>
          </cell>
          <cell r="I28">
            <v>184.12517199999999</v>
          </cell>
          <cell r="J28">
            <v>184.12517199999999</v>
          </cell>
          <cell r="K28">
            <v>23.044</v>
          </cell>
          <cell r="L28">
            <v>156.28200000000001</v>
          </cell>
          <cell r="M28" t="str">
            <v>0</v>
          </cell>
          <cell r="N28">
            <v>0</v>
          </cell>
          <cell r="O28">
            <v>279.73900000000003</v>
          </cell>
          <cell r="P28">
            <v>317.36317199999996</v>
          </cell>
          <cell r="Q28">
            <v>351.41034999999999</v>
          </cell>
          <cell r="R28">
            <v>-9.6887237385011704E-2</v>
          </cell>
          <cell r="S28">
            <v>0</v>
          </cell>
          <cell r="T28">
            <v>133.238</v>
          </cell>
          <cell r="U28">
            <v>412.97700000000003</v>
          </cell>
          <cell r="V28">
            <v>0.32262813667589235</v>
          </cell>
          <cell r="W28" t="str">
            <v>U.S. Dollar</v>
          </cell>
          <cell r="X28">
            <v>12</v>
          </cell>
          <cell r="Y28">
            <v>1</v>
          </cell>
          <cell r="Z28">
            <v>0</v>
          </cell>
          <cell r="AA28">
            <v>1</v>
          </cell>
          <cell r="AB28">
            <v>183.10900000000001</v>
          </cell>
          <cell r="AC28">
            <v>39.75</v>
          </cell>
          <cell r="AD28">
            <v>12.07</v>
          </cell>
          <cell r="AE28" t="str">
            <v>09/19/2008</v>
          </cell>
          <cell r="AF28" t="str">
            <v>03/17/2009</v>
          </cell>
          <cell r="AG28">
            <v>15.21</v>
          </cell>
          <cell r="AH28">
            <v>17.75</v>
          </cell>
          <cell r="AI28">
            <v>20.75</v>
          </cell>
          <cell r="AJ28">
            <v>-1.5121630506245931E-2</v>
          </cell>
          <cell r="AK28">
            <v>-7.2445809999999999E-2</v>
          </cell>
          <cell r="AL28">
            <v>-0.11045134</v>
          </cell>
          <cell r="AM28">
            <v>-0.251</v>
          </cell>
          <cell r="AN28">
            <v>-0.53765440000000009</v>
          </cell>
          <cell r="AO28" t="e">
            <v>#N/A</v>
          </cell>
          <cell r="AP28">
            <v>-0.27807228915662652</v>
          </cell>
          <cell r="AQ28">
            <v>-8.2649410000000006E-2</v>
          </cell>
          <cell r="AR28">
            <v>-0.25823151999999999</v>
          </cell>
          <cell r="AS28">
            <v>-0.26885624000000002</v>
          </cell>
          <cell r="AT28">
            <v>-0.17170850000000004</v>
          </cell>
          <cell r="AU28">
            <v>-0.24081792989839235</v>
          </cell>
          <cell r="AV28">
            <v>4.9584409999999997</v>
          </cell>
          <cell r="AW28">
            <v>6.0048449999999995</v>
          </cell>
          <cell r="AX28">
            <v>127.37067</v>
          </cell>
          <cell r="AY28">
            <v>0.85327059999999999</v>
          </cell>
          <cell r="AZ28">
            <v>0</v>
          </cell>
          <cell r="BA28">
            <v>229.34700000000001</v>
          </cell>
          <cell r="BB28">
            <v>234.08500000000001</v>
          </cell>
          <cell r="BC28">
            <v>245.64635000000001</v>
          </cell>
          <cell r="BD28">
            <v>258.99547999999999</v>
          </cell>
          <cell r="BE28">
            <v>56</v>
          </cell>
          <cell r="BF28">
            <v>55.364999999999995</v>
          </cell>
          <cell r="BG28">
            <v>51.510330000000003</v>
          </cell>
          <cell r="BH28">
            <v>54.488999999999997</v>
          </cell>
          <cell r="BI28" t="e">
            <v>#N/A</v>
          </cell>
          <cell r="BJ28">
            <v>34.299999999999997</v>
          </cell>
          <cell r="BK28">
            <v>30.465</v>
          </cell>
          <cell r="BL28">
            <v>32.755499999999998</v>
          </cell>
          <cell r="BM28">
            <v>33.993000000000002</v>
          </cell>
          <cell r="BN28" t="e">
            <v>#N/A</v>
          </cell>
          <cell r="BO28">
            <v>1.25997</v>
          </cell>
          <cell r="BP28">
            <v>1.14716</v>
          </cell>
          <cell r="BQ28">
            <v>1.2299998999999999</v>
          </cell>
          <cell r="BR28">
            <v>1.45</v>
          </cell>
          <cell r="BS28" t="e">
            <v>#N/A</v>
          </cell>
          <cell r="BT28" t="str">
            <v>A</v>
          </cell>
          <cell r="BU28" t="str">
            <v>A</v>
          </cell>
          <cell r="BZ28" t="str">
            <v>E</v>
          </cell>
          <cell r="CA28" t="str">
            <v>E</v>
          </cell>
        </row>
        <row r="29">
          <cell r="B29" t="str">
            <v>NHC</v>
          </cell>
          <cell r="C29" t="str">
            <v>N/R</v>
          </cell>
          <cell r="D29" t="str">
            <v>--</v>
          </cell>
          <cell r="E29">
            <v>37.74</v>
          </cell>
          <cell r="F29">
            <v>41.900000000000006</v>
          </cell>
          <cell r="G29">
            <v>37.74</v>
          </cell>
          <cell r="H29">
            <v>13.234</v>
          </cell>
          <cell r="I29">
            <v>499.45116000000002</v>
          </cell>
          <cell r="J29">
            <v>499.45116000000002</v>
          </cell>
          <cell r="K29">
            <v>113.056</v>
          </cell>
          <cell r="L29">
            <v>60.502000000000002</v>
          </cell>
          <cell r="M29">
            <v>1.4710000000000001</v>
          </cell>
          <cell r="N29">
            <v>170.55500000000001</v>
          </cell>
          <cell r="O29">
            <v>310.262</v>
          </cell>
          <cell r="P29">
            <v>618.92316000000005</v>
          </cell>
          <cell r="Q29">
            <v>673.82899999999995</v>
          </cell>
          <cell r="R29">
            <v>-8.1483343696991173E-2</v>
          </cell>
          <cell r="S29">
            <v>2.2857140000000001E-2</v>
          </cell>
          <cell r="T29">
            <v>-52.553999999999995</v>
          </cell>
          <cell r="U29">
            <v>429.73400000000004</v>
          </cell>
          <cell r="V29">
            <v>-0.12229425644701139</v>
          </cell>
          <cell r="W29" t="str">
            <v>U.S. Dollar</v>
          </cell>
          <cell r="X29">
            <v>12</v>
          </cell>
          <cell r="Y29">
            <v>1</v>
          </cell>
          <cell r="Z29">
            <v>0</v>
          </cell>
          <cell r="AA29">
            <v>1</v>
          </cell>
          <cell r="AB29">
            <v>573.17399999999998</v>
          </cell>
          <cell r="AC29">
            <v>53.95</v>
          </cell>
          <cell r="AD29">
            <v>34.1</v>
          </cell>
          <cell r="AE29" t="str">
            <v>04/25/2008</v>
          </cell>
          <cell r="AF29" t="str">
            <v>11/21/2008</v>
          </cell>
          <cell r="AG29">
            <v>38.83</v>
          </cell>
          <cell r="AH29">
            <v>42</v>
          </cell>
          <cell r="AI29">
            <v>50.64</v>
          </cell>
          <cell r="AJ29">
            <v>-2.807107906258044E-2</v>
          </cell>
          <cell r="AK29">
            <v>-3.106546E-2</v>
          </cell>
          <cell r="AL29">
            <v>-0.12395543000000001</v>
          </cell>
          <cell r="AM29">
            <v>-0.21424099999999999</v>
          </cell>
          <cell r="AN29">
            <v>-0.26188150000000004</v>
          </cell>
          <cell r="AO29">
            <v>6.4099309999999993E-2</v>
          </cell>
          <cell r="AP29">
            <v>-0.25473933649289093</v>
          </cell>
          <cell r="AQ29">
            <v>-4.1269060000000003E-2</v>
          </cell>
          <cell r="AR29">
            <v>-0.27173561000000002</v>
          </cell>
          <cell r="AS29">
            <v>-0.23209723999999998</v>
          </cell>
          <cell r="AT29">
            <v>0.1040644</v>
          </cell>
          <cell r="AU29">
            <v>-0.21748497723465676</v>
          </cell>
          <cell r="AV29">
            <v>5.2965789999999995</v>
          </cell>
          <cell r="AW29">
            <v>4.3147579999999994</v>
          </cell>
          <cell r="AX29">
            <v>25.897670000000002</v>
          </cell>
          <cell r="AY29">
            <v>0.76940549999999996</v>
          </cell>
          <cell r="AZ29">
            <v>0</v>
          </cell>
          <cell r="BA29">
            <v>539.75800000000004</v>
          </cell>
          <cell r="BB29">
            <v>583.05399999999997</v>
          </cell>
          <cell r="BC29">
            <v>668.5</v>
          </cell>
          <cell r="BD29">
            <v>696.3</v>
          </cell>
          <cell r="BE29">
            <v>55.734999999999985</v>
          </cell>
          <cell r="BF29">
            <v>78.977999999999994</v>
          </cell>
          <cell r="BG29">
            <v>81.5</v>
          </cell>
          <cell r="BH29">
            <v>86.8</v>
          </cell>
          <cell r="BI29" t="e">
            <v>#N/A</v>
          </cell>
          <cell r="BJ29">
            <v>38.72699999999999</v>
          </cell>
          <cell r="BK29">
            <v>54.16</v>
          </cell>
          <cell r="BL29">
            <v>54.1</v>
          </cell>
          <cell r="BM29">
            <v>57.8</v>
          </cell>
          <cell r="BN29" t="e">
            <v>#N/A</v>
          </cell>
          <cell r="BO29">
            <v>3.4721199999999999</v>
          </cell>
          <cell r="BP29">
            <v>2.1580699999999999</v>
          </cell>
          <cell r="BQ29">
            <v>2.36</v>
          </cell>
          <cell r="BR29">
            <v>2.52</v>
          </cell>
          <cell r="BS29" t="e">
            <v>#N/A</v>
          </cell>
          <cell r="BT29" t="str">
            <v>A</v>
          </cell>
          <cell r="BU29" t="str">
            <v>A</v>
          </cell>
          <cell r="BZ29" t="str">
            <v>E</v>
          </cell>
          <cell r="CA29" t="str">
            <v>E</v>
          </cell>
        </row>
        <row r="30">
          <cell r="B30" t="str">
            <v>THC</v>
          </cell>
          <cell r="C30" t="str">
            <v>N/R</v>
          </cell>
          <cell r="D30" t="str">
            <v>--</v>
          </cell>
          <cell r="E30">
            <v>2.35</v>
          </cell>
          <cell r="F30">
            <v>1.56</v>
          </cell>
          <cell r="G30">
            <v>2.35</v>
          </cell>
          <cell r="H30">
            <v>477.12599999999998</v>
          </cell>
          <cell r="I30">
            <v>1121.2461000000001</v>
          </cell>
          <cell r="J30">
            <v>1121.2461000000001</v>
          </cell>
          <cell r="K30">
            <v>523</v>
          </cell>
          <cell r="L30">
            <v>4780</v>
          </cell>
          <cell r="M30" t="str">
            <v>0</v>
          </cell>
          <cell r="N30" t="str">
            <v>0</v>
          </cell>
          <cell r="O30">
            <v>103</v>
          </cell>
          <cell r="P30">
            <v>5378.2461000000003</v>
          </cell>
          <cell r="Q30">
            <v>4953.6039600000004</v>
          </cell>
          <cell r="R30">
            <v>8.572387769166756E-2</v>
          </cell>
          <cell r="S30">
            <v>0</v>
          </cell>
          <cell r="T30">
            <v>4257</v>
          </cell>
          <cell r="U30">
            <v>4360</v>
          </cell>
          <cell r="V30">
            <v>0.97637614678899087</v>
          </cell>
          <cell r="W30" t="str">
            <v>U.S. Dollar</v>
          </cell>
          <cell r="X30">
            <v>12</v>
          </cell>
          <cell r="Y30">
            <v>1</v>
          </cell>
          <cell r="Z30">
            <v>0</v>
          </cell>
          <cell r="AA30">
            <v>1</v>
          </cell>
          <cell r="AB30">
            <v>700.69780000000003</v>
          </cell>
          <cell r="AC30">
            <v>6.88</v>
          </cell>
          <cell r="AD30">
            <v>0.78</v>
          </cell>
          <cell r="AE30" t="str">
            <v>05/06/2008</v>
          </cell>
          <cell r="AF30" t="str">
            <v>03/06/2009</v>
          </cell>
          <cell r="AG30">
            <v>2.4900000000000002</v>
          </cell>
          <cell r="AH30">
            <v>1.46</v>
          </cell>
          <cell r="AI30">
            <v>1.1500000000000001</v>
          </cell>
          <cell r="AJ30">
            <v>-5.6224899598393607E-2</v>
          </cell>
          <cell r="AK30">
            <v>-1.2605129999999999E-2</v>
          </cell>
          <cell r="AL30">
            <v>1.0434782</v>
          </cell>
          <cell r="AM30">
            <v>1.0085471000000001</v>
          </cell>
          <cell r="AN30">
            <v>-0.5862676</v>
          </cell>
          <cell r="AO30">
            <v>-0.835955</v>
          </cell>
          <cell r="AP30">
            <v>1.043478260869565</v>
          </cell>
          <cell r="AQ30">
            <v>-2.2808729999999999E-2</v>
          </cell>
          <cell r="AR30">
            <v>0.89569801999999998</v>
          </cell>
          <cell r="AS30">
            <v>0.99069086000000017</v>
          </cell>
          <cell r="AT30">
            <v>-0.22032169999999995</v>
          </cell>
          <cell r="AU30">
            <v>1.0807326201277991</v>
          </cell>
          <cell r="AV30">
            <v>6.2666700000000004</v>
          </cell>
          <cell r="AW30">
            <v>5.7395389999999997</v>
          </cell>
          <cell r="AX30">
            <v>8365.2729999999992</v>
          </cell>
          <cell r="AY30">
            <v>9.3555200000000005E-2</v>
          </cell>
          <cell r="AZ30">
            <v>0</v>
          </cell>
          <cell r="BA30">
            <v>8167</v>
          </cell>
          <cell r="BB30">
            <v>8663</v>
          </cell>
          <cell r="BC30">
            <v>9082.64</v>
          </cell>
          <cell r="BD30">
            <v>9518.23</v>
          </cell>
          <cell r="BE30">
            <v>700</v>
          </cell>
          <cell r="BF30">
            <v>887</v>
          </cell>
          <cell r="BG30">
            <v>756.42834000000005</v>
          </cell>
          <cell r="BH30">
            <v>803.34032999999999</v>
          </cell>
          <cell r="BI30">
            <v>866.11900000000003</v>
          </cell>
          <cell r="BJ30">
            <v>362</v>
          </cell>
          <cell r="BK30">
            <v>514</v>
          </cell>
          <cell r="BL30">
            <v>346.89963</v>
          </cell>
          <cell r="BM30">
            <v>371.97287</v>
          </cell>
          <cell r="BN30">
            <v>439.64800000000002</v>
          </cell>
          <cell r="BO30">
            <v>-0.11194999999999999</v>
          </cell>
          <cell r="BP30">
            <v>0.13016</v>
          </cell>
          <cell r="BQ30">
            <v>-0.14184812999999999</v>
          </cell>
          <cell r="BR30">
            <v>-9.7416660000000002E-2</v>
          </cell>
          <cell r="BS30">
            <v>-3.0929999999999999E-2</v>
          </cell>
          <cell r="BT30" t="str">
            <v>A</v>
          </cell>
          <cell r="BU30" t="str">
            <v>A</v>
          </cell>
          <cell r="BZ30" t="str">
            <v>E</v>
          </cell>
          <cell r="CA30" t="str">
            <v>E</v>
          </cell>
        </row>
        <row r="31">
          <cell r="B31" t="str">
            <v>PSYS</v>
          </cell>
          <cell r="C31" t="str">
            <v>N/R</v>
          </cell>
          <cell r="D31" t="str">
            <v>--</v>
          </cell>
          <cell r="E31">
            <v>19.98</v>
          </cell>
          <cell r="F31">
            <v>14.200000000000001</v>
          </cell>
          <cell r="G31">
            <v>19.98</v>
          </cell>
          <cell r="H31">
            <v>56.857999999999997</v>
          </cell>
          <cell r="I31">
            <v>1136.0228399999999</v>
          </cell>
          <cell r="J31">
            <v>1136.0228399999999</v>
          </cell>
          <cell r="K31">
            <v>51.271000000000001</v>
          </cell>
          <cell r="L31">
            <v>1314.42</v>
          </cell>
          <cell r="M31">
            <v>4.9569999999999999</v>
          </cell>
          <cell r="N31">
            <v>29.468</v>
          </cell>
          <cell r="O31">
            <v>889.88499999999999</v>
          </cell>
          <cell r="P31">
            <v>2433.5968400000002</v>
          </cell>
          <cell r="Q31">
            <v>2064.68658</v>
          </cell>
          <cell r="R31">
            <v>0.17867615529326497</v>
          </cell>
          <cell r="S31">
            <v>0</v>
          </cell>
          <cell r="T31">
            <v>1263.1490000000001</v>
          </cell>
          <cell r="U31">
            <v>2187.4589999999998</v>
          </cell>
          <cell r="V31">
            <v>0.58668325720820014</v>
          </cell>
          <cell r="W31" t="str">
            <v>U.S. Dollar</v>
          </cell>
          <cell r="X31">
            <v>12</v>
          </cell>
          <cell r="Y31">
            <v>1</v>
          </cell>
          <cell r="Z31">
            <v>0</v>
          </cell>
          <cell r="AA31">
            <v>1</v>
          </cell>
          <cell r="AB31">
            <v>787.83840000000009</v>
          </cell>
          <cell r="AC31">
            <v>40.900000000000006</v>
          </cell>
          <cell r="AD31">
            <v>12.49</v>
          </cell>
          <cell r="AE31" t="str">
            <v>09/19/2008</v>
          </cell>
          <cell r="AF31" t="str">
            <v>03/06/2009</v>
          </cell>
          <cell r="AG31">
            <v>20.059999999999999</v>
          </cell>
          <cell r="AH31">
            <v>14.01</v>
          </cell>
          <cell r="AI31">
            <v>27.85</v>
          </cell>
          <cell r="AJ31">
            <v>-3.9880358923229942E-3</v>
          </cell>
          <cell r="AK31">
            <v>-2.4414059999999998E-2</v>
          </cell>
          <cell r="AL31">
            <v>0.36662100000000003</v>
          </cell>
          <cell r="AM31">
            <v>-0.28206970000000003</v>
          </cell>
          <cell r="AN31">
            <v>-0.44958680000000001</v>
          </cell>
          <cell r="AO31">
            <v>-0.56504189999999999</v>
          </cell>
          <cell r="AP31">
            <v>-0.28258527827648117</v>
          </cell>
          <cell r="AQ31">
            <v>-3.4617660000000001E-2</v>
          </cell>
          <cell r="AR31">
            <v>0.21884082000000005</v>
          </cell>
          <cell r="AS31">
            <v>-0.29992594000000006</v>
          </cell>
          <cell r="AT31">
            <v>-8.3640899999999962E-2</v>
          </cell>
          <cell r="AU31">
            <v>-0.245330919018247</v>
          </cell>
          <cell r="AV31">
            <v>3.295582</v>
          </cell>
          <cell r="AW31">
            <v>4.131926</v>
          </cell>
          <cell r="AX31">
            <v>1423.047</v>
          </cell>
          <cell r="AY31">
            <v>0.99560910000000002</v>
          </cell>
          <cell r="AZ31">
            <v>0</v>
          </cell>
          <cell r="BA31">
            <v>1460.6790000000001</v>
          </cell>
          <cell r="BB31">
            <v>1765.9770000000001</v>
          </cell>
          <cell r="BC31">
            <v>1864.3477</v>
          </cell>
          <cell r="BD31">
            <v>1969.0698</v>
          </cell>
          <cell r="BE31">
            <v>238.31100000000001</v>
          </cell>
          <cell r="BF31">
            <v>292.94900000000001</v>
          </cell>
          <cell r="BG31">
            <v>332.46276999999998</v>
          </cell>
          <cell r="BH31">
            <v>356.4375</v>
          </cell>
          <cell r="BI31" t="e">
            <v>#N/A</v>
          </cell>
          <cell r="BJ31">
            <v>207.55500000000001</v>
          </cell>
          <cell r="BK31">
            <v>252.64</v>
          </cell>
          <cell r="BL31">
            <v>281.61487</v>
          </cell>
          <cell r="BM31">
            <v>304.94125000000003</v>
          </cell>
          <cell r="BN31" t="e">
            <v>#N/A</v>
          </cell>
          <cell r="BO31">
            <v>1.4258500000000001</v>
          </cell>
          <cell r="BP31">
            <v>1.94692</v>
          </cell>
          <cell r="BQ31">
            <v>2.2233960000000002</v>
          </cell>
          <cell r="BR31">
            <v>2.492292</v>
          </cell>
          <cell r="BS31" t="e">
            <v>#N/A</v>
          </cell>
          <cell r="BT31">
            <v>1482</v>
          </cell>
          <cell r="BU31">
            <v>1765.963</v>
          </cell>
          <cell r="BZ31">
            <v>1921.0711257609839</v>
          </cell>
          <cell r="CA31">
            <v>2074.8208769979587</v>
          </cell>
          <cell r="CB31" t="str">
            <v>N/A</v>
          </cell>
          <cell r="CC31" t="str">
            <v>N/A</v>
          </cell>
          <cell r="CD31" t="str">
            <v>N/A</v>
          </cell>
          <cell r="CE31" t="str">
            <v>N/A</v>
          </cell>
          <cell r="CF31">
            <v>239.70000000000013</v>
          </cell>
          <cell r="CG31">
            <v>292.95999999999998</v>
          </cell>
          <cell r="CH31">
            <v>332.08554382730102</v>
          </cell>
          <cell r="CI31">
            <v>366.04876695038172</v>
          </cell>
          <cell r="CJ31">
            <v>208.80000000000013</v>
          </cell>
          <cell r="CK31">
            <v>252.62099999999998</v>
          </cell>
          <cell r="CL31">
            <v>284.58221707730104</v>
          </cell>
          <cell r="CM31">
            <v>309.04973466848412</v>
          </cell>
          <cell r="CN31">
            <v>1.5505415162454899</v>
          </cell>
          <cell r="CO31">
            <v>1.9235714158519863</v>
          </cell>
          <cell r="CP31">
            <v>2.3333892953293103</v>
          </cell>
          <cell r="CQ31">
            <v>2.6043233461986022</v>
          </cell>
          <cell r="CR31">
            <v>0.94637184115523521</v>
          </cell>
          <cell r="CS31">
            <v>0.33130331036202088</v>
          </cell>
          <cell r="CT31">
            <v>1.4288438685911087</v>
          </cell>
          <cell r="CU31">
            <v>1.6668842276157221</v>
          </cell>
        </row>
        <row r="32">
          <cell r="B32" t="str">
            <v>CYH</v>
          </cell>
          <cell r="C32" t="str">
            <v>N/R</v>
          </cell>
          <cell r="D32" t="str">
            <v>--</v>
          </cell>
          <cell r="E32">
            <v>23.71</v>
          </cell>
          <cell r="F32">
            <v>17.78</v>
          </cell>
          <cell r="G32">
            <v>23.71</v>
          </cell>
          <cell r="H32">
            <v>91.832999999999998</v>
          </cell>
          <cell r="I32">
            <v>2177.3604300000002</v>
          </cell>
          <cell r="J32">
            <v>2177.3604300000002</v>
          </cell>
          <cell r="K32">
            <v>220.655</v>
          </cell>
          <cell r="L32">
            <v>8967.4459999999999</v>
          </cell>
          <cell r="M32">
            <v>325.197</v>
          </cell>
          <cell r="N32">
            <v>0</v>
          </cell>
          <cell r="O32">
            <v>1672.865</v>
          </cell>
          <cell r="P32">
            <v>11249.34843</v>
          </cell>
          <cell r="Q32">
            <v>10697.4321</v>
          </cell>
          <cell r="R32">
            <v>5.1593347341742035E-2</v>
          </cell>
          <cell r="S32">
            <v>0</v>
          </cell>
          <cell r="T32">
            <v>8746.7909999999993</v>
          </cell>
          <cell r="U32">
            <v>10744.852999999999</v>
          </cell>
          <cell r="V32">
            <v>0.83945103370015284</v>
          </cell>
          <cell r="W32" t="str">
            <v>U.S. Dollar</v>
          </cell>
          <cell r="X32">
            <v>12</v>
          </cell>
          <cell r="Y32">
            <v>1</v>
          </cell>
          <cell r="Z32">
            <v>0</v>
          </cell>
          <cell r="AA32">
            <v>1</v>
          </cell>
          <cell r="AB32">
            <v>1636.5240000000001</v>
          </cell>
          <cell r="AC32">
            <v>40.050000000000004</v>
          </cell>
          <cell r="AD32">
            <v>10.47</v>
          </cell>
          <cell r="AE32" t="str">
            <v>04/25/2008</v>
          </cell>
          <cell r="AF32" t="str">
            <v>11/21/2008</v>
          </cell>
          <cell r="AG32">
            <v>24.1</v>
          </cell>
          <cell r="AH32">
            <v>17.7</v>
          </cell>
          <cell r="AI32">
            <v>14.58</v>
          </cell>
          <cell r="AJ32">
            <v>-1.6182572614107937E-2</v>
          </cell>
          <cell r="AK32">
            <v>-1.372719E-2</v>
          </cell>
          <cell r="AL32">
            <v>0.46267730000000001</v>
          </cell>
          <cell r="AM32">
            <v>0.19085880000000002</v>
          </cell>
          <cell r="AN32">
            <v>-0.36022670000000007</v>
          </cell>
          <cell r="AO32">
            <v>-0.52368130000000002</v>
          </cell>
          <cell r="AP32">
            <v>0.62620027434842251</v>
          </cell>
          <cell r="AQ32">
            <v>-2.393079E-2</v>
          </cell>
          <cell r="AR32">
            <v>0.31489712000000003</v>
          </cell>
          <cell r="AS32">
            <v>0.17300256000000003</v>
          </cell>
          <cell r="AT32">
            <v>5.7191999999999799E-3</v>
          </cell>
          <cell r="AU32">
            <v>0.66345463360665669</v>
          </cell>
          <cell r="AV32">
            <v>5.4452639999999999</v>
          </cell>
          <cell r="AW32">
            <v>4.718451</v>
          </cell>
          <cell r="AX32">
            <v>2276.748</v>
          </cell>
          <cell r="AY32">
            <v>0.97232800000000008</v>
          </cell>
          <cell r="AZ32">
            <v>0</v>
          </cell>
          <cell r="BA32">
            <v>7063.7749999999996</v>
          </cell>
          <cell r="BB32">
            <v>10840.098</v>
          </cell>
          <cell r="BC32">
            <v>11764.666999999999</v>
          </cell>
          <cell r="BD32">
            <v>12455.520500000001</v>
          </cell>
          <cell r="BE32">
            <v>808.00600000000009</v>
          </cell>
          <cell r="BF32">
            <v>1491.6790000000001</v>
          </cell>
          <cell r="BG32">
            <v>1615.1804999999999</v>
          </cell>
          <cell r="BH32">
            <v>1706.9015999999999</v>
          </cell>
          <cell r="BI32">
            <v>1763.65</v>
          </cell>
          <cell r="BJ32">
            <v>496.88400000000001</v>
          </cell>
          <cell r="BK32">
            <v>992.59400000000005</v>
          </cell>
          <cell r="BL32">
            <v>1064.2255</v>
          </cell>
          <cell r="BM32">
            <v>1117.894</v>
          </cell>
          <cell r="BN32">
            <v>1174.74</v>
          </cell>
          <cell r="BO32">
            <v>0.61714999999999998</v>
          </cell>
          <cell r="BP32">
            <v>2.2132800000000001</v>
          </cell>
          <cell r="BQ32">
            <v>2.4637205999999998</v>
          </cell>
          <cell r="BR32">
            <v>2.7764142000000001</v>
          </cell>
          <cell r="BS32">
            <v>3.0995550000000001</v>
          </cell>
          <cell r="BT32" t="str">
            <v>A</v>
          </cell>
          <cell r="BU32" t="str">
            <v>A</v>
          </cell>
          <cell r="BZ32" t="str">
            <v>E</v>
          </cell>
          <cell r="CA32" t="str">
            <v>E</v>
          </cell>
        </row>
        <row r="33">
          <cell r="B33" t="str">
            <v>MDTH</v>
          </cell>
          <cell r="C33" t="str">
            <v>N/R</v>
          </cell>
          <cell r="D33" t="str">
            <v>--</v>
          </cell>
          <cell r="E33">
            <v>8.59</v>
          </cell>
          <cell r="F33">
            <v>10.4</v>
          </cell>
          <cell r="G33">
            <v>8.59</v>
          </cell>
          <cell r="H33">
            <v>19.599</v>
          </cell>
          <cell r="I33">
            <v>168.35541000000001</v>
          </cell>
          <cell r="J33">
            <v>168.35541000000001</v>
          </cell>
          <cell r="K33">
            <v>56.911999999999999</v>
          </cell>
          <cell r="L33">
            <v>132.875</v>
          </cell>
          <cell r="M33">
            <v>15.88</v>
          </cell>
          <cell r="N33" t="str">
            <v>0</v>
          </cell>
          <cell r="O33">
            <v>372.43100000000004</v>
          </cell>
          <cell r="P33">
            <v>260.19840999999997</v>
          </cell>
          <cell r="Q33">
            <v>284.50117</v>
          </cell>
          <cell r="R33">
            <v>-8.5422355205077127E-2</v>
          </cell>
          <cell r="S33">
            <v>0</v>
          </cell>
          <cell r="T33">
            <v>75.962999999999994</v>
          </cell>
          <cell r="U33">
            <v>464.274</v>
          </cell>
          <cell r="V33">
            <v>0.16941127668969699</v>
          </cell>
          <cell r="W33" t="str">
            <v>U.S. Dollar</v>
          </cell>
          <cell r="X33">
            <v>9</v>
          </cell>
          <cell r="Y33">
            <v>0.75</v>
          </cell>
          <cell r="Z33">
            <v>0.25</v>
          </cell>
          <cell r="AA33">
            <v>1</v>
          </cell>
          <cell r="AB33">
            <v>192.8646</v>
          </cell>
          <cell r="AC33">
            <v>23.07</v>
          </cell>
          <cell r="AD33">
            <v>5.7</v>
          </cell>
          <cell r="AE33" t="str">
            <v>04/18/2008</v>
          </cell>
          <cell r="AF33" t="str">
            <v>03/09/2009</v>
          </cell>
          <cell r="AG33">
            <v>9.07</v>
          </cell>
          <cell r="AH33">
            <v>9.83</v>
          </cell>
          <cell r="AI33">
            <v>10.44</v>
          </cell>
          <cell r="AJ33">
            <v>-5.2921719955898561E-2</v>
          </cell>
          <cell r="AK33">
            <v>-0.1819047</v>
          </cell>
          <cell r="AL33">
            <v>-3.1567039999999998E-2</v>
          </cell>
          <cell r="AM33">
            <v>-8.6170139999999992E-2</v>
          </cell>
          <cell r="AN33">
            <v>-0.58422070000000004</v>
          </cell>
          <cell r="AO33">
            <v>-0.39544899999999999</v>
          </cell>
          <cell r="AP33">
            <v>-0.17720306513409956</v>
          </cell>
          <cell r="AQ33">
            <v>-0.19210830000000001</v>
          </cell>
          <cell r="AR33">
            <v>-0.17934721999999997</v>
          </cell>
          <cell r="AS33">
            <v>-0.10402637999999999</v>
          </cell>
          <cell r="AT33">
            <v>-0.21827479999999999</v>
          </cell>
          <cell r="AU33">
            <v>-0.13994870587586539</v>
          </cell>
          <cell r="AV33">
            <v>5.5643589999999996</v>
          </cell>
          <cell r="AW33">
            <v>5.6605629999999998</v>
          </cell>
          <cell r="AX33">
            <v>94.31344</v>
          </cell>
          <cell r="AY33">
            <v>0.91231760000000006</v>
          </cell>
          <cell r="AZ33">
            <v>0</v>
          </cell>
          <cell r="BA33">
            <v>660.60299999999995</v>
          </cell>
          <cell r="BB33">
            <v>613.95500000000004</v>
          </cell>
          <cell r="BC33">
            <v>632.25665000000004</v>
          </cell>
          <cell r="BD33">
            <v>622.30359999999996</v>
          </cell>
          <cell r="BE33">
            <v>92.466999999999999</v>
          </cell>
          <cell r="BF33">
            <v>70.275999999999996</v>
          </cell>
          <cell r="BG33">
            <v>68.649600000000007</v>
          </cell>
          <cell r="BH33">
            <v>75.959000000000003</v>
          </cell>
          <cell r="BI33">
            <v>16.54</v>
          </cell>
          <cell r="BJ33">
            <v>60.599999999999994</v>
          </cell>
          <cell r="BK33">
            <v>39.454999999999998</v>
          </cell>
          <cell r="BL33">
            <v>36.627000000000002</v>
          </cell>
          <cell r="BM33">
            <v>42.365499999999997</v>
          </cell>
          <cell r="BN33" t="e">
            <v>#N/A</v>
          </cell>
          <cell r="BO33">
            <v>0.73068999999999995</v>
          </cell>
          <cell r="BP33">
            <v>0.71614</v>
          </cell>
          <cell r="BQ33">
            <v>0.75157404000000005</v>
          </cell>
          <cell r="BR33">
            <v>0.83849627000000004</v>
          </cell>
          <cell r="BS33">
            <v>0.63176500000000002</v>
          </cell>
          <cell r="BT33" t="str">
            <v>A</v>
          </cell>
          <cell r="BU33" t="str">
            <v>A</v>
          </cell>
          <cell r="BZ33" t="str">
            <v>E</v>
          </cell>
          <cell r="CA33" t="str">
            <v>E</v>
          </cell>
        </row>
        <row r="34">
          <cell r="B34" t="str">
            <v>THC</v>
          </cell>
          <cell r="C34" t="str">
            <v>N/R</v>
          </cell>
          <cell r="D34" t="str">
            <v>--</v>
          </cell>
          <cell r="E34">
            <v>2.35</v>
          </cell>
          <cell r="F34">
            <v>1.56</v>
          </cell>
          <cell r="G34">
            <v>2.35</v>
          </cell>
          <cell r="H34">
            <v>477.12599999999998</v>
          </cell>
          <cell r="I34">
            <v>1121.2461000000001</v>
          </cell>
          <cell r="J34">
            <v>1121.2461000000001</v>
          </cell>
          <cell r="K34">
            <v>523</v>
          </cell>
          <cell r="L34">
            <v>4780</v>
          </cell>
          <cell r="M34" t="str">
            <v>0</v>
          </cell>
          <cell r="N34" t="str">
            <v>0</v>
          </cell>
          <cell r="O34">
            <v>103</v>
          </cell>
          <cell r="P34">
            <v>5378.2461000000003</v>
          </cell>
          <cell r="Q34">
            <v>4953.6039600000004</v>
          </cell>
          <cell r="R34">
            <v>8.572387769166756E-2</v>
          </cell>
          <cell r="S34">
            <v>0</v>
          </cell>
          <cell r="T34">
            <v>4257</v>
          </cell>
          <cell r="U34">
            <v>4360</v>
          </cell>
          <cell r="V34">
            <v>0.97637614678899087</v>
          </cell>
          <cell r="W34" t="str">
            <v>U.S. Dollar</v>
          </cell>
          <cell r="X34">
            <v>12</v>
          </cell>
          <cell r="Y34">
            <v>1</v>
          </cell>
          <cell r="Z34">
            <v>0</v>
          </cell>
          <cell r="AA34">
            <v>1</v>
          </cell>
          <cell r="AB34">
            <v>700.69780000000003</v>
          </cell>
          <cell r="AC34">
            <v>6.88</v>
          </cell>
          <cell r="AD34">
            <v>0.78</v>
          </cell>
          <cell r="AE34" t="str">
            <v>05/06/2008</v>
          </cell>
          <cell r="AF34" t="str">
            <v>03/06/2009</v>
          </cell>
          <cell r="AG34">
            <v>2.4900000000000002</v>
          </cell>
          <cell r="AH34">
            <v>1.46</v>
          </cell>
          <cell r="AI34">
            <v>1.1500000000000001</v>
          </cell>
          <cell r="AJ34">
            <v>-5.6224899598393607E-2</v>
          </cell>
          <cell r="AK34">
            <v>-1.2605129999999999E-2</v>
          </cell>
          <cell r="AL34">
            <v>1.0434782</v>
          </cell>
          <cell r="AM34">
            <v>1.0085471000000001</v>
          </cell>
          <cell r="AN34">
            <v>-0.5862676</v>
          </cell>
          <cell r="AO34">
            <v>-0.835955</v>
          </cell>
          <cell r="AP34">
            <v>1.043478260869565</v>
          </cell>
          <cell r="AQ34">
            <v>-2.2808729999999999E-2</v>
          </cell>
          <cell r="AR34">
            <v>0.89569801999999998</v>
          </cell>
          <cell r="AS34">
            <v>0.99069086000000017</v>
          </cell>
          <cell r="AT34">
            <v>-0.22032169999999995</v>
          </cell>
          <cell r="AU34">
            <v>1.0807326201277991</v>
          </cell>
          <cell r="AV34">
            <v>6.2666700000000004</v>
          </cell>
          <cell r="AW34">
            <v>5.7395389999999997</v>
          </cell>
          <cell r="AX34">
            <v>8365.2729999999992</v>
          </cell>
          <cell r="AY34">
            <v>9.3555200000000005E-2</v>
          </cell>
          <cell r="AZ34">
            <v>0</v>
          </cell>
          <cell r="BA34">
            <v>8167</v>
          </cell>
          <cell r="BB34">
            <v>8663</v>
          </cell>
          <cell r="BC34">
            <v>9082.64</v>
          </cell>
          <cell r="BD34">
            <v>9518.23</v>
          </cell>
          <cell r="BE34">
            <v>700</v>
          </cell>
          <cell r="BF34">
            <v>887</v>
          </cell>
          <cell r="BG34">
            <v>756.42834000000005</v>
          </cell>
          <cell r="BH34">
            <v>803.34032999999999</v>
          </cell>
          <cell r="BI34">
            <v>866.11900000000003</v>
          </cell>
          <cell r="BJ34">
            <v>362</v>
          </cell>
          <cell r="BK34">
            <v>514</v>
          </cell>
          <cell r="BL34">
            <v>346.89963</v>
          </cell>
          <cell r="BM34">
            <v>371.97287</v>
          </cell>
          <cell r="BN34">
            <v>439.64800000000002</v>
          </cell>
          <cell r="BO34">
            <v>-0.11194999999999999</v>
          </cell>
          <cell r="BP34">
            <v>0.13016</v>
          </cell>
          <cell r="BQ34">
            <v>-0.14184812999999999</v>
          </cell>
          <cell r="BR34">
            <v>-9.7416660000000002E-2</v>
          </cell>
          <cell r="BS34">
            <v>-3.0929999999999999E-2</v>
          </cell>
          <cell r="BT34" t="str">
            <v>A</v>
          </cell>
          <cell r="BU34" t="str">
            <v>A</v>
          </cell>
          <cell r="BZ34" t="str">
            <v>E</v>
          </cell>
          <cell r="CA34" t="str">
            <v>E</v>
          </cell>
          <cell r="DG34" t="str">
            <v xml:space="preserve"> </v>
          </cell>
        </row>
        <row r="35">
          <cell r="B35" t="str">
            <v>HCP</v>
          </cell>
          <cell r="C35" t="str">
            <v>N/R</v>
          </cell>
          <cell r="D35" t="str">
            <v>--</v>
          </cell>
          <cell r="E35">
            <v>21.05</v>
          </cell>
          <cell r="F35">
            <v>21.79</v>
          </cell>
          <cell r="G35">
            <v>21.05</v>
          </cell>
          <cell r="H35">
            <v>252.904</v>
          </cell>
          <cell r="I35">
            <v>5323.6292000000003</v>
          </cell>
          <cell r="J35">
            <v>5323.6292000000003</v>
          </cell>
          <cell r="K35">
            <v>57.561999999999998</v>
          </cell>
          <cell r="L35">
            <v>5937.4560000000001</v>
          </cell>
          <cell r="M35">
            <v>206.56899999999999</v>
          </cell>
          <cell r="N35">
            <v>418.798</v>
          </cell>
          <cell r="O35">
            <v>4916.097999999999</v>
          </cell>
          <cell r="P35">
            <v>11828.890200000002</v>
          </cell>
          <cell r="Q35">
            <v>11945.640159999999</v>
          </cell>
          <cell r="R35">
            <v>-9.7734368720510112E-3</v>
          </cell>
          <cell r="S35">
            <v>8.3484569999999994E-2</v>
          </cell>
          <cell r="T35">
            <v>5879.8940000000002</v>
          </cell>
          <cell r="U35">
            <v>11421.358999999999</v>
          </cell>
          <cell r="V35">
            <v>0.54463675037921488</v>
          </cell>
          <cell r="W35" t="str">
            <v>U.S. Dollar</v>
          </cell>
          <cell r="X35">
            <v>12</v>
          </cell>
          <cell r="Y35">
            <v>1</v>
          </cell>
          <cell r="Z35">
            <v>0</v>
          </cell>
          <cell r="AA35">
            <v>1</v>
          </cell>
          <cell r="AB35">
            <v>5597.2340000000004</v>
          </cell>
          <cell r="AC35">
            <v>42.160000000000004</v>
          </cell>
          <cell r="AD35">
            <v>14.26</v>
          </cell>
          <cell r="AE35" t="str">
            <v>09/19/2008</v>
          </cell>
          <cell r="AF35" t="str">
            <v>11/21/2008</v>
          </cell>
          <cell r="AG35">
            <v>21.94</v>
          </cell>
          <cell r="AH35">
            <v>22.04</v>
          </cell>
          <cell r="AI35">
            <v>27.77</v>
          </cell>
          <cell r="AJ35">
            <v>-4.0565177757520554E-2</v>
          </cell>
          <cell r="AK35">
            <v>-5.3932609999999999E-2</v>
          </cell>
          <cell r="AL35">
            <v>-9.4118119999999986E-3</v>
          </cell>
          <cell r="AM35">
            <v>4.8829079999999997E-2</v>
          </cell>
          <cell r="AN35">
            <v>-0.40045570000000003</v>
          </cell>
          <cell r="AO35">
            <v>-0.179449</v>
          </cell>
          <cell r="AP35">
            <v>-0.24198775657184013</v>
          </cell>
          <cell r="AQ35">
            <v>-6.4136209999999999E-2</v>
          </cell>
          <cell r="AR35">
            <v>-0.15719199199999997</v>
          </cell>
          <cell r="AS35">
            <v>3.0972839999999998E-2</v>
          </cell>
          <cell r="AT35">
            <v>-3.4509799999999979E-2</v>
          </cell>
          <cell r="AU35">
            <v>-0.20473339731360596</v>
          </cell>
          <cell r="AV35">
            <v>8.081626</v>
          </cell>
          <cell r="AW35">
            <v>6.1966200000000002</v>
          </cell>
          <cell r="AX35">
            <v>8809.25</v>
          </cell>
          <cell r="AY35">
            <v>0.99189670000000008</v>
          </cell>
          <cell r="AZ35">
            <v>0</v>
          </cell>
          <cell r="BA35">
            <v>907.36099999999999</v>
          </cell>
          <cell r="BB35">
            <v>1025.818</v>
          </cell>
          <cell r="BC35">
            <v>1142.8499999999999</v>
          </cell>
          <cell r="BD35">
            <v>1158.8966</v>
          </cell>
          <cell r="BE35">
            <v>731.53399999999999</v>
          </cell>
          <cell r="BF35">
            <v>896.31500000000005</v>
          </cell>
          <cell r="BG35">
            <v>856.52319999999997</v>
          </cell>
          <cell r="BH35">
            <v>883.38340000000005</v>
          </cell>
          <cell r="BI35">
            <v>907.92899999999997</v>
          </cell>
          <cell r="BJ35">
            <v>472.58699999999999</v>
          </cell>
          <cell r="BK35">
            <v>581.68299999999999</v>
          </cell>
          <cell r="BL35">
            <v>442.52246000000002</v>
          </cell>
          <cell r="BM35">
            <v>512.50959999999998</v>
          </cell>
          <cell r="BN35">
            <v>563.44000000000005</v>
          </cell>
          <cell r="BO35">
            <v>0.45457999999999998</v>
          </cell>
          <cell r="BP35">
            <v>0.77200999999999997</v>
          </cell>
          <cell r="BQ35">
            <v>0.85</v>
          </cell>
          <cell r="BR35">
            <v>0.93000006999999996</v>
          </cell>
          <cell r="BS35" t="e">
            <v>#N/A</v>
          </cell>
          <cell r="BT35" t="str">
            <v>A</v>
          </cell>
          <cell r="BU35" t="str">
            <v>A</v>
          </cell>
          <cell r="BZ35" t="str">
            <v>E</v>
          </cell>
          <cell r="CA35" t="str">
            <v>E</v>
          </cell>
        </row>
        <row r="36">
          <cell r="B36" t="str">
            <v>VTR</v>
          </cell>
          <cell r="C36" t="str">
            <v>N/R</v>
          </cell>
          <cell r="D36" t="str">
            <v>--</v>
          </cell>
          <cell r="E36">
            <v>27.36</v>
          </cell>
          <cell r="F36">
            <v>28.19</v>
          </cell>
          <cell r="G36">
            <v>27.36</v>
          </cell>
          <cell r="H36">
            <v>143.047</v>
          </cell>
          <cell r="I36">
            <v>3913.7659199999998</v>
          </cell>
          <cell r="J36">
            <v>3913.7659199999998</v>
          </cell>
          <cell r="K36">
            <v>176.81200000000001</v>
          </cell>
          <cell r="L36">
            <v>3147.694</v>
          </cell>
          <cell r="M36">
            <v>19.137</v>
          </cell>
          <cell r="N36" t="str">
            <v>0</v>
          </cell>
          <cell r="O36">
            <v>2148.4679999999998</v>
          </cell>
          <cell r="P36">
            <v>6903.7849200000001</v>
          </cell>
          <cell r="Q36">
            <v>7084.0241400000004</v>
          </cell>
          <cell r="R36">
            <v>-2.5443055590716912E-2</v>
          </cell>
          <cell r="S36">
            <v>7.1628230000000001E-2</v>
          </cell>
          <cell r="T36">
            <v>2970.8820000000001</v>
          </cell>
          <cell r="U36">
            <v>5138.4870000000001</v>
          </cell>
          <cell r="V36">
            <v>0.58032406457851093</v>
          </cell>
          <cell r="W36" t="str">
            <v>U.S. Dollar</v>
          </cell>
          <cell r="X36">
            <v>12</v>
          </cell>
          <cell r="Y36">
            <v>1</v>
          </cell>
          <cell r="Z36">
            <v>0</v>
          </cell>
          <cell r="AA36">
            <v>1</v>
          </cell>
          <cell r="AB36">
            <v>4470.4440000000004</v>
          </cell>
          <cell r="AC36">
            <v>52</v>
          </cell>
          <cell r="AD36">
            <v>17.309999999999999</v>
          </cell>
          <cell r="AE36" t="str">
            <v>09/19/2008</v>
          </cell>
          <cell r="AF36" t="str">
            <v>11/21/2008</v>
          </cell>
          <cell r="AG36">
            <v>28.35</v>
          </cell>
          <cell r="AH36">
            <v>28.62</v>
          </cell>
          <cell r="AI36">
            <v>33.57</v>
          </cell>
          <cell r="AJ36">
            <v>-3.4920634920635019E-2</v>
          </cell>
          <cell r="AK36">
            <v>-4.7021869999999993E-2</v>
          </cell>
          <cell r="AL36">
            <v>-4.728973E-3</v>
          </cell>
          <cell r="AM36">
            <v>0.14765107999999999</v>
          </cell>
          <cell r="AN36">
            <v>-0.42593360000000002</v>
          </cell>
          <cell r="AO36">
            <v>-9.7160869999999996E-2</v>
          </cell>
          <cell r="AP36">
            <v>-0.18498659517426275</v>
          </cell>
          <cell r="AQ36">
            <v>-5.7225469999999994E-2</v>
          </cell>
          <cell r="AR36">
            <v>-0.15250915299999998</v>
          </cell>
          <cell r="AS36">
            <v>0.12979483999999999</v>
          </cell>
          <cell r="AT36">
            <v>-5.9987699999999977E-2</v>
          </cell>
          <cell r="AU36">
            <v>-0.14773223591602858</v>
          </cell>
          <cell r="AV36">
            <v>7.339334</v>
          </cell>
          <cell r="AW36">
            <v>5.9427319999999995</v>
          </cell>
          <cell r="AX36">
            <v>6245.7759999999998</v>
          </cell>
          <cell r="AY36">
            <v>0.98923930000000015</v>
          </cell>
          <cell r="AZ36">
            <v>0</v>
          </cell>
          <cell r="BA36">
            <v>747.29499999999996</v>
          </cell>
          <cell r="BB36">
            <v>916.69299999999998</v>
          </cell>
          <cell r="BC36">
            <v>894.17499999999995</v>
          </cell>
          <cell r="BD36">
            <v>923.32339999999999</v>
          </cell>
          <cell r="BE36">
            <v>542.44999999999993</v>
          </cell>
          <cell r="BF36">
            <v>582.33299999999997</v>
          </cell>
          <cell r="BG36">
            <v>610.36479999999995</v>
          </cell>
          <cell r="BH36">
            <v>635.476</v>
          </cell>
          <cell r="BI36">
            <v>805.279</v>
          </cell>
          <cell r="BJ36">
            <v>314.98699999999997</v>
          </cell>
          <cell r="BK36">
            <v>350.53100000000001</v>
          </cell>
          <cell r="BL36">
            <v>494.49322999999998</v>
          </cell>
          <cell r="BM36">
            <v>514.85239999999999</v>
          </cell>
          <cell r="BN36">
            <v>591.12</v>
          </cell>
          <cell r="BO36">
            <v>1.12164</v>
          </cell>
          <cell r="BP36">
            <v>1.3026500000000001</v>
          </cell>
          <cell r="BQ36">
            <v>1.29</v>
          </cell>
          <cell r="BR36">
            <v>1.38</v>
          </cell>
          <cell r="BS36" t="e">
            <v>#N/A</v>
          </cell>
          <cell r="BT36" t="str">
            <v>A</v>
          </cell>
          <cell r="BU36" t="str">
            <v>A</v>
          </cell>
          <cell r="BZ36" t="str">
            <v>E</v>
          </cell>
          <cell r="CA36" t="str">
            <v>E</v>
          </cell>
        </row>
        <row r="37">
          <cell r="B37" t="str">
            <v>HR</v>
          </cell>
          <cell r="C37" t="str">
            <v>N/R</v>
          </cell>
          <cell r="D37" t="str">
            <v>--</v>
          </cell>
          <cell r="E37">
            <v>16.36</v>
          </cell>
          <cell r="F37">
            <v>15.97</v>
          </cell>
          <cell r="G37">
            <v>16.36</v>
          </cell>
          <cell r="H37">
            <v>58.705350000000003</v>
          </cell>
          <cell r="I37">
            <v>960.41952600000002</v>
          </cell>
          <cell r="J37">
            <v>960.41952600000002</v>
          </cell>
          <cell r="K37">
            <v>4.1379999999999999</v>
          </cell>
          <cell r="L37">
            <v>940.18600000000004</v>
          </cell>
          <cell r="M37" t="str">
            <v>0</v>
          </cell>
          <cell r="N37">
            <v>0</v>
          </cell>
          <cell r="O37">
            <v>794.82</v>
          </cell>
          <cell r="P37">
            <v>1896.4675259999999</v>
          </cell>
          <cell r="Q37">
            <v>1874.7465465</v>
          </cell>
          <cell r="R37">
            <v>1.158608855183707E-2</v>
          </cell>
          <cell r="S37">
            <v>9.6310200000000012E-2</v>
          </cell>
          <cell r="T37">
            <v>936.048</v>
          </cell>
          <cell r="U37">
            <v>1730.8679999999999</v>
          </cell>
          <cell r="V37">
            <v>0.54079687185851266</v>
          </cell>
          <cell r="W37" t="str">
            <v>U.S. Dollar</v>
          </cell>
          <cell r="X37">
            <v>12</v>
          </cell>
          <cell r="Y37">
            <v>1</v>
          </cell>
          <cell r="Z37">
            <v>0</v>
          </cell>
          <cell r="AA37">
            <v>1</v>
          </cell>
          <cell r="AB37">
            <v>948.2709000000001</v>
          </cell>
          <cell r="AC37">
            <v>32</v>
          </cell>
          <cell r="AD37">
            <v>12.06</v>
          </cell>
          <cell r="AE37" t="str">
            <v>09/19/2008</v>
          </cell>
          <cell r="AF37" t="str">
            <v>03/06/2009</v>
          </cell>
          <cell r="AG37">
            <v>16.920000000000002</v>
          </cell>
          <cell r="AH37">
            <v>15.99</v>
          </cell>
          <cell r="AI37">
            <v>23.48</v>
          </cell>
          <cell r="AJ37">
            <v>-3.3096926713948149E-2</v>
          </cell>
          <cell r="AK37">
            <v>-2.6769700000000004E-2</v>
          </cell>
          <cell r="AL37">
            <v>1.7413000000000001E-2</v>
          </cell>
          <cell r="AM37">
            <v>3.675544E-2</v>
          </cell>
          <cell r="AN37">
            <v>-0.40703160000000005</v>
          </cell>
          <cell r="AO37">
            <v>-0.56311470000000008</v>
          </cell>
          <cell r="AP37">
            <v>-0.30323679727427599</v>
          </cell>
          <cell r="AQ37">
            <v>-3.6973300000000008E-2</v>
          </cell>
          <cell r="AR37">
            <v>-0.13036717999999997</v>
          </cell>
          <cell r="AS37">
            <v>1.8899200000000001E-2</v>
          </cell>
          <cell r="AT37">
            <v>-4.1085700000000003E-2</v>
          </cell>
          <cell r="AU37">
            <v>-0.26598243801604182</v>
          </cell>
          <cell r="AV37">
            <v>7.7216949999999995</v>
          </cell>
          <cell r="AW37">
            <v>5.6908349999999999</v>
          </cell>
          <cell r="AX37">
            <v>1539.855</v>
          </cell>
          <cell r="AY37">
            <v>0.97800430000000005</v>
          </cell>
          <cell r="AZ37">
            <v>0</v>
          </cell>
          <cell r="BA37">
            <v>178.97900000000001</v>
          </cell>
          <cell r="BB37">
            <v>195.779</v>
          </cell>
          <cell r="BC37">
            <v>201.29076000000001</v>
          </cell>
          <cell r="BD37">
            <v>217.04262</v>
          </cell>
          <cell r="BE37">
            <v>106.318</v>
          </cell>
          <cell r="BF37">
            <v>108.914</v>
          </cell>
          <cell r="BG37">
            <v>129.57083</v>
          </cell>
          <cell r="BH37">
            <v>138.76701</v>
          </cell>
          <cell r="BI37">
            <v>122.69799999999999</v>
          </cell>
          <cell r="BJ37">
            <v>59.536000000000001</v>
          </cell>
          <cell r="BK37">
            <v>57.781999999999996</v>
          </cell>
          <cell r="BL37">
            <v>57.408974000000001</v>
          </cell>
          <cell r="BM37">
            <v>61.838752999999997</v>
          </cell>
          <cell r="BN37">
            <v>67.448499999999996</v>
          </cell>
          <cell r="BO37">
            <v>0.23622000000000001</v>
          </cell>
          <cell r="BP37">
            <v>0.35226000000000002</v>
          </cell>
          <cell r="BQ37">
            <v>0.75666666000000005</v>
          </cell>
          <cell r="BR37">
            <v>0.50333333000000002</v>
          </cell>
          <cell r="BS37" t="e">
            <v>#N/A</v>
          </cell>
          <cell r="BT37" t="str">
            <v>A</v>
          </cell>
          <cell r="BU37" t="str">
            <v>A</v>
          </cell>
          <cell r="BZ37" t="str">
            <v>E</v>
          </cell>
          <cell r="CA37" t="str">
            <v>E</v>
          </cell>
        </row>
        <row r="38">
          <cell r="B38" t="str">
            <v>HCN</v>
          </cell>
          <cell r="C38" t="str">
            <v>N/R</v>
          </cell>
          <cell r="D38" t="str">
            <v>--</v>
          </cell>
          <cell r="E38">
            <v>32.6</v>
          </cell>
          <cell r="F38">
            <v>33.69</v>
          </cell>
          <cell r="G38">
            <v>32.6</v>
          </cell>
          <cell r="H38">
            <v>103.84</v>
          </cell>
          <cell r="I38">
            <v>3385.1840000000002</v>
          </cell>
          <cell r="J38">
            <v>3385.1840000000002</v>
          </cell>
          <cell r="K38">
            <v>23.37</v>
          </cell>
          <cell r="L38">
            <v>2863.7719999999999</v>
          </cell>
          <cell r="M38">
            <v>10.603</v>
          </cell>
          <cell r="N38">
            <v>289.92899999999997</v>
          </cell>
          <cell r="O38">
            <v>2921.6570000000002</v>
          </cell>
          <cell r="P38">
            <v>6526.1180000000004</v>
          </cell>
          <cell r="Q38">
            <v>6733.7980000000007</v>
          </cell>
          <cell r="R38">
            <v>-3.0841435991991517E-2</v>
          </cell>
          <cell r="S38">
            <v>7.8612719999999997E-2</v>
          </cell>
          <cell r="T38">
            <v>2840.402</v>
          </cell>
          <cell r="U38">
            <v>6062.5910000000003</v>
          </cell>
          <cell r="V38">
            <v>0.49294913502274101</v>
          </cell>
          <cell r="W38" t="str">
            <v>U.S. Dollar</v>
          </cell>
          <cell r="X38">
            <v>12</v>
          </cell>
          <cell r="Y38">
            <v>1</v>
          </cell>
          <cell r="Z38">
            <v>0</v>
          </cell>
          <cell r="AA38">
            <v>1</v>
          </cell>
          <cell r="AB38">
            <v>3836.5520000000001</v>
          </cell>
          <cell r="AC38">
            <v>53.980000000000004</v>
          </cell>
          <cell r="AD38">
            <v>25.86</v>
          </cell>
          <cell r="AE38" t="str">
            <v>08/11/2008</v>
          </cell>
          <cell r="AF38" t="str">
            <v>03/06/2009</v>
          </cell>
          <cell r="AG38">
            <v>33.74</v>
          </cell>
          <cell r="AH38">
            <v>34.6</v>
          </cell>
          <cell r="AI38">
            <v>42.2</v>
          </cell>
          <cell r="AJ38">
            <v>-3.3787788974510957E-2</v>
          </cell>
          <cell r="AK38">
            <v>-2.0107689999999998E-2</v>
          </cell>
          <cell r="AL38">
            <v>0.15835273999999999</v>
          </cell>
          <cell r="AM38">
            <v>-0.12048810999999998</v>
          </cell>
          <cell r="AN38">
            <v>-0.29531570000000001</v>
          </cell>
          <cell r="AO38">
            <v>-2.8818850000000003E-3</v>
          </cell>
          <cell r="AP38">
            <v>-0.22748815165876779</v>
          </cell>
          <cell r="AQ38">
            <v>-3.0311289999999998E-2</v>
          </cell>
          <cell r="AR38">
            <v>1.0572560000000009E-2</v>
          </cell>
          <cell r="AS38">
            <v>-0.13834434999999998</v>
          </cell>
          <cell r="AT38">
            <v>7.0630200000000032E-2</v>
          </cell>
          <cell r="AU38">
            <v>-0.19023379240053362</v>
          </cell>
          <cell r="AV38">
            <v>6.4538739999999999</v>
          </cell>
          <cell r="AW38">
            <v>4.372897</v>
          </cell>
          <cell r="AX38">
            <v>4036.348</v>
          </cell>
          <cell r="AY38">
            <v>0.99203440000000009</v>
          </cell>
          <cell r="AZ38">
            <v>0</v>
          </cell>
          <cell r="BA38">
            <v>417.673</v>
          </cell>
          <cell r="BB38">
            <v>500.63</v>
          </cell>
          <cell r="BC38">
            <v>545.09630000000004</v>
          </cell>
          <cell r="BD38">
            <v>596.48943999999995</v>
          </cell>
          <cell r="BE38">
            <v>387.37699999999995</v>
          </cell>
          <cell r="BF38">
            <v>446.56899999999996</v>
          </cell>
          <cell r="BG38">
            <v>469.62598000000003</v>
          </cell>
          <cell r="BH38">
            <v>537.2296</v>
          </cell>
          <cell r="BI38">
            <v>504.07799999999997</v>
          </cell>
          <cell r="BJ38">
            <v>246.13499999999999</v>
          </cell>
          <cell r="BK38">
            <v>280.39</v>
          </cell>
          <cell r="BL38">
            <v>264.64325000000002</v>
          </cell>
          <cell r="BM38">
            <v>336.85703000000001</v>
          </cell>
          <cell r="BN38">
            <v>354.34699999999998</v>
          </cell>
          <cell r="BO38">
            <v>1.13829</v>
          </cell>
          <cell r="BP38">
            <v>1.3553299999999999</v>
          </cell>
          <cell r="BQ38">
            <v>1.665</v>
          </cell>
          <cell r="BR38">
            <v>1.6949999</v>
          </cell>
          <cell r="BS38" t="e">
            <v>#N/A</v>
          </cell>
          <cell r="BT38" t="str">
            <v>A</v>
          </cell>
          <cell r="BU38" t="str">
            <v>A</v>
          </cell>
          <cell r="BZ38" t="str">
            <v>E</v>
          </cell>
          <cell r="CA38" t="str">
            <v>E</v>
          </cell>
        </row>
        <row r="39">
          <cell r="B39" t="str">
            <v>OHI</v>
          </cell>
          <cell r="C39" t="str">
            <v>N/R</v>
          </cell>
          <cell r="D39" t="str">
            <v>--</v>
          </cell>
          <cell r="E39">
            <v>14.56</v>
          </cell>
          <cell r="F39">
            <v>14.83</v>
          </cell>
          <cell r="G39">
            <v>14.56</v>
          </cell>
          <cell r="H39">
            <v>82.361999999999995</v>
          </cell>
          <cell r="I39">
            <v>1199.1907200000001</v>
          </cell>
          <cell r="J39">
            <v>1199.1907200000001</v>
          </cell>
          <cell r="K39">
            <v>0.20899999999999999</v>
          </cell>
          <cell r="L39">
            <v>548.197</v>
          </cell>
          <cell r="M39" t="str">
            <v>0</v>
          </cell>
          <cell r="N39">
            <v>108.488</v>
          </cell>
          <cell r="O39">
            <v>679.5</v>
          </cell>
          <cell r="P39">
            <v>1855.6667200000002</v>
          </cell>
          <cell r="Q39">
            <v>1883.6698000000001</v>
          </cell>
          <cell r="R39">
            <v>-1.4866236109959408E-2</v>
          </cell>
          <cell r="S39">
            <v>8.0536919999999998E-2</v>
          </cell>
          <cell r="T39">
            <v>547.98800000000006</v>
          </cell>
          <cell r="U39">
            <v>1335.9760000000001</v>
          </cell>
          <cell r="V39">
            <v>0.44643043353580647</v>
          </cell>
          <cell r="W39" t="str">
            <v>U.S. Dollar</v>
          </cell>
          <cell r="X39">
            <v>12</v>
          </cell>
          <cell r="Y39">
            <v>1</v>
          </cell>
          <cell r="Z39">
            <v>0</v>
          </cell>
          <cell r="AA39">
            <v>1</v>
          </cell>
          <cell r="AB39">
            <v>1227.8790000000001</v>
          </cell>
          <cell r="AC39">
            <v>19.66</v>
          </cell>
          <cell r="AD39">
            <v>9.3000000000000007</v>
          </cell>
          <cell r="AE39" t="str">
            <v>09/30/2008</v>
          </cell>
          <cell r="AF39" t="str">
            <v>11/21/2008</v>
          </cell>
          <cell r="AG39">
            <v>15.38</v>
          </cell>
          <cell r="AH39">
            <v>14.9</v>
          </cell>
          <cell r="AI39">
            <v>15.97</v>
          </cell>
          <cell r="AJ39">
            <v>-5.3315994798439514E-2</v>
          </cell>
          <cell r="AK39">
            <v>-0.12762135999999999</v>
          </cell>
          <cell r="AL39">
            <v>-4.0843190000000001E-2</v>
          </cell>
          <cell r="AM39">
            <v>2.6074769999999997E-2</v>
          </cell>
          <cell r="AN39">
            <v>-0.20567379999999999</v>
          </cell>
          <cell r="AO39">
            <v>0.17322840000000003</v>
          </cell>
          <cell r="AP39">
            <v>-8.8290544771446489E-2</v>
          </cell>
          <cell r="AQ39">
            <v>-0.13782496</v>
          </cell>
          <cell r="AR39">
            <v>-0.18862336999999998</v>
          </cell>
          <cell r="AS39">
            <v>8.2185299999999982E-3</v>
          </cell>
          <cell r="AT39">
            <v>0.16027210000000006</v>
          </cell>
          <cell r="AU39">
            <v>-5.1036185513212318E-2</v>
          </cell>
          <cell r="AV39">
            <v>6.4710779999999994</v>
          </cell>
          <cell r="AW39">
            <v>4.6236269999999999</v>
          </cell>
          <cell r="AX39">
            <v>2176.259</v>
          </cell>
          <cell r="AY39">
            <v>0.97077869999999999</v>
          </cell>
          <cell r="AZ39">
            <v>0</v>
          </cell>
          <cell r="BA39">
            <v>152.06100000000001</v>
          </cell>
          <cell r="BB39">
            <v>179.935</v>
          </cell>
          <cell r="BC39">
            <v>166.62051</v>
          </cell>
          <cell r="BD39">
            <v>170.86250000000001</v>
          </cell>
          <cell r="BE39">
            <v>149.12699999999998</v>
          </cell>
          <cell r="BF39">
            <v>162.31299999999999</v>
          </cell>
          <cell r="BG39">
            <v>164.327</v>
          </cell>
          <cell r="BH39">
            <v>171.89699999999999</v>
          </cell>
          <cell r="BI39">
            <v>164.43799999999999</v>
          </cell>
          <cell r="BJ39">
            <v>113.09899999999999</v>
          </cell>
          <cell r="BK39">
            <v>122.423</v>
          </cell>
          <cell r="BL39">
            <v>115.61799999999999</v>
          </cell>
          <cell r="BM39">
            <v>118.959</v>
          </cell>
          <cell r="BN39">
            <v>123.747</v>
          </cell>
          <cell r="BO39">
            <v>0.87575000000000003</v>
          </cell>
          <cell r="BP39">
            <v>0.93315000000000003</v>
          </cell>
          <cell r="BQ39" t="e">
            <v>#N/A</v>
          </cell>
          <cell r="BR39" t="e">
            <v>#N/A</v>
          </cell>
          <cell r="BS39" t="e">
            <v>#N/A</v>
          </cell>
          <cell r="BT39" t="str">
            <v>A</v>
          </cell>
          <cell r="BU39" t="str">
            <v>A</v>
          </cell>
          <cell r="BZ39" t="str">
            <v>E</v>
          </cell>
          <cell r="CA39" t="str">
            <v>E</v>
          </cell>
        </row>
        <row r="40">
          <cell r="B40" t="str">
            <v>NHP</v>
          </cell>
          <cell r="C40" t="str">
            <v>N/R</v>
          </cell>
          <cell r="D40" t="str">
            <v>--</v>
          </cell>
          <cell r="E40">
            <v>24.73</v>
          </cell>
          <cell r="F40">
            <v>24.46</v>
          </cell>
          <cell r="G40">
            <v>24.73</v>
          </cell>
          <cell r="H40">
            <v>102.491</v>
          </cell>
          <cell r="I40">
            <v>2534.6024299999999</v>
          </cell>
          <cell r="J40">
            <v>2534.6024299999999</v>
          </cell>
          <cell r="K40">
            <v>82.25</v>
          </cell>
          <cell r="L40">
            <v>1491.432</v>
          </cell>
          <cell r="M40">
            <v>61.46</v>
          </cell>
          <cell r="N40">
            <v>74.918000000000006</v>
          </cell>
          <cell r="O40">
            <v>1685.749</v>
          </cell>
          <cell r="P40">
            <v>4080.1624299999999</v>
          </cell>
          <cell r="Q40">
            <v>4071.9631499999996</v>
          </cell>
          <cell r="R40">
            <v>2.0135938607401815E-3</v>
          </cell>
          <cell r="S40">
            <v>7.1399589999999999E-2</v>
          </cell>
          <cell r="T40">
            <v>1409.182</v>
          </cell>
          <cell r="U40">
            <v>3231.3090000000002</v>
          </cell>
          <cell r="V40">
            <v>0.45531935930074047</v>
          </cell>
          <cell r="W40" t="str">
            <v>U.S. Dollar</v>
          </cell>
          <cell r="X40">
            <v>12</v>
          </cell>
          <cell r="Y40">
            <v>1</v>
          </cell>
          <cell r="Z40">
            <v>0</v>
          </cell>
          <cell r="AA40">
            <v>1</v>
          </cell>
          <cell r="AB40">
            <v>2524.48</v>
          </cell>
          <cell r="AC40">
            <v>39.99</v>
          </cell>
          <cell r="AD40">
            <v>18.13</v>
          </cell>
          <cell r="AE40" t="str">
            <v>08/05/2008</v>
          </cell>
          <cell r="AF40" t="str">
            <v>11/21/2008</v>
          </cell>
          <cell r="AG40">
            <v>25.45</v>
          </cell>
          <cell r="AH40">
            <v>24.650000000000002</v>
          </cell>
          <cell r="AI40">
            <v>28.72</v>
          </cell>
          <cell r="AJ40">
            <v>-2.8290766208251439E-2</v>
          </cell>
          <cell r="AK40">
            <v>-3.1335709999999996E-2</v>
          </cell>
          <cell r="AL40">
            <v>1.103842E-2</v>
          </cell>
          <cell r="AM40">
            <v>7.849979E-2</v>
          </cell>
          <cell r="AN40">
            <v>-0.30825170000000002</v>
          </cell>
          <cell r="AO40">
            <v>0.1760497</v>
          </cell>
          <cell r="AP40">
            <v>-0.13892757660167121</v>
          </cell>
          <cell r="AQ40">
            <v>-4.1539309999999996E-2</v>
          </cell>
          <cell r="AR40">
            <v>-0.13674175999999999</v>
          </cell>
          <cell r="AS40">
            <v>6.0643550000000004E-2</v>
          </cell>
          <cell r="AT40">
            <v>5.7694200000000029E-2</v>
          </cell>
          <cell r="AU40">
            <v>-0.10167321734343704</v>
          </cell>
          <cell r="AV40">
            <v>6.7496</v>
          </cell>
          <cell r="AW40">
            <v>4.9661460000000002</v>
          </cell>
          <cell r="AX40">
            <v>3073.08</v>
          </cell>
          <cell r="AY40">
            <v>0.99401050000000013</v>
          </cell>
          <cell r="AZ40">
            <v>0</v>
          </cell>
          <cell r="BA40">
            <v>284.40699999999998</v>
          </cell>
          <cell r="BB40">
            <v>345.685</v>
          </cell>
          <cell r="BC40">
            <v>365.42426</v>
          </cell>
          <cell r="BD40">
            <v>360.69150000000002</v>
          </cell>
          <cell r="BE40">
            <v>330.85399999999998</v>
          </cell>
          <cell r="BF40">
            <v>323.52</v>
          </cell>
          <cell r="BG40">
            <v>323.42700000000002</v>
          </cell>
          <cell r="BH40">
            <v>327.42700000000002</v>
          </cell>
          <cell r="BI40">
            <v>308.23200000000003</v>
          </cell>
          <cell r="BJ40">
            <v>230.06</v>
          </cell>
          <cell r="BK40">
            <v>204.41300000000001</v>
          </cell>
          <cell r="BL40">
            <v>235.81177</v>
          </cell>
          <cell r="BM40">
            <v>195.17534000000001</v>
          </cell>
          <cell r="BN40">
            <v>187.39</v>
          </cell>
          <cell r="BO40">
            <v>1.3152999999999999</v>
          </cell>
          <cell r="BP40">
            <v>1.03349</v>
          </cell>
          <cell r="BQ40">
            <v>1.2533331999999999</v>
          </cell>
          <cell r="BR40">
            <v>1.31</v>
          </cell>
          <cell r="BS40" t="e">
            <v>#N/A</v>
          </cell>
          <cell r="BT40" t="str">
            <v>A</v>
          </cell>
          <cell r="BU40" t="str">
            <v>A</v>
          </cell>
          <cell r="BZ40" t="str">
            <v>E</v>
          </cell>
          <cell r="CA40" t="str">
            <v>E</v>
          </cell>
        </row>
        <row r="41">
          <cell r="B41" t="str">
            <v>MPW</v>
          </cell>
          <cell r="C41" t="str">
            <v>N/R</v>
          </cell>
          <cell r="D41" t="str">
            <v>--</v>
          </cell>
          <cell r="E41">
            <v>5.09</v>
          </cell>
          <cell r="F41">
            <v>4.9800000000000004</v>
          </cell>
          <cell r="G41">
            <v>5.09</v>
          </cell>
          <cell r="H41">
            <v>65.075270000000003</v>
          </cell>
          <cell r="I41">
            <v>331.23312429999999</v>
          </cell>
          <cell r="J41">
            <v>331.23312429999999</v>
          </cell>
          <cell r="K41">
            <v>11.747999999999999</v>
          </cell>
          <cell r="L41">
            <v>638.36599999999999</v>
          </cell>
          <cell r="M41">
            <v>0.24299999999999999</v>
          </cell>
          <cell r="N41" t="str">
            <v>0</v>
          </cell>
          <cell r="O41">
            <v>618.35800000000006</v>
          </cell>
          <cell r="P41">
            <v>958.09412429999998</v>
          </cell>
          <cell r="Q41">
            <v>935.31777980000004</v>
          </cell>
          <cell r="R41">
            <v>2.435145037536901E-2</v>
          </cell>
          <cell r="S41">
            <v>0.16877640000000002</v>
          </cell>
          <cell r="T41">
            <v>626.61799999999994</v>
          </cell>
          <cell r="U41">
            <v>1245.2190000000001</v>
          </cell>
          <cell r="V41">
            <v>0.50331733302489357</v>
          </cell>
          <cell r="W41" t="str">
            <v>U.S. Dollar</v>
          </cell>
          <cell r="X41">
            <v>12</v>
          </cell>
          <cell r="Y41">
            <v>1</v>
          </cell>
          <cell r="Z41">
            <v>0</v>
          </cell>
          <cell r="AA41">
            <v>1</v>
          </cell>
          <cell r="AB41">
            <v>379.7688</v>
          </cell>
          <cell r="AC41">
            <v>12.89</v>
          </cell>
          <cell r="AD41">
            <v>2.7600000000000002</v>
          </cell>
          <cell r="AE41" t="str">
            <v>06/06/2008</v>
          </cell>
          <cell r="AF41" t="str">
            <v>03/06/2009</v>
          </cell>
          <cell r="AG41">
            <v>5.48</v>
          </cell>
          <cell r="AH41">
            <v>4.74</v>
          </cell>
          <cell r="AI41">
            <v>6.3100000000000005</v>
          </cell>
          <cell r="AJ41">
            <v>-7.1167883211678884E-2</v>
          </cell>
          <cell r="AK41">
            <v>-5.7407379999999994E-2</v>
          </cell>
          <cell r="AL41">
            <v>0.14639640000000001</v>
          </cell>
          <cell r="AM41">
            <v>0.19203750000000003</v>
          </cell>
          <cell r="AN41">
            <v>-0.59279999999999999</v>
          </cell>
          <cell r="AO41">
            <v>-0.56751830000000003</v>
          </cell>
          <cell r="AP41">
            <v>-0.19334389857369261</v>
          </cell>
          <cell r="AQ41">
            <v>-6.7610980000000001E-2</v>
          </cell>
          <cell r="AR41">
            <v>-1.3837799999999734E-3</v>
          </cell>
          <cell r="AS41">
            <v>0.17418126000000003</v>
          </cell>
          <cell r="AT41">
            <v>-0.22685409999999995</v>
          </cell>
          <cell r="AU41">
            <v>-0.15608953931545844</v>
          </cell>
          <cell r="AV41">
            <v>7.0346679999999999</v>
          </cell>
          <cell r="AW41">
            <v>5.729152</v>
          </cell>
          <cell r="AX41">
            <v>900.8614</v>
          </cell>
          <cell r="AY41">
            <v>0.95981559999999999</v>
          </cell>
          <cell r="AZ41">
            <v>0</v>
          </cell>
          <cell r="BA41">
            <v>51.433999999999997</v>
          </cell>
          <cell r="BB41">
            <v>87.744</v>
          </cell>
          <cell r="BC41">
            <v>121.14780399999999</v>
          </cell>
          <cell r="BD41">
            <v>124.6058</v>
          </cell>
          <cell r="BE41">
            <v>66.466999999999999</v>
          </cell>
          <cell r="BF41">
            <v>93.419000000000011</v>
          </cell>
          <cell r="BG41">
            <v>97.074489999999997</v>
          </cell>
          <cell r="BH41">
            <v>101.82774999999999</v>
          </cell>
          <cell r="BI41">
            <v>104.804</v>
          </cell>
          <cell r="BJ41">
            <v>56.125</v>
          </cell>
          <cell r="BK41">
            <v>67.858000000000004</v>
          </cell>
          <cell r="BL41">
            <v>93.707859999999997</v>
          </cell>
          <cell r="BM41">
            <v>97.24709</v>
          </cell>
          <cell r="BN41">
            <v>70.907300000000006</v>
          </cell>
          <cell r="BO41">
            <v>0.58447000000000005</v>
          </cell>
          <cell r="BP41">
            <v>0.43852999999999998</v>
          </cell>
          <cell r="BQ41">
            <v>0.57499999999999996</v>
          </cell>
          <cell r="BR41">
            <v>0.41</v>
          </cell>
          <cell r="BS41" t="e">
            <v>#N/A</v>
          </cell>
          <cell r="BT41" t="str">
            <v>A</v>
          </cell>
          <cell r="BU41" t="str">
            <v>A</v>
          </cell>
          <cell r="BZ41" t="str">
            <v>E</v>
          </cell>
          <cell r="CA41" t="str">
            <v>E</v>
          </cell>
        </row>
        <row r="42">
          <cell r="B42" t="str">
            <v>SNH</v>
          </cell>
          <cell r="C42" t="str">
            <v>N/R</v>
          </cell>
          <cell r="D42" t="str">
            <v>--</v>
          </cell>
          <cell r="E42">
            <v>14.58</v>
          </cell>
          <cell r="F42">
            <v>16.830000000000002</v>
          </cell>
          <cell r="G42">
            <v>14.58</v>
          </cell>
          <cell r="H42">
            <v>111.45099999999999</v>
          </cell>
          <cell r="I42">
            <v>1624.9555799999998</v>
          </cell>
          <cell r="J42">
            <v>1624.9555799999998</v>
          </cell>
          <cell r="K42">
            <v>5.99</v>
          </cell>
          <cell r="L42">
            <v>730.43299999999999</v>
          </cell>
          <cell r="M42" t="str">
            <v>0</v>
          </cell>
          <cell r="N42" t="str">
            <v>0</v>
          </cell>
          <cell r="O42">
            <v>1731.3579999999999</v>
          </cell>
          <cell r="P42">
            <v>2349.39858</v>
          </cell>
          <cell r="Q42">
            <v>2648.0872600000002</v>
          </cell>
          <cell r="R42">
            <v>-0.11279412295499669</v>
          </cell>
          <cell r="S42">
            <v>8.1112389999999993E-2</v>
          </cell>
          <cell r="T42">
            <v>724.44299999999998</v>
          </cell>
          <cell r="U42">
            <v>2455.8009999999999</v>
          </cell>
          <cell r="V42">
            <v>0.29499255029214499</v>
          </cell>
          <cell r="W42" t="str">
            <v>U.S. Dollar</v>
          </cell>
          <cell r="X42">
            <v>12</v>
          </cell>
          <cell r="Y42">
            <v>1</v>
          </cell>
          <cell r="Z42">
            <v>0</v>
          </cell>
          <cell r="AA42">
            <v>1</v>
          </cell>
          <cell r="AB42">
            <v>2078.0700000000002</v>
          </cell>
          <cell r="AC42">
            <v>25.080000000000002</v>
          </cell>
          <cell r="AD42">
            <v>9.82</v>
          </cell>
          <cell r="AE42" t="str">
            <v>04/25/2008</v>
          </cell>
          <cell r="AF42" t="str">
            <v>12/01/2008</v>
          </cell>
          <cell r="AG42">
            <v>15.73</v>
          </cell>
          <cell r="AH42">
            <v>17.260000000000002</v>
          </cell>
          <cell r="AI42">
            <v>17.920000000000002</v>
          </cell>
          <cell r="AJ42">
            <v>-7.3108709472345823E-2</v>
          </cell>
          <cell r="AK42">
            <v>-9.1588739999999988E-2</v>
          </cell>
          <cell r="AL42">
            <v>-0.14235293999999998</v>
          </cell>
          <cell r="AM42">
            <v>-6.8120360000000005E-3</v>
          </cell>
          <cell r="AN42">
            <v>-0.3602458</v>
          </cell>
          <cell r="AO42">
            <v>3.4883000000000002E-3</v>
          </cell>
          <cell r="AP42">
            <v>-0.1863839285714286</v>
          </cell>
          <cell r="AQ42">
            <v>-0.10179234</v>
          </cell>
          <cell r="AR42">
            <v>-0.29013311999999997</v>
          </cell>
          <cell r="AS42">
            <v>-2.4668275999999999E-2</v>
          </cell>
          <cell r="AT42">
            <v>5.7001000000000412E-3</v>
          </cell>
          <cell r="AU42">
            <v>-0.14912956931319443</v>
          </cell>
          <cell r="AV42">
            <v>7.4415039999999992</v>
          </cell>
          <cell r="AW42">
            <v>6.4634770000000001</v>
          </cell>
          <cell r="AX42">
            <v>3644.991</v>
          </cell>
          <cell r="AY42">
            <v>0.99004650000000016</v>
          </cell>
          <cell r="AZ42">
            <v>0</v>
          </cell>
          <cell r="BA42">
            <v>185.952</v>
          </cell>
          <cell r="BB42">
            <v>233.21</v>
          </cell>
          <cell r="BC42">
            <v>277.95227</v>
          </cell>
          <cell r="BD42">
            <v>294.18668000000002</v>
          </cell>
          <cell r="BE42">
            <v>173.86799999999999</v>
          </cell>
          <cell r="BF42">
            <v>215.875</v>
          </cell>
          <cell r="BG42">
            <v>252.16775999999999</v>
          </cell>
          <cell r="BH42">
            <v>277.53476000000001</v>
          </cell>
          <cell r="BI42">
            <v>264.303</v>
          </cell>
          <cell r="BJ42">
            <v>126.48400000000001</v>
          </cell>
          <cell r="BK42">
            <v>155.04399999999998</v>
          </cell>
          <cell r="BL42">
            <v>232.45750000000001</v>
          </cell>
          <cell r="BM42">
            <v>251.65075999999999</v>
          </cell>
          <cell r="BN42">
            <v>193.05</v>
          </cell>
          <cell r="BO42">
            <v>1.0256700000000001</v>
          </cell>
          <cell r="BP42">
            <v>1.01291</v>
          </cell>
          <cell r="BQ42">
            <v>1.0450001</v>
          </cell>
          <cell r="BR42">
            <v>1.075</v>
          </cell>
          <cell r="BS42" t="e">
            <v>#N/A</v>
          </cell>
          <cell r="BT42" t="str">
            <v>A</v>
          </cell>
          <cell r="BU42" t="str">
            <v>A</v>
          </cell>
          <cell r="BZ42" t="str">
            <v>E</v>
          </cell>
          <cell r="CA42" t="str">
            <v>E</v>
          </cell>
        </row>
        <row r="43">
          <cell r="B43" t="str">
            <v>AAIR</v>
          </cell>
          <cell r="C43" t="str">
            <v>N/R</v>
          </cell>
          <cell r="D43" t="str">
            <v>--</v>
          </cell>
          <cell r="E43">
            <v>1.75</v>
          </cell>
          <cell r="F43">
            <v>1.85</v>
          </cell>
          <cell r="G43">
            <v>1.75</v>
          </cell>
          <cell r="H43">
            <v>15.28852</v>
          </cell>
          <cell r="I43">
            <v>26.754909999999999</v>
          </cell>
          <cell r="J43">
            <v>26.754909999999999</v>
          </cell>
          <cell r="K43">
            <v>7.8140000000000001</v>
          </cell>
          <cell r="L43">
            <v>38.439</v>
          </cell>
          <cell r="M43" t="str">
            <v>0</v>
          </cell>
          <cell r="N43">
            <v>14.484</v>
          </cell>
          <cell r="O43">
            <v>-37.444999999999993</v>
          </cell>
          <cell r="P43">
            <v>71.863910000000004</v>
          </cell>
          <cell r="Q43">
            <v>73.392762000000005</v>
          </cell>
          <cell r="R43">
            <v>-2.0831100483723497E-2</v>
          </cell>
          <cell r="S43">
            <v>0</v>
          </cell>
          <cell r="T43">
            <v>30.625</v>
          </cell>
          <cell r="U43">
            <v>7.6640000000000068</v>
          </cell>
          <cell r="V43">
            <v>-4.4904692082111479</v>
          </cell>
          <cell r="W43" t="str">
            <v>U.S. Dollar</v>
          </cell>
          <cell r="X43">
            <v>6</v>
          </cell>
          <cell r="Y43">
            <v>0.5</v>
          </cell>
          <cell r="Z43">
            <v>0.5</v>
          </cell>
          <cell r="AA43">
            <v>1</v>
          </cell>
          <cell r="AB43">
            <v>28.317950000000003</v>
          </cell>
          <cell r="AC43">
            <v>3</v>
          </cell>
          <cell r="AD43">
            <v>0.41000000000000003</v>
          </cell>
          <cell r="AE43" t="str">
            <v>05/13/2008</v>
          </cell>
          <cell r="AF43" t="str">
            <v>12/30/2008</v>
          </cell>
          <cell r="AG43">
            <v>1.75</v>
          </cell>
          <cell r="AH43">
            <v>1.85</v>
          </cell>
          <cell r="AI43">
            <v>0.75</v>
          </cell>
          <cell r="AJ43">
            <v>0</v>
          </cell>
          <cell r="AK43">
            <v>0</v>
          </cell>
          <cell r="AL43">
            <v>-7.8947359999999994E-2</v>
          </cell>
          <cell r="AM43">
            <v>0.34615390000000007</v>
          </cell>
          <cell r="AN43">
            <v>-0.41666670000000006</v>
          </cell>
          <cell r="AO43">
            <v>-0.65930000000000011</v>
          </cell>
          <cell r="AP43">
            <v>1.3333333333333335</v>
          </cell>
          <cell r="AQ43">
            <v>-1.0203600000000002E-2</v>
          </cell>
          <cell r="AR43">
            <v>-0.22672753999999998</v>
          </cell>
          <cell r="AS43">
            <v>0.32829766000000005</v>
          </cell>
          <cell r="AT43">
            <v>-5.072080000000001E-2</v>
          </cell>
          <cell r="AU43">
            <v>1.3705876925915677</v>
          </cell>
          <cell r="AV43">
            <v>4.8403839999999994</v>
          </cell>
          <cell r="AW43">
            <v>7.277908</v>
          </cell>
          <cell r="AX43">
            <v>5.4210669999999999</v>
          </cell>
          <cell r="AY43">
            <v>0.58797900000000003</v>
          </cell>
          <cell r="AZ43">
            <v>0</v>
          </cell>
          <cell r="BA43">
            <v>74.903999999999996</v>
          </cell>
          <cell r="BB43">
            <v>111.871</v>
          </cell>
          <cell r="BC43" t="e">
            <v>#N/A</v>
          </cell>
          <cell r="BD43" t="e">
            <v>#N/A</v>
          </cell>
          <cell r="BE43">
            <v>-15.98</v>
          </cell>
          <cell r="BF43">
            <v>-11.595000000000001</v>
          </cell>
          <cell r="BG43" t="e">
            <v>#N/A</v>
          </cell>
          <cell r="BH43" t="e">
            <v>#N/A</v>
          </cell>
          <cell r="BI43" t="e">
            <v>#N/A</v>
          </cell>
          <cell r="BJ43">
            <v>-17.994</v>
          </cell>
          <cell r="BK43">
            <v>-15.22</v>
          </cell>
          <cell r="BL43" t="e">
            <v>#N/A</v>
          </cell>
          <cell r="BM43" t="e">
            <v>#N/A</v>
          </cell>
          <cell r="BN43" t="e">
            <v>#N/A</v>
          </cell>
          <cell r="BO43">
            <v>-2.47146</v>
          </cell>
          <cell r="BP43">
            <v>-1.29904</v>
          </cell>
          <cell r="BQ43" t="e">
            <v>#N/A</v>
          </cell>
          <cell r="BR43" t="e">
            <v>#N/A</v>
          </cell>
          <cell r="BS43" t="e">
            <v>#N/A</v>
          </cell>
          <cell r="BT43" t="str">
            <v>A</v>
          </cell>
          <cell r="BU43" t="str">
            <v>A</v>
          </cell>
          <cell r="BZ43" t="str">
            <v>E</v>
          </cell>
          <cell r="CA43" t="str">
            <v>E</v>
          </cell>
        </row>
        <row r="44">
          <cell r="B44" t="str">
            <v>ENSG</v>
          </cell>
          <cell r="C44" t="str">
            <v>N/R</v>
          </cell>
          <cell r="D44" t="str">
            <v>--</v>
          </cell>
          <cell r="E44">
            <v>13.24</v>
          </cell>
          <cell r="F44">
            <v>15.09</v>
          </cell>
          <cell r="G44">
            <v>13.24</v>
          </cell>
          <cell r="H44">
            <v>20.841000000000001</v>
          </cell>
          <cell r="I44">
            <v>275.93484000000001</v>
          </cell>
          <cell r="J44">
            <v>275.93484000000001</v>
          </cell>
          <cell r="K44">
            <v>41.326000000000001</v>
          </cell>
          <cell r="L44">
            <v>60.551000000000002</v>
          </cell>
          <cell r="M44" t="str">
            <v>0</v>
          </cell>
          <cell r="N44">
            <v>0</v>
          </cell>
          <cell r="O44">
            <v>156.02099999999999</v>
          </cell>
          <cell r="P44">
            <v>295.15984000000003</v>
          </cell>
          <cell r="Q44">
            <v>335.17456000000004</v>
          </cell>
          <cell r="R44">
            <v>-0.11938471702625642</v>
          </cell>
          <cell r="S44">
            <v>1.187335E-2</v>
          </cell>
          <cell r="T44">
            <v>19.225000000000001</v>
          </cell>
          <cell r="U44">
            <v>175.24599999999998</v>
          </cell>
          <cell r="V44">
            <v>0.10970293187861636</v>
          </cell>
          <cell r="W44" t="str">
            <v>U.S. Dollar</v>
          </cell>
          <cell r="X44">
            <v>12</v>
          </cell>
          <cell r="Y44">
            <v>1</v>
          </cell>
          <cell r="Z44">
            <v>0</v>
          </cell>
          <cell r="AA44">
            <v>1</v>
          </cell>
          <cell r="AB44">
            <v>311.78050000000002</v>
          </cell>
          <cell r="AC44">
            <v>19.25</v>
          </cell>
          <cell r="AD44">
            <v>8.66</v>
          </cell>
          <cell r="AE44" t="str">
            <v>11/03/2008</v>
          </cell>
          <cell r="AF44" t="str">
            <v>05/07/2008</v>
          </cell>
          <cell r="AG44">
            <v>14.43</v>
          </cell>
          <cell r="AH44">
            <v>15.16</v>
          </cell>
          <cell r="AI44">
            <v>16.740000000000002</v>
          </cell>
          <cell r="AJ44">
            <v>-8.2467082467082453E-2</v>
          </cell>
          <cell r="AK44">
            <v>-8.1193630000000003E-2</v>
          </cell>
          <cell r="AL44">
            <v>-0.12549542999999999</v>
          </cell>
          <cell r="AM44">
            <v>-0.21933960000000002</v>
          </cell>
          <cell r="AN44">
            <v>0.41604270000000004</v>
          </cell>
          <cell r="AO44" t="e">
            <v>#N/A</v>
          </cell>
          <cell r="AP44">
            <v>-0.20908004778972533</v>
          </cell>
          <cell r="AQ44">
            <v>-9.139723000000001E-2</v>
          </cell>
          <cell r="AR44">
            <v>-0.27327561</v>
          </cell>
          <cell r="AS44">
            <v>-0.23719584000000002</v>
          </cell>
          <cell r="AT44">
            <v>0.78198860000000003</v>
          </cell>
          <cell r="AU44">
            <v>-0.17182568853149116</v>
          </cell>
          <cell r="AV44">
            <v>4.9441730000000002</v>
          </cell>
          <cell r="AW44">
            <v>4.6206329999999998</v>
          </cell>
          <cell r="AX44">
            <v>60.251160000000006</v>
          </cell>
          <cell r="AY44">
            <v>0.40358699999999997</v>
          </cell>
          <cell r="AZ44">
            <v>0</v>
          </cell>
          <cell r="BA44">
            <v>358.73899999999998</v>
          </cell>
          <cell r="BB44">
            <v>415.24900000000002</v>
          </cell>
          <cell r="BC44">
            <v>546.05619999999999</v>
          </cell>
          <cell r="BD44">
            <v>583.58050000000003</v>
          </cell>
          <cell r="BE44">
            <v>45.254000000000005</v>
          </cell>
          <cell r="BF44">
            <v>59.055</v>
          </cell>
          <cell r="BG44">
            <v>71.811004999999994</v>
          </cell>
          <cell r="BH44">
            <v>80.835499999999996</v>
          </cell>
          <cell r="BI44" t="e">
            <v>#N/A</v>
          </cell>
          <cell r="BJ44">
            <v>38.276000000000003</v>
          </cell>
          <cell r="BK44">
            <v>50.028999999999996</v>
          </cell>
          <cell r="BL44">
            <v>60.137005000000002</v>
          </cell>
          <cell r="BM44">
            <v>69.147499999999994</v>
          </cell>
          <cell r="BN44" t="e">
            <v>#N/A</v>
          </cell>
          <cell r="BO44">
            <v>1.3932500000000001</v>
          </cell>
          <cell r="BP44">
            <v>1.3405899999999999</v>
          </cell>
          <cell r="BQ44">
            <v>1.5974999999999999</v>
          </cell>
          <cell r="BR44">
            <v>1.8149999000000001</v>
          </cell>
          <cell r="BS44" t="e">
            <v>#N/A</v>
          </cell>
          <cell r="BT44" t="str">
            <v>A</v>
          </cell>
          <cell r="BU44" t="str">
            <v>A</v>
          </cell>
          <cell r="BZ44" t="str">
            <v>E</v>
          </cell>
          <cell r="CA44" t="str">
            <v>E</v>
          </cell>
        </row>
        <row r="45">
          <cell r="B45" t="str">
            <v>FVE</v>
          </cell>
          <cell r="C45" t="str">
            <v>N/R</v>
          </cell>
          <cell r="D45" t="str">
            <v>--</v>
          </cell>
          <cell r="E45">
            <v>2.3450000000000002</v>
          </cell>
          <cell r="F45">
            <v>1.6600000000000001</v>
          </cell>
          <cell r="G45">
            <v>2.3450000000000002</v>
          </cell>
          <cell r="H45">
            <v>31.991</v>
          </cell>
          <cell r="I45">
            <v>75.018895000000001</v>
          </cell>
          <cell r="J45">
            <v>75.018895000000001</v>
          </cell>
          <cell r="K45">
            <v>16.138000000000002</v>
          </cell>
          <cell r="L45">
            <v>160.965</v>
          </cell>
          <cell r="M45" t="str">
            <v>0</v>
          </cell>
          <cell r="N45" t="str">
            <v>0</v>
          </cell>
          <cell r="O45">
            <v>85.339000000000027</v>
          </cell>
          <cell r="P45">
            <v>219.84589499999998</v>
          </cell>
          <cell r="Q45">
            <v>195.69269</v>
          </cell>
          <cell r="R45">
            <v>0.12342415549604824</v>
          </cell>
          <cell r="S45">
            <v>0</v>
          </cell>
          <cell r="T45">
            <v>144.827</v>
          </cell>
          <cell r="U45">
            <v>230.16600000000003</v>
          </cell>
          <cell r="V45">
            <v>0.62922846988695103</v>
          </cell>
          <cell r="W45" t="str">
            <v>U.S. Dollar</v>
          </cell>
          <cell r="X45">
            <v>12</v>
          </cell>
          <cell r="Y45">
            <v>1</v>
          </cell>
          <cell r="Z45">
            <v>0</v>
          </cell>
          <cell r="AA45">
            <v>1</v>
          </cell>
          <cell r="AB45">
            <v>51.207540000000002</v>
          </cell>
          <cell r="AC45">
            <v>6.98</v>
          </cell>
          <cell r="AD45">
            <v>0.73</v>
          </cell>
          <cell r="AE45" t="str">
            <v>05/14/2008</v>
          </cell>
          <cell r="AF45" t="str">
            <v>11/20/2008</v>
          </cell>
          <cell r="AG45">
            <v>2.52</v>
          </cell>
          <cell r="AH45">
            <v>1.59</v>
          </cell>
          <cell r="AI45">
            <v>1.53</v>
          </cell>
          <cell r="AJ45">
            <v>-6.944444444444442E-2</v>
          </cell>
          <cell r="AK45">
            <v>-7.6771619999999999E-2</v>
          </cell>
          <cell r="AL45">
            <v>0.79007650000000007</v>
          </cell>
          <cell r="AM45">
            <v>0.14950978999999998</v>
          </cell>
          <cell r="AN45">
            <v>-0.64736850000000001</v>
          </cell>
          <cell r="AO45">
            <v>-0.83775510000000009</v>
          </cell>
          <cell r="AP45">
            <v>0.53267973856209161</v>
          </cell>
          <cell r="AQ45">
            <v>-8.6975220000000006E-2</v>
          </cell>
          <cell r="AR45">
            <v>0.64229632000000003</v>
          </cell>
          <cell r="AS45">
            <v>0.13165354999999998</v>
          </cell>
          <cell r="AT45">
            <v>-0.28142259999999997</v>
          </cell>
          <cell r="AU45">
            <v>0.56993409782032578</v>
          </cell>
          <cell r="AV45">
            <v>9.5948519999999995</v>
          </cell>
          <cell r="AW45">
            <v>8.0979100000000006</v>
          </cell>
          <cell r="AX45">
            <v>187.68240000000003</v>
          </cell>
          <cell r="AY45">
            <v>0.98119580000000017</v>
          </cell>
          <cell r="AZ45">
            <v>0</v>
          </cell>
          <cell r="BA45">
            <v>972.92399999999998</v>
          </cell>
          <cell r="BB45">
            <v>1104.2</v>
          </cell>
          <cell r="BC45">
            <v>1207.3125</v>
          </cell>
          <cell r="BD45">
            <v>1259.23</v>
          </cell>
          <cell r="BE45">
            <v>43.888999999999996</v>
          </cell>
          <cell r="BF45">
            <v>30.347000000000001</v>
          </cell>
          <cell r="BG45">
            <v>35.351326</v>
          </cell>
          <cell r="BH45">
            <v>37.215404999999997</v>
          </cell>
          <cell r="BI45">
            <v>40.448099999999997</v>
          </cell>
          <cell r="BJ45">
            <v>29.815999999999999</v>
          </cell>
          <cell r="BK45">
            <v>15.179</v>
          </cell>
          <cell r="BL45">
            <v>20.362034000000001</v>
          </cell>
          <cell r="BM45">
            <v>21.95665</v>
          </cell>
          <cell r="BN45">
            <v>24.658300000000001</v>
          </cell>
          <cell r="BO45">
            <v>0.82293000000000005</v>
          </cell>
          <cell r="BP45">
            <v>1.337E-2</v>
          </cell>
          <cell r="BQ45">
            <v>0.48129949999999999</v>
          </cell>
          <cell r="BR45">
            <v>0.58741100000000002</v>
          </cell>
          <cell r="BS45">
            <v>0.60363199999999995</v>
          </cell>
          <cell r="BT45" t="str">
            <v>A</v>
          </cell>
          <cell r="BU45" t="str">
            <v>A</v>
          </cell>
          <cell r="BZ45" t="str">
            <v>E</v>
          </cell>
          <cell r="CA45" t="str">
            <v>E</v>
          </cell>
        </row>
        <row r="46">
          <cell r="B46" t="str">
            <v>AHCI</v>
          </cell>
          <cell r="C46" t="str">
            <v>N/R</v>
          </cell>
          <cell r="D46" t="str">
            <v>--</v>
          </cell>
          <cell r="E46">
            <v>1.79</v>
          </cell>
          <cell r="F46">
            <v>1.5</v>
          </cell>
          <cell r="G46">
            <v>1.79</v>
          </cell>
          <cell r="H46">
            <v>44.985999999999997</v>
          </cell>
          <cell r="I46">
            <v>80.524940000000001</v>
          </cell>
          <cell r="J46">
            <v>80.524940000000001</v>
          </cell>
          <cell r="K46">
            <v>22.073</v>
          </cell>
          <cell r="L46">
            <v>0</v>
          </cell>
          <cell r="M46">
            <v>1.734</v>
          </cell>
          <cell r="N46">
            <v>0</v>
          </cell>
          <cell r="O46">
            <v>128.00899999999999</v>
          </cell>
          <cell r="P46">
            <v>60.185940000000002</v>
          </cell>
          <cell r="Q46">
            <v>45.85586</v>
          </cell>
          <cell r="R46">
            <v>0.31250269867362657</v>
          </cell>
          <cell r="S46">
            <v>0</v>
          </cell>
          <cell r="T46">
            <v>-22.073</v>
          </cell>
          <cell r="U46">
            <v>107.66999999999997</v>
          </cell>
          <cell r="V46">
            <v>-0.20836165231838097</v>
          </cell>
          <cell r="W46" t="str">
            <v>U.S. Dollar</v>
          </cell>
          <cell r="X46">
            <v>9</v>
          </cell>
          <cell r="Y46">
            <v>0.75</v>
          </cell>
          <cell r="Z46">
            <v>0.25</v>
          </cell>
          <cell r="AA46">
            <v>1</v>
          </cell>
          <cell r="AB46">
            <v>67.92886</v>
          </cell>
          <cell r="AC46">
            <v>2.9000000000000004</v>
          </cell>
          <cell r="AD46">
            <v>0.93600000000000005</v>
          </cell>
          <cell r="AE46" t="str">
            <v>09/17/2008</v>
          </cell>
          <cell r="AF46" t="str">
            <v>02/02/2009</v>
          </cell>
          <cell r="AG46">
            <v>1.82</v>
          </cell>
          <cell r="AH46">
            <v>1.51</v>
          </cell>
          <cell r="AI46">
            <v>1.0900000000000001</v>
          </cell>
          <cell r="AJ46">
            <v>-1.6483516483516536E-2</v>
          </cell>
          <cell r="AK46">
            <v>0.10493827</v>
          </cell>
          <cell r="AL46">
            <v>0.30561630000000001</v>
          </cell>
          <cell r="AM46">
            <v>0.4094489</v>
          </cell>
          <cell r="AN46">
            <v>-7.7319619999999992E-2</v>
          </cell>
          <cell r="AO46">
            <v>-0.67315999999999998</v>
          </cell>
          <cell r="AP46">
            <v>0.64220183486238525</v>
          </cell>
          <cell r="AQ46">
            <v>9.4734669999999993E-2</v>
          </cell>
          <cell r="AR46">
            <v>0.15783612000000002</v>
          </cell>
          <cell r="AS46">
            <v>0.39159265999999998</v>
          </cell>
          <cell r="AT46">
            <v>0.28862628000000007</v>
          </cell>
          <cell r="AU46">
            <v>0.67945619412061942</v>
          </cell>
          <cell r="AV46">
            <v>4.6694110000000002</v>
          </cell>
          <cell r="AW46">
            <v>5.2204569999999997</v>
          </cell>
          <cell r="AX46">
            <v>124.82163</v>
          </cell>
          <cell r="AY46">
            <v>0.99141960000000007</v>
          </cell>
          <cell r="AZ46">
            <v>0</v>
          </cell>
          <cell r="BA46">
            <v>277.79500000000002</v>
          </cell>
          <cell r="BB46">
            <v>298.577</v>
          </cell>
          <cell r="BC46">
            <v>255</v>
          </cell>
          <cell r="BD46">
            <v>275.39999999999998</v>
          </cell>
          <cell r="BE46">
            <v>14.96</v>
          </cell>
          <cell r="BF46">
            <v>17.944000000000003</v>
          </cell>
          <cell r="BG46">
            <v>16.7</v>
          </cell>
          <cell r="BH46">
            <v>18.7</v>
          </cell>
          <cell r="BI46" t="e">
            <v>#N/A</v>
          </cell>
          <cell r="BJ46">
            <v>9.84</v>
          </cell>
          <cell r="BK46">
            <v>13.079000000000001</v>
          </cell>
          <cell r="BL46">
            <v>12.7</v>
          </cell>
          <cell r="BM46">
            <v>14.7</v>
          </cell>
          <cell r="BN46" t="e">
            <v>#N/A</v>
          </cell>
          <cell r="BO46">
            <v>8.0420000000000005E-2</v>
          </cell>
          <cell r="BP46">
            <v>0.19531000000000001</v>
          </cell>
          <cell r="BQ46">
            <v>0.22</v>
          </cell>
          <cell r="BR46">
            <v>0.27</v>
          </cell>
          <cell r="BS46" t="e">
            <v>#N/A</v>
          </cell>
          <cell r="BT46" t="str">
            <v>A</v>
          </cell>
          <cell r="BU46" t="str">
            <v>A</v>
          </cell>
          <cell r="BZ46" t="str">
            <v>E</v>
          </cell>
          <cell r="CA46" t="str">
            <v>E</v>
          </cell>
        </row>
        <row r="47">
          <cell r="B47" t="str">
            <v>CHE</v>
          </cell>
          <cell r="C47" t="str">
            <v>N/R</v>
          </cell>
          <cell r="D47" t="str">
            <v>--</v>
          </cell>
          <cell r="E47">
            <v>40.6</v>
          </cell>
          <cell r="F47">
            <v>41.47</v>
          </cell>
          <cell r="G47">
            <v>40.6</v>
          </cell>
          <cell r="H47">
            <v>22.643999999999998</v>
          </cell>
          <cell r="I47">
            <v>919.34640000000002</v>
          </cell>
          <cell r="J47">
            <v>919.34640000000002</v>
          </cell>
          <cell r="K47">
            <v>3.6280000000000001</v>
          </cell>
          <cell r="L47">
            <v>209.82499999999999</v>
          </cell>
          <cell r="M47" t="str">
            <v>0</v>
          </cell>
          <cell r="N47" t="str">
            <v>0</v>
          </cell>
          <cell r="O47">
            <v>371.59200000000004</v>
          </cell>
          <cell r="P47">
            <v>1125.5434</v>
          </cell>
          <cell r="Q47">
            <v>1135.7331999999999</v>
          </cell>
          <cell r="R47">
            <v>-8.9720015228927918E-3</v>
          </cell>
          <cell r="S47">
            <v>5.8465289999999996E-3</v>
          </cell>
          <cell r="T47">
            <v>206.197</v>
          </cell>
          <cell r="U47">
            <v>577.78899999999999</v>
          </cell>
          <cell r="V47">
            <v>0.35687249151506867</v>
          </cell>
          <cell r="W47" t="str">
            <v>U.S. Dollar</v>
          </cell>
          <cell r="X47">
            <v>12</v>
          </cell>
          <cell r="Y47">
            <v>1</v>
          </cell>
          <cell r="Z47">
            <v>0</v>
          </cell>
          <cell r="AA47">
            <v>1</v>
          </cell>
          <cell r="AB47">
            <v>924.8565000000001</v>
          </cell>
          <cell r="AC47">
            <v>50.79</v>
          </cell>
          <cell r="AD47">
            <v>29</v>
          </cell>
          <cell r="AE47" t="str">
            <v>09/19/2008</v>
          </cell>
          <cell r="AF47" t="str">
            <v>10/10/2008</v>
          </cell>
          <cell r="AG47">
            <v>40.840000000000003</v>
          </cell>
          <cell r="AH47">
            <v>41.050000000000004</v>
          </cell>
          <cell r="AI47">
            <v>39.770000000000003</v>
          </cell>
          <cell r="AJ47">
            <v>-5.8765915768854704E-3</v>
          </cell>
          <cell r="AK47">
            <v>-1.120317E-2</v>
          </cell>
          <cell r="AL47">
            <v>-3.033197E-2</v>
          </cell>
          <cell r="AM47">
            <v>-2.4273039999999999E-2</v>
          </cell>
          <cell r="AN47">
            <v>0.19096510000000003</v>
          </cell>
          <cell r="AO47">
            <v>-0.29224140000000004</v>
          </cell>
          <cell r="AP47">
            <v>2.0870002514458141E-2</v>
          </cell>
          <cell r="AQ47">
            <v>-2.1406770000000002E-2</v>
          </cell>
          <cell r="AR47">
            <v>-0.17811214999999997</v>
          </cell>
          <cell r="AS47">
            <v>-4.2129279999999998E-2</v>
          </cell>
          <cell r="AT47">
            <v>0.55691100000000004</v>
          </cell>
          <cell r="AU47">
            <v>5.8124361772692312E-2</v>
          </cell>
          <cell r="AV47">
            <v>2.377831</v>
          </cell>
          <cell r="AW47">
            <v>3.1764969999999999</v>
          </cell>
          <cell r="AX47">
            <v>228.62530000000001</v>
          </cell>
          <cell r="AY47">
            <v>0.9720278</v>
          </cell>
          <cell r="AZ47">
            <v>0</v>
          </cell>
          <cell r="BA47">
            <v>1100.058</v>
          </cell>
          <cell r="BB47">
            <v>1148.941</v>
          </cell>
          <cell r="BC47">
            <v>1203.6724999999999</v>
          </cell>
          <cell r="BD47">
            <v>1260.5951</v>
          </cell>
          <cell r="BE47">
            <v>151.78700000000001</v>
          </cell>
          <cell r="BF47">
            <v>152.40199999999999</v>
          </cell>
          <cell r="BG47">
            <v>171.31851</v>
          </cell>
          <cell r="BH47">
            <v>182.6705</v>
          </cell>
          <cell r="BI47" t="e">
            <v>#N/A</v>
          </cell>
          <cell r="BJ47">
            <v>127.669</v>
          </cell>
          <cell r="BK47">
            <v>126.821</v>
          </cell>
          <cell r="BL47">
            <v>140.58750000000001</v>
          </cell>
          <cell r="BM47">
            <v>150.61850000000001</v>
          </cell>
          <cell r="BN47" t="e">
            <v>#N/A</v>
          </cell>
          <cell r="BO47">
            <v>2.5601500000000001</v>
          </cell>
          <cell r="BP47">
            <v>3.1271100000000001</v>
          </cell>
          <cell r="BQ47">
            <v>3.6000000999999999</v>
          </cell>
          <cell r="BR47">
            <v>3.8616670000000002</v>
          </cell>
          <cell r="BS47" t="e">
            <v>#N/A</v>
          </cell>
          <cell r="BT47" t="str">
            <v>A</v>
          </cell>
          <cell r="BU47" t="str">
            <v>A</v>
          </cell>
          <cell r="BZ47" t="str">
            <v>E</v>
          </cell>
          <cell r="CA47" t="str">
            <v>E</v>
          </cell>
        </row>
        <row r="48">
          <cell r="B48" t="str">
            <v>GTIV</v>
          </cell>
          <cell r="C48" t="str">
            <v>N/R</v>
          </cell>
          <cell r="D48" t="str">
            <v>--</v>
          </cell>
          <cell r="E48">
            <v>19.010000000000002</v>
          </cell>
          <cell r="F48">
            <v>15.58</v>
          </cell>
          <cell r="G48">
            <v>19.010000000000002</v>
          </cell>
          <cell r="H48">
            <v>29.861000000000001</v>
          </cell>
          <cell r="I48">
            <v>567.65761000000009</v>
          </cell>
          <cell r="J48">
            <v>567.65761000000009</v>
          </cell>
          <cell r="K48">
            <v>69.200999999999993</v>
          </cell>
          <cell r="L48">
            <v>251</v>
          </cell>
          <cell r="M48" t="str">
            <v>0</v>
          </cell>
          <cell r="N48" t="str">
            <v>0</v>
          </cell>
          <cell r="O48">
            <v>494.971</v>
          </cell>
          <cell r="P48">
            <v>749.45661000000007</v>
          </cell>
          <cell r="Q48">
            <v>651.51253000000008</v>
          </cell>
          <cell r="R48">
            <v>0.15033337885305142</v>
          </cell>
          <cell r="S48">
            <v>0</v>
          </cell>
          <cell r="T48">
            <v>181.79900000000001</v>
          </cell>
          <cell r="U48">
            <v>676.77</v>
          </cell>
          <cell r="V48">
            <v>0.26862745098039215</v>
          </cell>
          <cell r="W48" t="str">
            <v>U.S. Dollar</v>
          </cell>
          <cell r="X48">
            <v>12</v>
          </cell>
          <cell r="Y48">
            <v>1</v>
          </cell>
          <cell r="Z48">
            <v>0</v>
          </cell>
          <cell r="AA48">
            <v>1</v>
          </cell>
          <cell r="AB48">
            <v>458.2149</v>
          </cell>
          <cell r="AC48">
            <v>29.990000000000002</v>
          </cell>
          <cell r="AD48">
            <v>12.94</v>
          </cell>
          <cell r="AE48" t="str">
            <v>01/02/2009</v>
          </cell>
          <cell r="AF48" t="str">
            <v>03/09/2009</v>
          </cell>
          <cell r="AG48">
            <v>19.27</v>
          </cell>
          <cell r="AH48">
            <v>15.73</v>
          </cell>
          <cell r="AI48">
            <v>29.26</v>
          </cell>
          <cell r="AJ48">
            <v>-1.3492475350285305E-2</v>
          </cell>
          <cell r="AK48">
            <v>8.1957929999999998E-2</v>
          </cell>
          <cell r="AL48">
            <v>0.12618494</v>
          </cell>
          <cell r="AM48">
            <v>-0.3000736</v>
          </cell>
          <cell r="AN48">
            <v>6.4986000000000002E-2</v>
          </cell>
          <cell r="AO48">
            <v>-8.5465189999999996E-2</v>
          </cell>
          <cell r="AP48">
            <v>-0.35030758714969235</v>
          </cell>
          <cell r="AQ48">
            <v>7.1754329999999991E-2</v>
          </cell>
          <cell r="AR48">
            <v>-2.1595239999999988E-2</v>
          </cell>
          <cell r="AS48">
            <v>-0.31792984000000002</v>
          </cell>
          <cell r="AT48">
            <v>0.43093190000000003</v>
          </cell>
          <cell r="AU48">
            <v>-0.31305322789145817</v>
          </cell>
          <cell r="AV48">
            <v>3.2947389999999999</v>
          </cell>
          <cell r="AW48">
            <v>4.0624929999999999</v>
          </cell>
          <cell r="AX48">
            <v>432.35390000000001</v>
          </cell>
          <cell r="AY48">
            <v>0.96462700000000001</v>
          </cell>
          <cell r="AZ48">
            <v>0</v>
          </cell>
          <cell r="BA48">
            <v>1229.297</v>
          </cell>
          <cell r="BB48">
            <v>1300.4380000000001</v>
          </cell>
          <cell r="BC48">
            <v>1168.6300000000001</v>
          </cell>
          <cell r="BD48">
            <v>1254.5274999999999</v>
          </cell>
          <cell r="BE48">
            <v>105.267</v>
          </cell>
          <cell r="BF48">
            <v>119.074</v>
          </cell>
          <cell r="BG48">
            <v>123.94951</v>
          </cell>
          <cell r="BH48">
            <v>129.36525</v>
          </cell>
          <cell r="BI48" t="e">
            <v>#N/A</v>
          </cell>
          <cell r="BJ48">
            <v>85.266999999999996</v>
          </cell>
          <cell r="BK48">
            <v>97.073999999999998</v>
          </cell>
          <cell r="BL48">
            <v>99.151110000000003</v>
          </cell>
          <cell r="BM48">
            <v>103.510994</v>
          </cell>
          <cell r="BN48" t="e">
            <v>#N/A</v>
          </cell>
          <cell r="BO48">
            <v>1.1809499999999999</v>
          </cell>
          <cell r="BP48">
            <v>5.3695199999999996</v>
          </cell>
          <cell r="BQ48">
            <v>1.7625002000000001</v>
          </cell>
          <cell r="BR48">
            <v>1.8699998</v>
          </cell>
          <cell r="BS48" t="e">
            <v>#N/A</v>
          </cell>
          <cell r="BT48" t="str">
            <v>A</v>
          </cell>
          <cell r="BU48" t="str">
            <v>A</v>
          </cell>
          <cell r="BZ48" t="str">
            <v>E</v>
          </cell>
          <cell r="CA48" t="str">
            <v>E</v>
          </cell>
        </row>
        <row r="49">
          <cell r="B49" t="str">
            <v>FMS</v>
          </cell>
          <cell r="C49" t="str">
            <v>N/R</v>
          </cell>
          <cell r="D49" t="str">
            <v>--</v>
          </cell>
          <cell r="E49">
            <v>40.5</v>
          </cell>
          <cell r="F49">
            <v>38.69</v>
          </cell>
          <cell r="G49">
            <v>40.5</v>
          </cell>
          <cell r="H49">
            <v>305.23962999999998</v>
          </cell>
          <cell r="I49">
            <v>12362.205015</v>
          </cell>
          <cell r="J49">
            <v>12362.205015</v>
          </cell>
          <cell r="K49">
            <v>221.584</v>
          </cell>
          <cell r="L49">
            <v>5737.674</v>
          </cell>
          <cell r="M49">
            <v>160.50399999999999</v>
          </cell>
          <cell r="N49">
            <v>4.2530000000000001</v>
          </cell>
          <cell r="O49">
            <v>5958.0420000000004</v>
          </cell>
          <cell r="P49">
            <v>18043.052015000001</v>
          </cell>
          <cell r="Q49">
            <v>17243.311184400001</v>
          </cell>
          <cell r="R49">
            <v>4.6379771381932944E-2</v>
          </cell>
          <cell r="S49">
            <v>1.7133049999999997E-2</v>
          </cell>
          <cell r="T49">
            <v>5516.09</v>
          </cell>
          <cell r="U49">
            <v>11638.889000000003</v>
          </cell>
          <cell r="V49">
            <v>0.48074137546962153</v>
          </cell>
          <cell r="W49" t="str">
            <v>U.S. Dollar</v>
          </cell>
          <cell r="X49">
            <v>12</v>
          </cell>
          <cell r="Y49">
            <v>1</v>
          </cell>
          <cell r="Z49">
            <v>0</v>
          </cell>
          <cell r="AA49">
            <v>1</v>
          </cell>
          <cell r="AB49">
            <v>11134.145</v>
          </cell>
          <cell r="AC49">
            <v>59.11</v>
          </cell>
          <cell r="AD49">
            <v>34.300000000000004</v>
          </cell>
          <cell r="AE49" t="str">
            <v>07/10/2008</v>
          </cell>
          <cell r="AF49" t="str">
            <v>03/11/2009</v>
          </cell>
          <cell r="AG49">
            <v>40.160000000000004</v>
          </cell>
          <cell r="AH49">
            <v>37.880000000000003</v>
          </cell>
          <cell r="AI49">
            <v>47.18</v>
          </cell>
          <cell r="AJ49">
            <v>8.4661354581672121E-3</v>
          </cell>
          <cell r="AK49">
            <v>8.2019809999999999E-2</v>
          </cell>
          <cell r="AL49">
            <v>7.8561900000000004E-2</v>
          </cell>
          <cell r="AM49">
            <v>-9.1724629999999988E-2</v>
          </cell>
          <cell r="AN49">
            <v>-0.26430520000000002</v>
          </cell>
          <cell r="AO49">
            <v>-4.2061210000000002E-3</v>
          </cell>
          <cell r="AP49">
            <v>-0.14158541754980924</v>
          </cell>
          <cell r="AQ49">
            <v>7.1816209999999991E-2</v>
          </cell>
          <cell r="AR49">
            <v>-6.9218279999999979E-2</v>
          </cell>
          <cell r="AS49">
            <v>-0.10958086999999998</v>
          </cell>
          <cell r="AT49">
            <v>0.10164070000000003</v>
          </cell>
          <cell r="AU49">
            <v>-0.10433105829157507</v>
          </cell>
          <cell r="AV49">
            <v>2.7761239999999998</v>
          </cell>
          <cell r="AW49">
            <v>2.7471889999999997</v>
          </cell>
          <cell r="AX49">
            <v>184.6155</v>
          </cell>
          <cell r="AY49">
            <v>0.48990920000000004</v>
          </cell>
          <cell r="AZ49">
            <v>0</v>
          </cell>
          <cell r="BA49">
            <v>9720.3140000000003</v>
          </cell>
          <cell r="BB49">
            <v>10612.323</v>
          </cell>
          <cell r="BC49">
            <v>11243.733</v>
          </cell>
          <cell r="BD49">
            <v>12018.825000000001</v>
          </cell>
          <cell r="BE49">
            <v>1971.308</v>
          </cell>
          <cell r="BF49">
            <v>2112.9270000000001</v>
          </cell>
          <cell r="BG49">
            <v>2230.1669999999999</v>
          </cell>
          <cell r="BH49">
            <v>2422.58</v>
          </cell>
          <cell r="BI49">
            <v>2624.9404</v>
          </cell>
          <cell r="BJ49">
            <v>1608.71</v>
          </cell>
          <cell r="BK49">
            <v>1697.2429999999999</v>
          </cell>
          <cell r="BL49">
            <v>1790.9363000000001</v>
          </cell>
          <cell r="BM49">
            <v>1937.9789000000001</v>
          </cell>
          <cell r="BN49">
            <v>2118.4533999999999</v>
          </cell>
          <cell r="BO49">
            <v>2.4251</v>
          </cell>
          <cell r="BP49">
            <v>2.75224</v>
          </cell>
          <cell r="BQ49">
            <v>2.991107</v>
          </cell>
          <cell r="BR49">
            <v>3.323626</v>
          </cell>
          <cell r="BS49">
            <v>3.6699647999999998</v>
          </cell>
          <cell r="BT49" t="str">
            <v>A</v>
          </cell>
          <cell r="BU49" t="str">
            <v>A</v>
          </cell>
          <cell r="BZ49" t="str">
            <v>E</v>
          </cell>
          <cell r="CA49" t="str">
            <v>E</v>
          </cell>
        </row>
        <row r="50">
          <cell r="B50" t="str">
            <v>AMSG</v>
          </cell>
          <cell r="C50" t="str">
            <v>N/R</v>
          </cell>
          <cell r="D50" t="str">
            <v>--</v>
          </cell>
          <cell r="E50">
            <v>19.34</v>
          </cell>
          <cell r="F50">
            <v>18.32</v>
          </cell>
          <cell r="G50">
            <v>19.34</v>
          </cell>
          <cell r="H50">
            <v>31.797999999999998</v>
          </cell>
          <cell r="I50">
            <v>614.97331999999994</v>
          </cell>
          <cell r="J50">
            <v>614.97331999999994</v>
          </cell>
          <cell r="K50">
            <v>31.547999999999998</v>
          </cell>
          <cell r="L50">
            <v>272.63600000000002</v>
          </cell>
          <cell r="M50">
            <v>66.078999999999994</v>
          </cell>
          <cell r="N50">
            <v>0</v>
          </cell>
          <cell r="O50">
            <v>460.42899999999997</v>
          </cell>
          <cell r="P50">
            <v>922.14031999999997</v>
          </cell>
          <cell r="Q50">
            <v>889.38837999999998</v>
          </cell>
          <cell r="R50">
            <v>3.682523938529525E-2</v>
          </cell>
          <cell r="S50">
            <v>0</v>
          </cell>
          <cell r="T50">
            <v>241.08800000000002</v>
          </cell>
          <cell r="U50">
            <v>767.596</v>
          </cell>
          <cell r="V50">
            <v>0.34366665383732681</v>
          </cell>
          <cell r="W50" t="str">
            <v>U.S. Dollar</v>
          </cell>
          <cell r="X50">
            <v>12</v>
          </cell>
          <cell r="Y50">
            <v>1</v>
          </cell>
          <cell r="Z50">
            <v>0</v>
          </cell>
          <cell r="AA50">
            <v>1</v>
          </cell>
          <cell r="AB50">
            <v>576.34379999999999</v>
          </cell>
          <cell r="AC50">
            <v>28.93</v>
          </cell>
          <cell r="AD50">
            <v>12.23</v>
          </cell>
          <cell r="AE50" t="str">
            <v>09/19/2008</v>
          </cell>
          <cell r="AF50" t="str">
            <v>03/03/2009</v>
          </cell>
          <cell r="AG50">
            <v>20.39</v>
          </cell>
          <cell r="AH50">
            <v>18.309999999999999</v>
          </cell>
          <cell r="AI50">
            <v>23.34</v>
          </cell>
          <cell r="AJ50">
            <v>-5.1495831289848026E-2</v>
          </cell>
          <cell r="AK50">
            <v>-4.3047959999999996E-2</v>
          </cell>
          <cell r="AL50">
            <v>9.2038519999999999E-2</v>
          </cell>
          <cell r="AM50">
            <v>-1.074165E-2</v>
          </cell>
          <cell r="AN50">
            <v>-0.24717790000000001</v>
          </cell>
          <cell r="AO50">
            <v>-0.2437009</v>
          </cell>
          <cell r="AP50">
            <v>-0.17137960582690659</v>
          </cell>
          <cell r="AQ50">
            <v>-5.3251559999999996E-2</v>
          </cell>
          <cell r="AR50">
            <v>-5.5741659999999985E-2</v>
          </cell>
          <cell r="AS50">
            <v>-2.8597890000000001E-2</v>
          </cell>
          <cell r="AT50">
            <v>0.11876800000000004</v>
          </cell>
          <cell r="AU50">
            <v>-0.13412524656867242</v>
          </cell>
          <cell r="AV50">
            <v>2.9026190000000001</v>
          </cell>
          <cell r="AW50">
            <v>3.1627049999999999</v>
          </cell>
          <cell r="AX50">
            <v>216.99549999999999</v>
          </cell>
          <cell r="AY50">
            <v>0.97530690000000009</v>
          </cell>
          <cell r="AZ50">
            <v>0</v>
          </cell>
          <cell r="BA50">
            <v>518.31100000000004</v>
          </cell>
          <cell r="BB50">
            <v>600.65499999999997</v>
          </cell>
          <cell r="BC50">
            <v>663.28009999999995</v>
          </cell>
          <cell r="BD50">
            <v>726.69494999999995</v>
          </cell>
          <cell r="BE50">
            <v>98.421999999999983</v>
          </cell>
          <cell r="BF50">
            <v>113.827</v>
          </cell>
          <cell r="BG50">
            <v>182.62407999999999</v>
          </cell>
          <cell r="BH50">
            <v>194.29623000000001</v>
          </cell>
          <cell r="BI50">
            <v>299.63452000000001</v>
          </cell>
          <cell r="BJ50">
            <v>78.452999999999989</v>
          </cell>
          <cell r="BK50">
            <v>92.161999999999992</v>
          </cell>
          <cell r="BL50">
            <v>218.0284</v>
          </cell>
          <cell r="BM50">
            <v>238.53926000000001</v>
          </cell>
          <cell r="BN50">
            <v>273.27</v>
          </cell>
          <cell r="BO50">
            <v>1.36405</v>
          </cell>
          <cell r="BP50">
            <v>1.5716600000000001</v>
          </cell>
          <cell r="BQ50">
            <v>1.6396693</v>
          </cell>
          <cell r="BR50">
            <v>1.7665010999999999</v>
          </cell>
          <cell r="BS50">
            <v>1.9759599999999999</v>
          </cell>
          <cell r="BT50" t="str">
            <v>A</v>
          </cell>
          <cell r="BU50" t="str">
            <v>A</v>
          </cell>
          <cell r="BZ50" t="str">
            <v>E</v>
          </cell>
          <cell r="CA50" t="str">
            <v>E</v>
          </cell>
        </row>
        <row r="51">
          <cell r="B51" t="str">
            <v>HMA</v>
          </cell>
          <cell r="C51" t="str">
            <v>N/R</v>
          </cell>
          <cell r="D51" t="str">
            <v>--</v>
          </cell>
          <cell r="E51">
            <v>4.6900000000000004</v>
          </cell>
          <cell r="F51">
            <v>3.96</v>
          </cell>
          <cell r="G51">
            <v>4.6900000000000004</v>
          </cell>
          <cell r="H51">
            <v>244.36600000000001</v>
          </cell>
          <cell r="I51">
            <v>1146.0765400000003</v>
          </cell>
          <cell r="J51">
            <v>1146.0765400000003</v>
          </cell>
          <cell r="K51">
            <v>143.614</v>
          </cell>
          <cell r="L51">
            <v>3250.027</v>
          </cell>
          <cell r="M51">
            <v>155.55799999999999</v>
          </cell>
          <cell r="N51" t="str">
            <v>0</v>
          </cell>
          <cell r="O51">
            <v>154.29700000000003</v>
          </cell>
          <cell r="P51">
            <v>4408.0475400000005</v>
          </cell>
          <cell r="Q51">
            <v>4131.9139599999999</v>
          </cell>
          <cell r="R51">
            <v>6.682946031141479E-2</v>
          </cell>
          <cell r="S51">
            <v>0</v>
          </cell>
          <cell r="T51">
            <v>3106.413</v>
          </cell>
          <cell r="U51">
            <v>3416.268</v>
          </cell>
          <cell r="V51">
            <v>0.95267993780495663</v>
          </cell>
          <cell r="W51" t="str">
            <v>U.S. Dollar</v>
          </cell>
          <cell r="X51">
            <v>12</v>
          </cell>
          <cell r="Y51">
            <v>1</v>
          </cell>
          <cell r="Z51">
            <v>0</v>
          </cell>
          <cell r="AA51">
            <v>1</v>
          </cell>
          <cell r="AB51">
            <v>877.93870000000004</v>
          </cell>
          <cell r="AC51">
            <v>8.1989999999999998</v>
          </cell>
          <cell r="AD51">
            <v>0.79</v>
          </cell>
          <cell r="AE51" t="str">
            <v>06/05/2008</v>
          </cell>
          <cell r="AF51" t="str">
            <v>11/24/2008</v>
          </cell>
          <cell r="AG51">
            <v>5.04</v>
          </cell>
          <cell r="AH51">
            <v>3.56</v>
          </cell>
          <cell r="AI51">
            <v>1.79</v>
          </cell>
          <cell r="AJ51">
            <v>-6.944444444444442E-2</v>
          </cell>
          <cell r="AK51">
            <v>-9.2843350000000005E-2</v>
          </cell>
          <cell r="AL51">
            <v>0.52768730000000008</v>
          </cell>
          <cell r="AM51">
            <v>1.5351349999999999</v>
          </cell>
          <cell r="AN51">
            <v>-0.35041549999999999</v>
          </cell>
          <cell r="AO51">
            <v>-0.83039540000000001</v>
          </cell>
          <cell r="AP51">
            <v>1.6201117318435756</v>
          </cell>
          <cell r="AQ51">
            <v>-0.10304695000000001</v>
          </cell>
          <cell r="AR51">
            <v>0.3799071200000001</v>
          </cell>
          <cell r="AS51">
            <v>1.5172787599999999</v>
          </cell>
          <cell r="AT51">
            <v>1.5530400000000055E-2</v>
          </cell>
          <cell r="AU51">
            <v>1.6573660911018098</v>
          </cell>
          <cell r="AV51">
            <v>6.7536949999999996</v>
          </cell>
          <cell r="AW51">
            <v>7.2665700000000006</v>
          </cell>
          <cell r="AX51">
            <v>4405.4160000000002</v>
          </cell>
          <cell r="AY51">
            <v>0.95980770000000004</v>
          </cell>
          <cell r="AZ51">
            <v>0</v>
          </cell>
          <cell r="BA51">
            <v>4292.6869999999999</v>
          </cell>
          <cell r="BB51">
            <v>4451.6109999999999</v>
          </cell>
          <cell r="BC51">
            <v>4587.2856000000002</v>
          </cell>
          <cell r="BD51">
            <v>4799.2665999999999</v>
          </cell>
          <cell r="BE51">
            <v>652.58299999999997</v>
          </cell>
          <cell r="BF51">
            <v>829.47900000000004</v>
          </cell>
          <cell r="BG51">
            <v>637.63009999999997</v>
          </cell>
          <cell r="BH51">
            <v>657.95579999999995</v>
          </cell>
          <cell r="BI51">
            <v>692.47050000000002</v>
          </cell>
          <cell r="BJ51">
            <v>436.78399999999999</v>
          </cell>
          <cell r="BK51">
            <v>592.10900000000004</v>
          </cell>
          <cell r="BL51">
            <v>391.47489999999999</v>
          </cell>
          <cell r="BM51">
            <v>402.02863000000002</v>
          </cell>
          <cell r="BN51">
            <v>440.55450000000002</v>
          </cell>
          <cell r="BO51">
            <v>0.55364999999999998</v>
          </cell>
          <cell r="BP51">
            <v>0.91778000000000004</v>
          </cell>
          <cell r="BQ51">
            <v>0.38799143000000003</v>
          </cell>
          <cell r="BR51">
            <v>0.43400781999999999</v>
          </cell>
          <cell r="BS51">
            <v>0.49659199999999998</v>
          </cell>
          <cell r="BT51" t="str">
            <v>A</v>
          </cell>
          <cell r="BU51" t="str">
            <v>A</v>
          </cell>
          <cell r="BZ51" t="str">
            <v>E</v>
          </cell>
          <cell r="CA51" t="str">
            <v>E</v>
          </cell>
        </row>
        <row r="52">
          <cell r="B52" t="str">
            <v>LPNT</v>
          </cell>
          <cell r="C52" t="str">
            <v>N/R</v>
          </cell>
          <cell r="D52" t="str">
            <v>--</v>
          </cell>
          <cell r="E52">
            <v>26.69</v>
          </cell>
          <cell r="F52">
            <v>22.69</v>
          </cell>
          <cell r="G52">
            <v>26.69</v>
          </cell>
          <cell r="H52">
            <v>52.9</v>
          </cell>
          <cell r="I52">
            <v>1411.9010000000001</v>
          </cell>
          <cell r="J52">
            <v>1411.9010000000001</v>
          </cell>
          <cell r="K52">
            <v>75.7</v>
          </cell>
          <cell r="L52">
            <v>1516.7</v>
          </cell>
          <cell r="M52">
            <v>16.3</v>
          </cell>
          <cell r="N52" t="str">
            <v>0</v>
          </cell>
          <cell r="O52">
            <v>1578.6</v>
          </cell>
          <cell r="P52">
            <v>2869.201</v>
          </cell>
          <cell r="Q52">
            <v>2636.9700000000003</v>
          </cell>
          <cell r="R52">
            <v>8.8067365195660052E-2</v>
          </cell>
          <cell r="S52">
            <v>0</v>
          </cell>
          <cell r="T52">
            <v>1441</v>
          </cell>
          <cell r="U52">
            <v>3035.9</v>
          </cell>
          <cell r="V52">
            <v>0.4772155252351305</v>
          </cell>
          <cell r="W52" t="str">
            <v>U.S. Dollar</v>
          </cell>
          <cell r="X52">
            <v>12</v>
          </cell>
          <cell r="Y52">
            <v>1</v>
          </cell>
          <cell r="Z52">
            <v>0</v>
          </cell>
          <cell r="AA52">
            <v>1</v>
          </cell>
          <cell r="AB52">
            <v>1210.02</v>
          </cell>
          <cell r="AC52">
            <v>35.94</v>
          </cell>
          <cell r="AD52">
            <v>16.920000000000002</v>
          </cell>
          <cell r="AE52" t="str">
            <v>08/18/2008</v>
          </cell>
          <cell r="AF52" t="str">
            <v>11/21/2008</v>
          </cell>
          <cell r="AG52">
            <v>27.19</v>
          </cell>
          <cell r="AH52">
            <v>22.3</v>
          </cell>
          <cell r="AI52">
            <v>22.84</v>
          </cell>
          <cell r="AJ52">
            <v>-1.8389113644722288E-2</v>
          </cell>
          <cell r="AK52">
            <v>1.0219570000000001E-2</v>
          </cell>
          <cell r="AL52">
            <v>0.25481900000000002</v>
          </cell>
          <cell r="AM52">
            <v>9.1169359999999991E-2</v>
          </cell>
          <cell r="AN52">
            <v>-0.17801049999999999</v>
          </cell>
          <cell r="AO52">
            <v>-0.26354030000000001</v>
          </cell>
          <cell r="AP52">
            <v>0.16856392294220668</v>
          </cell>
          <cell r="AQ52">
            <v>1.5969999999998832E-5</v>
          </cell>
          <cell r="AR52">
            <v>0.10703882000000003</v>
          </cell>
          <cell r="AS52">
            <v>7.3313119999999996E-2</v>
          </cell>
          <cell r="AT52">
            <v>0.18793540000000006</v>
          </cell>
          <cell r="AU52">
            <v>0.20581828220044085</v>
          </cell>
          <cell r="AV52">
            <v>2.880528</v>
          </cell>
          <cell r="AW52">
            <v>3.361685</v>
          </cell>
          <cell r="AX52">
            <v>1256.7049999999999</v>
          </cell>
          <cell r="AY52">
            <v>0.98043999999999998</v>
          </cell>
          <cell r="AZ52">
            <v>0</v>
          </cell>
          <cell r="BA52">
            <v>2568.4</v>
          </cell>
          <cell r="BB52">
            <v>2700.8</v>
          </cell>
          <cell r="BC52">
            <v>2885.2563</v>
          </cell>
          <cell r="BD52">
            <v>3066.3717999999999</v>
          </cell>
          <cell r="BE52">
            <v>348.3</v>
          </cell>
          <cell r="BF52">
            <v>368.9</v>
          </cell>
          <cell r="BG52">
            <v>455.75319999999999</v>
          </cell>
          <cell r="BH52">
            <v>476.01938000000001</v>
          </cell>
          <cell r="BI52">
            <v>494.41950000000003</v>
          </cell>
          <cell r="BJ52">
            <v>213.5</v>
          </cell>
          <cell r="BK52">
            <v>227.5</v>
          </cell>
          <cell r="BL52">
            <v>313.87099999999998</v>
          </cell>
          <cell r="BM52">
            <v>326.04790000000003</v>
          </cell>
          <cell r="BN52">
            <v>346.21447999999998</v>
          </cell>
          <cell r="BO52">
            <v>2.27224</v>
          </cell>
          <cell r="BP52">
            <v>2.6323799999999999</v>
          </cell>
          <cell r="BQ52">
            <v>2.3820114000000001</v>
          </cell>
          <cell r="BR52">
            <v>2.5670432999999999</v>
          </cell>
          <cell r="BS52">
            <v>2.832665</v>
          </cell>
          <cell r="BT52" t="str">
            <v>A</v>
          </cell>
          <cell r="BU52" t="str">
            <v>A</v>
          </cell>
          <cell r="BZ52" t="str">
            <v>E</v>
          </cell>
          <cell r="CA52" t="str">
            <v>E</v>
          </cell>
        </row>
        <row r="53">
          <cell r="B53" t="str">
            <v>SSY</v>
          </cell>
          <cell r="C53" t="str">
            <v>N/R</v>
          </cell>
          <cell r="D53" t="str">
            <v>--</v>
          </cell>
          <cell r="E53">
            <v>2.29</v>
          </cell>
          <cell r="F53">
            <v>1.4499</v>
          </cell>
          <cell r="G53">
            <v>2.29</v>
          </cell>
          <cell r="H53">
            <v>8.0009999999999994</v>
          </cell>
          <cell r="I53">
            <v>18.322289999999999</v>
          </cell>
          <cell r="J53">
            <v>18.322289999999999</v>
          </cell>
          <cell r="K53">
            <v>1.1220000000000001</v>
          </cell>
          <cell r="L53">
            <v>42.13</v>
          </cell>
          <cell r="M53">
            <v>0.61499999999999999</v>
          </cell>
          <cell r="N53" t="str">
            <v>0</v>
          </cell>
          <cell r="O53">
            <v>40.545999999999999</v>
          </cell>
          <cell r="P53">
            <v>59.94529</v>
          </cell>
          <cell r="Q53">
            <v>52.756391500000007</v>
          </cell>
          <cell r="R53">
            <v>0.13626592523865089</v>
          </cell>
          <cell r="S53">
            <v>0</v>
          </cell>
          <cell r="T53">
            <v>41.008000000000003</v>
          </cell>
          <cell r="U53">
            <v>82.168999999999997</v>
          </cell>
          <cell r="V53">
            <v>0.50283247909360673</v>
          </cell>
          <cell r="W53" t="str">
            <v>U.S. Dollar</v>
          </cell>
          <cell r="X53">
            <v>6</v>
          </cell>
          <cell r="Y53">
            <v>0.5</v>
          </cell>
          <cell r="Z53">
            <v>0.5</v>
          </cell>
          <cell r="AA53">
            <v>1</v>
          </cell>
          <cell r="AB53">
            <v>11.129216999999999</v>
          </cell>
          <cell r="AC53">
            <v>6.45</v>
          </cell>
          <cell r="AD53">
            <v>0.5</v>
          </cell>
          <cell r="AE53" t="str">
            <v>04/17/2008</v>
          </cell>
          <cell r="AF53" t="str">
            <v>03/09/2009</v>
          </cell>
          <cell r="AG53">
            <v>2.2600000000000002</v>
          </cell>
          <cell r="AH53">
            <v>1.3915</v>
          </cell>
          <cell r="AI53">
            <v>0.86320000000000008</v>
          </cell>
          <cell r="AJ53">
            <v>1.327433628318575E-2</v>
          </cell>
          <cell r="AK53">
            <v>0.63583110000000009</v>
          </cell>
          <cell r="AL53">
            <v>0.83185340000000008</v>
          </cell>
          <cell r="AM53">
            <v>1.4891300000000001</v>
          </cell>
          <cell r="AN53">
            <v>-0.58738740000000011</v>
          </cell>
          <cell r="AO53">
            <v>-0.86085000000000012</v>
          </cell>
          <cell r="AP53">
            <v>1.6529193697868396</v>
          </cell>
          <cell r="AQ53">
            <v>0.62562750000000011</v>
          </cell>
          <cell r="AR53">
            <v>0.68407322000000015</v>
          </cell>
          <cell r="AS53">
            <v>1.4712737600000001</v>
          </cell>
          <cell r="AT53">
            <v>-0.22144150000000007</v>
          </cell>
          <cell r="AU53">
            <v>1.6901737290450738</v>
          </cell>
          <cell r="AV53">
            <v>12.595547999999999</v>
          </cell>
          <cell r="AW53">
            <v>7.613360000000001</v>
          </cell>
          <cell r="AX53">
            <v>11.350033</v>
          </cell>
          <cell r="AY53">
            <v>0.65012760000000003</v>
          </cell>
          <cell r="AZ53">
            <v>0</v>
          </cell>
          <cell r="BA53">
            <v>143.64500000000001</v>
          </cell>
          <cell r="BB53">
            <v>158.43100000000001</v>
          </cell>
          <cell r="BC53" t="e">
            <v>#N/A</v>
          </cell>
          <cell r="BD53" t="e">
            <v>#N/A</v>
          </cell>
          <cell r="BE53">
            <v>8.8829999999999991</v>
          </cell>
          <cell r="BF53">
            <v>10.989000000000001</v>
          </cell>
          <cell r="BG53" t="e">
            <v>#N/A</v>
          </cell>
          <cell r="BH53" t="e">
            <v>#N/A</v>
          </cell>
          <cell r="BI53" t="e">
            <v>#N/A</v>
          </cell>
          <cell r="BJ53">
            <v>4.4829999999999997</v>
          </cell>
          <cell r="BK53">
            <v>5.4770000000000003</v>
          </cell>
          <cell r="BL53" t="e">
            <v>#N/A</v>
          </cell>
          <cell r="BM53" t="e">
            <v>#N/A</v>
          </cell>
          <cell r="BN53" t="e">
            <v>#N/A</v>
          </cell>
          <cell r="BO53">
            <v>0.21318999999999999</v>
          </cell>
          <cell r="BP53">
            <v>0.26417000000000002</v>
          </cell>
          <cell r="BQ53" t="e">
            <v>#N/A</v>
          </cell>
          <cell r="BR53" t="e">
            <v>#N/A</v>
          </cell>
          <cell r="BS53" t="e">
            <v>#N/A</v>
          </cell>
          <cell r="BT53" t="str">
            <v>A</v>
          </cell>
          <cell r="BU53" t="str">
            <v>A</v>
          </cell>
          <cell r="BZ53" t="str">
            <v>E</v>
          </cell>
          <cell r="CA53" t="str">
            <v>E</v>
          </cell>
        </row>
        <row r="54">
          <cell r="B54" t="str">
            <v>UHS</v>
          </cell>
          <cell r="C54" t="str">
            <v>N/R</v>
          </cell>
          <cell r="D54" t="str">
            <v>--</v>
          </cell>
          <cell r="E54">
            <v>50.59</v>
          </cell>
          <cell r="F54">
            <v>42.01</v>
          </cell>
          <cell r="G54">
            <v>50.59</v>
          </cell>
          <cell r="H54">
            <v>50.286999999999999</v>
          </cell>
          <cell r="I54">
            <v>2544.0193300000001</v>
          </cell>
          <cell r="J54">
            <v>2544.0193300000001</v>
          </cell>
          <cell r="K54">
            <v>5.46</v>
          </cell>
          <cell r="L54">
            <v>999.36900000000003</v>
          </cell>
          <cell r="M54">
            <v>226.73500000000001</v>
          </cell>
          <cell r="N54" t="str">
            <v>0</v>
          </cell>
          <cell r="O54">
            <v>1543.85</v>
          </cell>
          <cell r="P54">
            <v>3764.6633300000003</v>
          </cell>
          <cell r="Q54">
            <v>3327.1664300000002</v>
          </cell>
          <cell r="R54">
            <v>0.1314923401652619</v>
          </cell>
          <cell r="S54">
            <v>7.6390550000000005E-3</v>
          </cell>
          <cell r="T54">
            <v>993.90899999999999</v>
          </cell>
          <cell r="U54">
            <v>2764.4940000000001</v>
          </cell>
          <cell r="V54">
            <v>0.39164830072516738</v>
          </cell>
          <cell r="W54" t="str">
            <v>U.S. Dollar</v>
          </cell>
          <cell r="X54">
            <v>12</v>
          </cell>
          <cell r="Y54">
            <v>1</v>
          </cell>
          <cell r="Z54">
            <v>0</v>
          </cell>
          <cell r="AA54">
            <v>1</v>
          </cell>
          <cell r="AB54">
            <v>1901.6380000000001</v>
          </cell>
          <cell r="AC54">
            <v>69.25</v>
          </cell>
          <cell r="AD54">
            <v>30.43</v>
          </cell>
          <cell r="AE54" t="str">
            <v>09/19/2008</v>
          </cell>
          <cell r="AF54" t="str">
            <v>03/09/2009</v>
          </cell>
          <cell r="AG54">
            <v>51.59</v>
          </cell>
          <cell r="AH54">
            <v>41.89</v>
          </cell>
          <cell r="AI54">
            <v>37.57</v>
          </cell>
          <cell r="AJ54">
            <v>-1.9383601473153655E-2</v>
          </cell>
          <cell r="AK54">
            <v>8.9749099999999991E-3</v>
          </cell>
          <cell r="AL54">
            <v>0.28303330000000004</v>
          </cell>
          <cell r="AM54">
            <v>0.22642420000000002</v>
          </cell>
          <cell r="AN54">
            <v>-0.19442670000000004</v>
          </cell>
          <cell r="AO54">
            <v>-0.14666938999999998</v>
          </cell>
          <cell r="AP54">
            <v>0.34655310087836044</v>
          </cell>
          <cell r="AQ54">
            <v>-1.2286900000000028E-3</v>
          </cell>
          <cell r="AR54">
            <v>0.13525312000000006</v>
          </cell>
          <cell r="AS54">
            <v>0.20856796000000002</v>
          </cell>
          <cell r="AT54">
            <v>0.17151920000000001</v>
          </cell>
          <cell r="AU54">
            <v>0.38380746013659461</v>
          </cell>
          <cell r="AV54">
            <v>2.8794040000000001</v>
          </cell>
          <cell r="AW54">
            <v>2.9658720000000001</v>
          </cell>
          <cell r="AX54">
            <v>1099.1790000000001</v>
          </cell>
          <cell r="AY54">
            <v>0.83329600000000004</v>
          </cell>
          <cell r="AZ54">
            <v>0</v>
          </cell>
          <cell r="BA54">
            <v>4683.1499999999996</v>
          </cell>
          <cell r="BB54">
            <v>5022.4170000000004</v>
          </cell>
          <cell r="BC54">
            <v>5256.9769999999999</v>
          </cell>
          <cell r="BD54">
            <v>5561.6229999999996</v>
          </cell>
          <cell r="BE54">
            <v>504.27800000000002</v>
          </cell>
          <cell r="BF54">
            <v>556.827</v>
          </cell>
          <cell r="BG54">
            <v>611.18309999999997</v>
          </cell>
          <cell r="BH54">
            <v>645.94240000000002</v>
          </cell>
          <cell r="BI54">
            <v>654.56899999999996</v>
          </cell>
          <cell r="BJ54">
            <v>323.721</v>
          </cell>
          <cell r="BK54">
            <v>363.19200000000001</v>
          </cell>
          <cell r="BL54">
            <v>414.93191999999999</v>
          </cell>
          <cell r="BM54">
            <v>438.65222</v>
          </cell>
          <cell r="BN54">
            <v>462.04102</v>
          </cell>
          <cell r="BO54">
            <v>3.1951999999999998</v>
          </cell>
          <cell r="BP54">
            <v>3.8112699999999999</v>
          </cell>
          <cell r="BQ54">
            <v>4.0046166999999997</v>
          </cell>
          <cell r="BR54">
            <v>4.2898164000000003</v>
          </cell>
          <cell r="BS54">
            <v>4.373075</v>
          </cell>
          <cell r="BT54" t="str">
            <v>A</v>
          </cell>
          <cell r="BU54" t="str">
            <v>A</v>
          </cell>
          <cell r="BZ54" t="str">
            <v>E</v>
          </cell>
          <cell r="CA54" t="str">
            <v>E</v>
          </cell>
        </row>
        <row r="55">
          <cell r="B55" t="str">
            <v>VTR</v>
          </cell>
          <cell r="C55" t="str">
            <v>N/R</v>
          </cell>
          <cell r="D55" t="str">
            <v>--</v>
          </cell>
          <cell r="E55">
            <v>27.36</v>
          </cell>
          <cell r="F55">
            <v>28.19</v>
          </cell>
          <cell r="G55">
            <v>27.36</v>
          </cell>
          <cell r="H55">
            <v>143.047</v>
          </cell>
          <cell r="I55">
            <v>3913.7659199999998</v>
          </cell>
          <cell r="J55">
            <v>3913.7659199999998</v>
          </cell>
          <cell r="K55">
            <v>176.81200000000001</v>
          </cell>
          <cell r="L55">
            <v>3147.694</v>
          </cell>
          <cell r="M55">
            <v>19.137</v>
          </cell>
          <cell r="N55" t="str">
            <v>0</v>
          </cell>
          <cell r="O55">
            <v>2148.4679999999998</v>
          </cell>
          <cell r="P55">
            <v>6903.7849200000001</v>
          </cell>
          <cell r="Q55">
            <v>7084.0241400000004</v>
          </cell>
          <cell r="R55">
            <v>-2.5443055590716912E-2</v>
          </cell>
          <cell r="S55">
            <v>7.1628230000000001E-2</v>
          </cell>
          <cell r="T55">
            <v>2970.8820000000001</v>
          </cell>
          <cell r="U55">
            <v>5138.4870000000001</v>
          </cell>
          <cell r="V55">
            <v>0.58032406457851093</v>
          </cell>
          <cell r="W55" t="str">
            <v>U.S. Dollar</v>
          </cell>
          <cell r="X55">
            <v>12</v>
          </cell>
          <cell r="Y55">
            <v>1</v>
          </cell>
          <cell r="Z55">
            <v>0</v>
          </cell>
          <cell r="AA55">
            <v>1</v>
          </cell>
          <cell r="AB55">
            <v>4470.4440000000004</v>
          </cell>
          <cell r="AC55">
            <v>52</v>
          </cell>
          <cell r="AD55">
            <v>17.309999999999999</v>
          </cell>
          <cell r="AE55" t="str">
            <v>09/19/2008</v>
          </cell>
          <cell r="AF55" t="str">
            <v>11/21/2008</v>
          </cell>
          <cell r="AG55">
            <v>28.35</v>
          </cell>
          <cell r="AH55">
            <v>28.62</v>
          </cell>
          <cell r="AI55">
            <v>33.57</v>
          </cell>
          <cell r="AJ55">
            <v>-3.4920634920635019E-2</v>
          </cell>
          <cell r="AK55">
            <v>-4.7021869999999993E-2</v>
          </cell>
          <cell r="AL55">
            <v>-4.728973E-3</v>
          </cell>
          <cell r="AM55">
            <v>0.14765107999999999</v>
          </cell>
          <cell r="AN55">
            <v>-0.42593360000000002</v>
          </cell>
          <cell r="AO55">
            <v>-9.7160869999999996E-2</v>
          </cell>
          <cell r="AP55">
            <v>-0.18498659517426275</v>
          </cell>
          <cell r="AQ55">
            <v>-5.7225469999999994E-2</v>
          </cell>
          <cell r="AR55">
            <v>-0.15250915299999998</v>
          </cell>
          <cell r="AS55">
            <v>0.12979483999999999</v>
          </cell>
          <cell r="AT55">
            <v>-5.9987699999999977E-2</v>
          </cell>
          <cell r="AU55">
            <v>-0.14773223591602858</v>
          </cell>
          <cell r="AV55">
            <v>7.339334</v>
          </cell>
          <cell r="AW55">
            <v>5.9427319999999995</v>
          </cell>
          <cell r="AX55">
            <v>6245.7759999999998</v>
          </cell>
          <cell r="AY55">
            <v>0.98923930000000015</v>
          </cell>
          <cell r="AZ55">
            <v>0</v>
          </cell>
          <cell r="BA55">
            <v>747.29499999999996</v>
          </cell>
          <cell r="BB55">
            <v>916.69299999999998</v>
          </cell>
          <cell r="BC55">
            <v>894.17499999999995</v>
          </cell>
          <cell r="BD55">
            <v>923.32339999999999</v>
          </cell>
          <cell r="BE55">
            <v>542.44999999999993</v>
          </cell>
          <cell r="BF55">
            <v>582.33299999999997</v>
          </cell>
          <cell r="BG55">
            <v>610.36479999999995</v>
          </cell>
          <cell r="BH55">
            <v>635.476</v>
          </cell>
          <cell r="BI55">
            <v>805.279</v>
          </cell>
          <cell r="BJ55">
            <v>314.98699999999997</v>
          </cell>
          <cell r="BK55">
            <v>350.53100000000001</v>
          </cell>
          <cell r="BL55">
            <v>494.49322999999998</v>
          </cell>
          <cell r="BM55">
            <v>514.85239999999999</v>
          </cell>
          <cell r="BN55">
            <v>591.12</v>
          </cell>
          <cell r="BO55">
            <v>1.12164</v>
          </cell>
          <cell r="BP55">
            <v>1.3026500000000001</v>
          </cell>
          <cell r="BQ55">
            <v>1.29</v>
          </cell>
          <cell r="BR55">
            <v>1.38</v>
          </cell>
          <cell r="BS55" t="e">
            <v>#N/A</v>
          </cell>
          <cell r="BT55" t="str">
            <v>A</v>
          </cell>
          <cell r="BU55" t="str">
            <v>A</v>
          </cell>
          <cell r="BZ55" t="str">
            <v>E</v>
          </cell>
          <cell r="CA55" t="str">
            <v>E</v>
          </cell>
        </row>
        <row r="56">
          <cell r="B56" t="str">
            <v>UHT</v>
          </cell>
          <cell r="C56" t="str">
            <v>N/R</v>
          </cell>
          <cell r="D56" t="str">
            <v>--</v>
          </cell>
          <cell r="E56">
            <v>30.45</v>
          </cell>
          <cell r="F56">
            <v>33.19</v>
          </cell>
          <cell r="G56">
            <v>30.45</v>
          </cell>
          <cell r="H56">
            <v>11.856999999999999</v>
          </cell>
          <cell r="I56">
            <v>361.04564999999997</v>
          </cell>
          <cell r="J56">
            <v>361.04564999999997</v>
          </cell>
          <cell r="K56">
            <v>0.61799999999999999</v>
          </cell>
          <cell r="L56">
            <v>71.691999999999993</v>
          </cell>
          <cell r="M56">
            <v>0.16700000000000001</v>
          </cell>
          <cell r="N56">
            <v>0</v>
          </cell>
          <cell r="O56">
            <v>144.92800000000005</v>
          </cell>
          <cell r="P56">
            <v>432.28664999999995</v>
          </cell>
          <cell r="Q56">
            <v>471.05903999999992</v>
          </cell>
          <cell r="R56">
            <v>-8.2308981905962364E-2</v>
          </cell>
          <cell r="S56">
            <v>6.9988129999999996E-2</v>
          </cell>
          <cell r="T56">
            <v>71.073999999999998</v>
          </cell>
          <cell r="U56">
            <v>216.16900000000007</v>
          </cell>
          <cell r="V56">
            <v>0.32904324959954062</v>
          </cell>
          <cell r="W56" t="str">
            <v>U.S. Dollar</v>
          </cell>
          <cell r="X56">
            <v>12</v>
          </cell>
          <cell r="Y56">
            <v>1</v>
          </cell>
          <cell r="Z56">
            <v>0</v>
          </cell>
          <cell r="AA56">
            <v>1</v>
          </cell>
          <cell r="AB56">
            <v>400.1216</v>
          </cell>
          <cell r="AC56">
            <v>39.300000000000004</v>
          </cell>
          <cell r="AD56">
            <v>20.98</v>
          </cell>
          <cell r="AE56" t="str">
            <v>09/19/2008</v>
          </cell>
          <cell r="AF56" t="str">
            <v>10/28/2008</v>
          </cell>
          <cell r="AG56">
            <v>31.14</v>
          </cell>
          <cell r="AH56">
            <v>33.72</v>
          </cell>
          <cell r="AI56">
            <v>32.910000000000004</v>
          </cell>
          <cell r="AJ56">
            <v>-2.2157996146435543E-2</v>
          </cell>
          <cell r="AK56">
            <v>-2.7777729999999997E-2</v>
          </cell>
          <cell r="AL56">
            <v>-8.0338239999999991E-2</v>
          </cell>
          <cell r="AM56">
            <v>-9.7777789999999989E-2</v>
          </cell>
          <cell r="AN56">
            <v>-0.10123968</v>
          </cell>
          <cell r="AO56">
            <v>4.0740729999999996E-2</v>
          </cell>
          <cell r="AP56">
            <v>-7.474931631722892E-2</v>
          </cell>
          <cell r="AQ56">
            <v>-3.7981330000000001E-2</v>
          </cell>
          <cell r="AR56">
            <v>-0.22811841999999999</v>
          </cell>
          <cell r="AS56">
            <v>-0.11563402999999998</v>
          </cell>
          <cell r="AT56">
            <v>0.26470622000000005</v>
          </cell>
          <cell r="AU56">
            <v>-3.7494957058994749E-2</v>
          </cell>
          <cell r="AV56">
            <v>5.5038320000000001</v>
          </cell>
          <cell r="AW56">
            <v>4.4491540000000001</v>
          </cell>
          <cell r="AX56">
            <v>54.905370000000005</v>
          </cell>
          <cell r="AY56">
            <v>0.91859400000000013</v>
          </cell>
          <cell r="AZ56">
            <v>0</v>
          </cell>
          <cell r="BA56">
            <v>27.96</v>
          </cell>
          <cell r="BB56">
            <v>29.184000000000001</v>
          </cell>
          <cell r="BC56" t="e">
            <v>#N/A</v>
          </cell>
          <cell r="BD56" t="e">
            <v>#N/A</v>
          </cell>
          <cell r="BE56">
            <v>24.832000000000001</v>
          </cell>
          <cell r="BF56">
            <v>21.942</v>
          </cell>
          <cell r="BG56" t="e">
            <v>#N/A</v>
          </cell>
          <cell r="BH56" t="e">
            <v>#N/A</v>
          </cell>
          <cell r="BI56" t="e">
            <v>#N/A</v>
          </cell>
          <cell r="BJ56">
            <v>19.665000000000003</v>
          </cell>
          <cell r="BK56">
            <v>16.228000000000002</v>
          </cell>
          <cell r="BL56" t="e">
            <v>#N/A</v>
          </cell>
          <cell r="BM56" t="e">
            <v>#N/A</v>
          </cell>
          <cell r="BN56" t="e">
            <v>#N/A</v>
          </cell>
          <cell r="BO56">
            <v>1.6638999999999999</v>
          </cell>
          <cell r="BP56">
            <v>0.98329</v>
          </cell>
          <cell r="BQ56" t="e">
            <v>#N/A</v>
          </cell>
          <cell r="BR56" t="e">
            <v>#N/A</v>
          </cell>
          <cell r="BS56" t="e">
            <v>#N/A</v>
          </cell>
          <cell r="BT56" t="str">
            <v>A</v>
          </cell>
          <cell r="BU56" t="str">
            <v>A</v>
          </cell>
          <cell r="BZ56" t="str">
            <v>E</v>
          </cell>
          <cell r="CA56" t="str">
            <v>E</v>
          </cell>
        </row>
        <row r="57">
          <cell r="B57" t="str">
            <v>OHI</v>
          </cell>
          <cell r="C57" t="str">
            <v>N/R</v>
          </cell>
          <cell r="D57" t="str">
            <v>--</v>
          </cell>
          <cell r="E57">
            <v>14.56</v>
          </cell>
          <cell r="F57">
            <v>14.83</v>
          </cell>
          <cell r="G57">
            <v>14.56</v>
          </cell>
          <cell r="H57">
            <v>82.361999999999995</v>
          </cell>
          <cell r="I57">
            <v>1199.1907200000001</v>
          </cell>
          <cell r="J57">
            <v>1199.1907200000001</v>
          </cell>
          <cell r="K57">
            <v>0.20899999999999999</v>
          </cell>
          <cell r="L57">
            <v>548.197</v>
          </cell>
          <cell r="M57" t="str">
            <v>0</v>
          </cell>
          <cell r="N57">
            <v>108.488</v>
          </cell>
          <cell r="O57">
            <v>679.5</v>
          </cell>
          <cell r="P57">
            <v>1855.6667200000002</v>
          </cell>
          <cell r="Q57">
            <v>1883.6698000000001</v>
          </cell>
          <cell r="R57">
            <v>-1.4866236109959408E-2</v>
          </cell>
          <cell r="S57">
            <v>8.0536919999999998E-2</v>
          </cell>
          <cell r="T57">
            <v>547.98800000000006</v>
          </cell>
          <cell r="U57">
            <v>1335.9760000000001</v>
          </cell>
          <cell r="V57">
            <v>0.44643043353580647</v>
          </cell>
          <cell r="W57" t="str">
            <v>U.S. Dollar</v>
          </cell>
          <cell r="X57">
            <v>12</v>
          </cell>
          <cell r="Y57">
            <v>1</v>
          </cell>
          <cell r="Z57">
            <v>0</v>
          </cell>
          <cell r="AA57">
            <v>1</v>
          </cell>
          <cell r="AB57">
            <v>1227.8790000000001</v>
          </cell>
          <cell r="AC57">
            <v>19.66</v>
          </cell>
          <cell r="AD57">
            <v>9.3000000000000007</v>
          </cell>
          <cell r="AE57" t="str">
            <v>09/30/2008</v>
          </cell>
          <cell r="AF57" t="str">
            <v>11/21/2008</v>
          </cell>
          <cell r="AG57">
            <v>15.38</v>
          </cell>
          <cell r="AH57">
            <v>14.9</v>
          </cell>
          <cell r="AI57">
            <v>15.97</v>
          </cell>
          <cell r="AJ57">
            <v>-5.3315994798439514E-2</v>
          </cell>
          <cell r="AK57">
            <v>-0.12762135999999999</v>
          </cell>
          <cell r="AL57">
            <v>-4.0843190000000001E-2</v>
          </cell>
          <cell r="AM57">
            <v>2.6074769999999997E-2</v>
          </cell>
          <cell r="AN57">
            <v>-0.20567379999999999</v>
          </cell>
          <cell r="AO57">
            <v>0.17322840000000003</v>
          </cell>
          <cell r="AP57">
            <v>-8.8290544771446489E-2</v>
          </cell>
          <cell r="AQ57">
            <v>-0.13782496</v>
          </cell>
          <cell r="AR57">
            <v>-0.18862336999999998</v>
          </cell>
          <cell r="AS57">
            <v>8.2185299999999982E-3</v>
          </cell>
          <cell r="AT57">
            <v>0.16027210000000006</v>
          </cell>
          <cell r="AU57">
            <v>-5.1036185513212318E-2</v>
          </cell>
          <cell r="AV57">
            <v>6.4710779999999994</v>
          </cell>
          <cell r="AW57">
            <v>4.6236269999999999</v>
          </cell>
          <cell r="AX57">
            <v>2176.259</v>
          </cell>
          <cell r="AY57">
            <v>0.97077869999999999</v>
          </cell>
          <cell r="AZ57">
            <v>0</v>
          </cell>
          <cell r="BA57">
            <v>152.06100000000001</v>
          </cell>
          <cell r="BB57">
            <v>179.935</v>
          </cell>
          <cell r="BC57">
            <v>166.62051</v>
          </cell>
          <cell r="BD57">
            <v>170.86250000000001</v>
          </cell>
          <cell r="BE57">
            <v>149.12699999999998</v>
          </cell>
          <cell r="BF57">
            <v>162.31299999999999</v>
          </cell>
          <cell r="BG57">
            <v>164.327</v>
          </cell>
          <cell r="BH57">
            <v>171.89699999999999</v>
          </cell>
          <cell r="BI57">
            <v>164.43799999999999</v>
          </cell>
          <cell r="BJ57">
            <v>113.09899999999999</v>
          </cell>
          <cell r="BK57">
            <v>122.423</v>
          </cell>
          <cell r="BL57">
            <v>115.61799999999999</v>
          </cell>
          <cell r="BM57">
            <v>118.959</v>
          </cell>
          <cell r="BN57">
            <v>123.747</v>
          </cell>
          <cell r="BO57">
            <v>0.87575000000000003</v>
          </cell>
          <cell r="BP57">
            <v>0.93315000000000003</v>
          </cell>
          <cell r="BQ57" t="e">
            <v>#N/A</v>
          </cell>
          <cell r="BR57" t="e">
            <v>#N/A</v>
          </cell>
          <cell r="BS57" t="e">
            <v>#N/A</v>
          </cell>
          <cell r="BT57" t="str">
            <v>A</v>
          </cell>
          <cell r="BU57" t="str">
            <v>A</v>
          </cell>
          <cell r="BZ57" t="str">
            <v>E</v>
          </cell>
          <cell r="CA57" t="str">
            <v>E</v>
          </cell>
        </row>
        <row r="58">
          <cell r="B58" t="str">
            <v>NHP</v>
          </cell>
          <cell r="C58" t="str">
            <v>N/R</v>
          </cell>
          <cell r="D58" t="str">
            <v>--</v>
          </cell>
          <cell r="E58">
            <v>24.73</v>
          </cell>
          <cell r="F58">
            <v>24.46</v>
          </cell>
          <cell r="G58">
            <v>24.73</v>
          </cell>
          <cell r="H58">
            <v>102.491</v>
          </cell>
          <cell r="I58">
            <v>2534.6024299999999</v>
          </cell>
          <cell r="J58">
            <v>2534.6024299999999</v>
          </cell>
          <cell r="K58">
            <v>82.25</v>
          </cell>
          <cell r="L58">
            <v>1491.432</v>
          </cell>
          <cell r="M58">
            <v>61.46</v>
          </cell>
          <cell r="N58">
            <v>74.918000000000006</v>
          </cell>
          <cell r="O58">
            <v>1685.749</v>
          </cell>
          <cell r="P58">
            <v>4080.1624299999999</v>
          </cell>
          <cell r="Q58">
            <v>4071.9631499999996</v>
          </cell>
          <cell r="R58">
            <v>2.0135938607401815E-3</v>
          </cell>
          <cell r="S58">
            <v>7.1399589999999999E-2</v>
          </cell>
          <cell r="T58">
            <v>1409.182</v>
          </cell>
          <cell r="U58">
            <v>3231.3090000000002</v>
          </cell>
          <cell r="V58">
            <v>0.45531935930074047</v>
          </cell>
          <cell r="W58" t="str">
            <v>U.S. Dollar</v>
          </cell>
          <cell r="X58">
            <v>12</v>
          </cell>
          <cell r="Y58">
            <v>1</v>
          </cell>
          <cell r="Z58">
            <v>0</v>
          </cell>
          <cell r="AA58">
            <v>1</v>
          </cell>
          <cell r="AB58">
            <v>2524.48</v>
          </cell>
          <cell r="AC58">
            <v>39.99</v>
          </cell>
          <cell r="AD58">
            <v>18.13</v>
          </cell>
          <cell r="AE58" t="str">
            <v>08/05/2008</v>
          </cell>
          <cell r="AF58" t="str">
            <v>11/21/2008</v>
          </cell>
          <cell r="AG58">
            <v>25.45</v>
          </cell>
          <cell r="AH58">
            <v>24.650000000000002</v>
          </cell>
          <cell r="AI58">
            <v>28.72</v>
          </cell>
          <cell r="AJ58">
            <v>-2.8290766208251439E-2</v>
          </cell>
          <cell r="AK58">
            <v>-3.1335709999999996E-2</v>
          </cell>
          <cell r="AL58">
            <v>1.103842E-2</v>
          </cell>
          <cell r="AM58">
            <v>7.849979E-2</v>
          </cell>
          <cell r="AN58">
            <v>-0.30825170000000002</v>
          </cell>
          <cell r="AO58">
            <v>0.1760497</v>
          </cell>
          <cell r="AP58">
            <v>-0.13892757660167121</v>
          </cell>
          <cell r="AQ58">
            <v>-4.1539309999999996E-2</v>
          </cell>
          <cell r="AR58">
            <v>-0.13674175999999999</v>
          </cell>
          <cell r="AS58">
            <v>6.0643550000000004E-2</v>
          </cell>
          <cell r="AT58">
            <v>5.7694200000000029E-2</v>
          </cell>
          <cell r="AU58">
            <v>-0.10167321734343704</v>
          </cell>
          <cell r="AV58">
            <v>6.7496</v>
          </cell>
          <cell r="AW58">
            <v>4.9661460000000002</v>
          </cell>
          <cell r="AX58">
            <v>3073.08</v>
          </cell>
          <cell r="AY58">
            <v>0.99401050000000013</v>
          </cell>
          <cell r="AZ58">
            <v>0</v>
          </cell>
          <cell r="BA58">
            <v>284.40699999999998</v>
          </cell>
          <cell r="BB58">
            <v>345.685</v>
          </cell>
          <cell r="BC58">
            <v>365.42426</v>
          </cell>
          <cell r="BD58">
            <v>360.69150000000002</v>
          </cell>
          <cell r="BE58">
            <v>330.85399999999998</v>
          </cell>
          <cell r="BF58">
            <v>323.52</v>
          </cell>
          <cell r="BG58">
            <v>323.42700000000002</v>
          </cell>
          <cell r="BH58">
            <v>327.42700000000002</v>
          </cell>
          <cell r="BI58">
            <v>308.23200000000003</v>
          </cell>
          <cell r="BJ58">
            <v>230.06</v>
          </cell>
          <cell r="BK58">
            <v>204.41300000000001</v>
          </cell>
          <cell r="BL58">
            <v>235.81177</v>
          </cell>
          <cell r="BM58">
            <v>195.17534000000001</v>
          </cell>
          <cell r="BN58">
            <v>187.39</v>
          </cell>
          <cell r="BO58">
            <v>1.3152999999999999</v>
          </cell>
          <cell r="BP58">
            <v>1.03349</v>
          </cell>
          <cell r="BQ58">
            <v>1.2533331999999999</v>
          </cell>
          <cell r="BR58">
            <v>1.31</v>
          </cell>
          <cell r="BS58" t="e">
            <v>#N/A</v>
          </cell>
          <cell r="BT58" t="str">
            <v>A</v>
          </cell>
          <cell r="BU58" t="str">
            <v>A</v>
          </cell>
          <cell r="BZ58" t="str">
            <v>E</v>
          </cell>
          <cell r="CA58" t="str">
            <v>E</v>
          </cell>
        </row>
        <row r="59">
          <cell r="B59" t="str">
            <v>NHI</v>
          </cell>
          <cell r="C59" t="str">
            <v>N/R</v>
          </cell>
          <cell r="D59" t="str">
            <v>--</v>
          </cell>
          <cell r="E59">
            <v>25.330000000000002</v>
          </cell>
          <cell r="F59">
            <v>28.25</v>
          </cell>
          <cell r="G59">
            <v>25.330000000000002</v>
          </cell>
          <cell r="H59">
            <v>27.578379999999999</v>
          </cell>
          <cell r="I59">
            <v>698.56036540000002</v>
          </cell>
          <cell r="J59">
            <v>698.56036540000002</v>
          </cell>
          <cell r="K59">
            <v>100.242</v>
          </cell>
          <cell r="L59">
            <v>3.9870000000000001</v>
          </cell>
          <cell r="M59" t="str">
            <v>0</v>
          </cell>
          <cell r="N59">
            <v>0</v>
          </cell>
          <cell r="O59">
            <v>429.61500000000001</v>
          </cell>
          <cell r="P59">
            <v>602.30536540000003</v>
          </cell>
          <cell r="Q59">
            <v>698.27812779999999</v>
          </cell>
          <cell r="R59">
            <v>-0.137442028583041</v>
          </cell>
          <cell r="S59">
            <v>7.6362379999999994E-2</v>
          </cell>
          <cell r="T59">
            <v>-96.25500000000001</v>
          </cell>
          <cell r="U59">
            <v>333.36</v>
          </cell>
          <cell r="V59">
            <v>-0.28874190064794819</v>
          </cell>
          <cell r="W59" t="str">
            <v>U.S. Dollar</v>
          </cell>
          <cell r="X59">
            <v>12</v>
          </cell>
          <cell r="Y59">
            <v>1</v>
          </cell>
          <cell r="Z59">
            <v>0</v>
          </cell>
          <cell r="AA59">
            <v>1</v>
          </cell>
          <cell r="AB59">
            <v>794.58</v>
          </cell>
          <cell r="AC59">
            <v>35</v>
          </cell>
          <cell r="AD59">
            <v>17.100000000000001</v>
          </cell>
          <cell r="AE59" t="str">
            <v>09/19/2008</v>
          </cell>
          <cell r="AF59" t="str">
            <v>11/21/2008</v>
          </cell>
          <cell r="AG59">
            <v>26.04</v>
          </cell>
          <cell r="AH59">
            <v>28.810000000000002</v>
          </cell>
          <cell r="AI59">
            <v>27.43</v>
          </cell>
          <cell r="AJ59">
            <v>-2.726574500768042E-2</v>
          </cell>
          <cell r="AK59">
            <v>-4.0530259999999999E-2</v>
          </cell>
          <cell r="AL59">
            <v>-0.12564718</v>
          </cell>
          <cell r="AM59">
            <v>-2.5769229999999997E-2</v>
          </cell>
          <cell r="AN59">
            <v>-0.19561770000000003</v>
          </cell>
          <cell r="AO59">
            <v>0.20191909999999999</v>
          </cell>
          <cell r="AP59">
            <v>-7.6558512577469817E-2</v>
          </cell>
          <cell r="AQ59">
            <v>-5.0733859999999999E-2</v>
          </cell>
          <cell r="AR59">
            <v>-0.27342736000000001</v>
          </cell>
          <cell r="AS59">
            <v>-4.362547E-2</v>
          </cell>
          <cell r="AT59">
            <v>0.17032820000000001</v>
          </cell>
          <cell r="AU59">
            <v>-3.9304153319235646E-2</v>
          </cell>
          <cell r="AV59">
            <v>4.8628140000000002</v>
          </cell>
          <cell r="AW59">
            <v>3.938755</v>
          </cell>
          <cell r="AX59">
            <v>120.74433999999999</v>
          </cell>
          <cell r="AY59">
            <v>0.93544959999999999</v>
          </cell>
          <cell r="AZ59">
            <v>0</v>
          </cell>
          <cell r="BA59">
            <v>62.158000000000001</v>
          </cell>
          <cell r="BB59">
            <v>63.005000000000003</v>
          </cell>
          <cell r="BC59" t="e">
            <v>#N/A</v>
          </cell>
          <cell r="BD59" t="e">
            <v>#N/A</v>
          </cell>
          <cell r="BE59">
            <v>68.617000000000004</v>
          </cell>
          <cell r="BF59">
            <v>67.31</v>
          </cell>
          <cell r="BG59" t="e">
            <v>#N/A</v>
          </cell>
          <cell r="BH59" t="e">
            <v>#N/A</v>
          </cell>
          <cell r="BI59" t="e">
            <v>#N/A</v>
          </cell>
          <cell r="BJ59">
            <v>60.425000000000004</v>
          </cell>
          <cell r="BK59">
            <v>59.421999999999997</v>
          </cell>
          <cell r="BL59" t="e">
            <v>#N/A</v>
          </cell>
          <cell r="BM59" t="e">
            <v>#N/A</v>
          </cell>
          <cell r="BN59" t="e">
            <v>#N/A</v>
          </cell>
          <cell r="BO59">
            <v>2.8501500000000002</v>
          </cell>
          <cell r="BP59">
            <v>2.0013999999999998</v>
          </cell>
          <cell r="BQ59" t="e">
            <v>#N/A</v>
          </cell>
          <cell r="BR59" t="e">
            <v>#N/A</v>
          </cell>
          <cell r="BS59" t="e">
            <v>#N/A</v>
          </cell>
          <cell r="BT59" t="str">
            <v>A</v>
          </cell>
          <cell r="BU59" t="str">
            <v>A</v>
          </cell>
          <cell r="BZ59" t="str">
            <v>E</v>
          </cell>
          <cell r="CA59" t="str">
            <v>E</v>
          </cell>
        </row>
        <row r="60">
          <cell r="B60" t="str">
            <v>MPW</v>
          </cell>
          <cell r="C60" t="str">
            <v>N/R</v>
          </cell>
          <cell r="D60" t="str">
            <v>--</v>
          </cell>
          <cell r="E60">
            <v>5.09</v>
          </cell>
          <cell r="F60">
            <v>4.9800000000000004</v>
          </cell>
          <cell r="G60">
            <v>5.09</v>
          </cell>
          <cell r="H60">
            <v>65.075270000000003</v>
          </cell>
          <cell r="I60">
            <v>331.23312429999999</v>
          </cell>
          <cell r="J60">
            <v>331.23312429999999</v>
          </cell>
          <cell r="K60">
            <v>11.747999999999999</v>
          </cell>
          <cell r="L60">
            <v>638.36599999999999</v>
          </cell>
          <cell r="M60">
            <v>0.24299999999999999</v>
          </cell>
          <cell r="N60" t="str">
            <v>0</v>
          </cell>
          <cell r="O60">
            <v>618.35800000000006</v>
          </cell>
          <cell r="P60">
            <v>958.09412429999998</v>
          </cell>
          <cell r="Q60">
            <v>935.31777980000004</v>
          </cell>
          <cell r="R60">
            <v>2.435145037536901E-2</v>
          </cell>
          <cell r="S60">
            <v>0.16877640000000002</v>
          </cell>
          <cell r="T60">
            <v>626.61799999999994</v>
          </cell>
          <cell r="U60">
            <v>1245.2190000000001</v>
          </cell>
          <cell r="V60">
            <v>0.50331733302489357</v>
          </cell>
          <cell r="W60" t="str">
            <v>U.S. Dollar</v>
          </cell>
          <cell r="X60">
            <v>12</v>
          </cell>
          <cell r="Y60">
            <v>1</v>
          </cell>
          <cell r="Z60">
            <v>0</v>
          </cell>
          <cell r="AA60">
            <v>1</v>
          </cell>
          <cell r="AB60">
            <v>379.7688</v>
          </cell>
          <cell r="AC60">
            <v>12.89</v>
          </cell>
          <cell r="AD60">
            <v>2.7600000000000002</v>
          </cell>
          <cell r="AE60" t="str">
            <v>06/06/2008</v>
          </cell>
          <cell r="AF60" t="str">
            <v>03/06/2009</v>
          </cell>
          <cell r="AG60">
            <v>5.48</v>
          </cell>
          <cell r="AH60">
            <v>4.74</v>
          </cell>
          <cell r="AI60">
            <v>6.3100000000000005</v>
          </cell>
          <cell r="AJ60">
            <v>-7.1167883211678884E-2</v>
          </cell>
          <cell r="AK60">
            <v>-5.7407379999999994E-2</v>
          </cell>
          <cell r="AL60">
            <v>0.14639640000000001</v>
          </cell>
          <cell r="AM60">
            <v>0.19203750000000003</v>
          </cell>
          <cell r="AN60">
            <v>-0.59279999999999999</v>
          </cell>
          <cell r="AO60">
            <v>-0.56751830000000003</v>
          </cell>
          <cell r="AP60">
            <v>-0.19334389857369261</v>
          </cell>
          <cell r="AQ60">
            <v>-6.7610980000000001E-2</v>
          </cell>
          <cell r="AR60">
            <v>-1.3837799999999734E-3</v>
          </cell>
          <cell r="AS60">
            <v>0.17418126000000003</v>
          </cell>
          <cell r="AT60">
            <v>-0.22685409999999995</v>
          </cell>
          <cell r="AU60">
            <v>-0.15608953931545844</v>
          </cell>
          <cell r="AV60">
            <v>7.0346679999999999</v>
          </cell>
          <cell r="AW60">
            <v>5.729152</v>
          </cell>
          <cell r="AX60">
            <v>900.8614</v>
          </cell>
          <cell r="AY60">
            <v>0.95981559999999999</v>
          </cell>
          <cell r="AZ60">
            <v>0</v>
          </cell>
          <cell r="BA60">
            <v>51.433999999999997</v>
          </cell>
          <cell r="BB60">
            <v>87.744</v>
          </cell>
          <cell r="BC60">
            <v>121.14780399999999</v>
          </cell>
          <cell r="BD60">
            <v>124.6058</v>
          </cell>
          <cell r="BE60">
            <v>66.466999999999999</v>
          </cell>
          <cell r="BF60">
            <v>93.419000000000011</v>
          </cell>
          <cell r="BG60">
            <v>97.074489999999997</v>
          </cell>
          <cell r="BH60">
            <v>101.82774999999999</v>
          </cell>
          <cell r="BI60">
            <v>104.804</v>
          </cell>
          <cell r="BJ60">
            <v>56.125</v>
          </cell>
          <cell r="BK60">
            <v>67.858000000000004</v>
          </cell>
          <cell r="BL60">
            <v>93.707859999999997</v>
          </cell>
          <cell r="BM60">
            <v>97.24709</v>
          </cell>
          <cell r="BN60">
            <v>70.907300000000006</v>
          </cell>
          <cell r="BO60">
            <v>0.58447000000000005</v>
          </cell>
          <cell r="BP60">
            <v>0.43852999999999998</v>
          </cell>
          <cell r="BQ60">
            <v>0.57499999999999996</v>
          </cell>
          <cell r="BR60">
            <v>0.41</v>
          </cell>
          <cell r="BS60" t="e">
            <v>#N/A</v>
          </cell>
          <cell r="BT60" t="str">
            <v>A</v>
          </cell>
          <cell r="BU60" t="str">
            <v>A</v>
          </cell>
          <cell r="BZ60" t="str">
            <v>E</v>
          </cell>
          <cell r="CA60" t="str">
            <v>E</v>
          </cell>
        </row>
        <row r="61">
          <cell r="B61" t="str">
            <v>LTC</v>
          </cell>
          <cell r="C61" t="str">
            <v>N/R</v>
          </cell>
          <cell r="D61" t="str">
            <v>--</v>
          </cell>
          <cell r="E61">
            <v>19.059999999999999</v>
          </cell>
          <cell r="F61">
            <v>20.440000000000001</v>
          </cell>
          <cell r="G61">
            <v>19.059999999999999</v>
          </cell>
          <cell r="H61">
            <v>23.175999999999998</v>
          </cell>
          <cell r="I61">
            <v>441.73455999999993</v>
          </cell>
          <cell r="J61">
            <v>441.73455999999993</v>
          </cell>
          <cell r="K61">
            <v>21.117999999999999</v>
          </cell>
          <cell r="L61">
            <v>36.753</v>
          </cell>
          <cell r="M61">
            <v>3.1339999999999999</v>
          </cell>
          <cell r="N61">
            <v>189.56</v>
          </cell>
          <cell r="O61">
            <v>268.31800000000004</v>
          </cell>
          <cell r="P61">
            <v>650.06355999999994</v>
          </cell>
          <cell r="Q61">
            <v>700.58723999999995</v>
          </cell>
          <cell r="R61">
            <v>-7.2116186415270733E-2</v>
          </cell>
          <cell r="S61">
            <v>7.3446330000000004E-2</v>
          </cell>
          <cell r="T61">
            <v>15.635000000000002</v>
          </cell>
          <cell r="U61">
            <v>476.64700000000005</v>
          </cell>
          <cell r="V61">
            <v>5.50619292629414E-2</v>
          </cell>
          <cell r="W61" t="str">
            <v>U.S. Dollar</v>
          </cell>
          <cell r="X61">
            <v>12</v>
          </cell>
          <cell r="Y61">
            <v>1</v>
          </cell>
          <cell r="Z61">
            <v>0</v>
          </cell>
          <cell r="AA61">
            <v>1</v>
          </cell>
          <cell r="AB61">
            <v>492.23700000000002</v>
          </cell>
          <cell r="AC61">
            <v>31.17</v>
          </cell>
          <cell r="AD61">
            <v>14.700000000000001</v>
          </cell>
          <cell r="AE61" t="str">
            <v>09/19/2008</v>
          </cell>
          <cell r="AF61" t="str">
            <v>11/21/2008</v>
          </cell>
          <cell r="AG61">
            <v>18.84</v>
          </cell>
          <cell r="AH61">
            <v>21.240000000000002</v>
          </cell>
          <cell r="AI61">
            <v>20.28</v>
          </cell>
          <cell r="AJ61">
            <v>1.1677282377919207E-2</v>
          </cell>
          <cell r="AK61">
            <v>3.6432859999999997E-2</v>
          </cell>
          <cell r="AL61">
            <v>-1.7019090000000001E-2</v>
          </cell>
          <cell r="AM61">
            <v>-7.2917339999999994E-3</v>
          </cell>
          <cell r="AN61">
            <v>-0.29381250000000003</v>
          </cell>
          <cell r="AO61">
            <v>-3.057963E-2</v>
          </cell>
          <cell r="AP61">
            <v>-6.0157790927021781E-2</v>
          </cell>
          <cell r="AQ61">
            <v>2.6229259999999997E-2</v>
          </cell>
          <cell r="AR61">
            <v>-0.16479927</v>
          </cell>
          <cell r="AS61">
            <v>-2.5147973999999997E-2</v>
          </cell>
          <cell r="AT61">
            <v>7.2133400000000014E-2</v>
          </cell>
          <cell r="AU61">
            <v>-2.290343166878761E-2</v>
          </cell>
          <cell r="AV61">
            <v>5.471088</v>
          </cell>
          <cell r="AW61">
            <v>4.395086</v>
          </cell>
          <cell r="AX61">
            <v>218.14410000000001</v>
          </cell>
          <cell r="AY61">
            <v>0.95082750000000005</v>
          </cell>
          <cell r="AZ61">
            <v>0</v>
          </cell>
          <cell r="BA61">
            <v>57.841000000000001</v>
          </cell>
          <cell r="BB61">
            <v>57.561999999999998</v>
          </cell>
          <cell r="BC61">
            <v>65.303340000000006</v>
          </cell>
          <cell r="BD61">
            <v>64.852500000000006</v>
          </cell>
          <cell r="BE61">
            <v>67.028000000000006</v>
          </cell>
          <cell r="BF61">
            <v>62.015000000000001</v>
          </cell>
          <cell r="BG61">
            <v>63.238</v>
          </cell>
          <cell r="BH61">
            <v>67.622500000000002</v>
          </cell>
          <cell r="BI61" t="e">
            <v>#N/A</v>
          </cell>
          <cell r="BJ61">
            <v>52.996000000000002</v>
          </cell>
          <cell r="BK61">
            <v>47.305999999999997</v>
          </cell>
          <cell r="BL61">
            <v>36.630000000000003</v>
          </cell>
          <cell r="BM61">
            <v>30.725999999999999</v>
          </cell>
          <cell r="BN61" t="e">
            <v>#N/A</v>
          </cell>
          <cell r="BO61">
            <v>1.3255699999999999</v>
          </cell>
          <cell r="BP61">
            <v>1.2398400000000001</v>
          </cell>
          <cell r="BQ61">
            <v>1.2549999999999999</v>
          </cell>
          <cell r="BR61">
            <v>1.33</v>
          </cell>
          <cell r="BS61" t="e">
            <v>#N/A</v>
          </cell>
          <cell r="BT61" t="str">
            <v>A</v>
          </cell>
          <cell r="BU61" t="str">
            <v>A</v>
          </cell>
          <cell r="BZ61" t="str">
            <v>E</v>
          </cell>
          <cell r="CA61" t="str">
            <v>E</v>
          </cell>
        </row>
        <row r="62">
          <cell r="B62" t="str">
            <v>HR</v>
          </cell>
          <cell r="C62" t="str">
            <v>N/R</v>
          </cell>
          <cell r="D62" t="str">
            <v>--</v>
          </cell>
          <cell r="E62">
            <v>16.36</v>
          </cell>
          <cell r="F62">
            <v>15.97</v>
          </cell>
          <cell r="G62">
            <v>16.36</v>
          </cell>
          <cell r="H62">
            <v>58.705350000000003</v>
          </cell>
          <cell r="I62">
            <v>960.41952600000002</v>
          </cell>
          <cell r="J62">
            <v>960.41952600000002</v>
          </cell>
          <cell r="K62">
            <v>4.1379999999999999</v>
          </cell>
          <cell r="L62">
            <v>940.18600000000004</v>
          </cell>
          <cell r="M62" t="str">
            <v>0</v>
          </cell>
          <cell r="N62">
            <v>0</v>
          </cell>
          <cell r="O62">
            <v>794.82</v>
          </cell>
          <cell r="P62">
            <v>1896.4675259999999</v>
          </cell>
          <cell r="Q62">
            <v>1874.7465465</v>
          </cell>
          <cell r="R62">
            <v>1.158608855183707E-2</v>
          </cell>
          <cell r="S62">
            <v>9.6310200000000012E-2</v>
          </cell>
          <cell r="T62">
            <v>936.048</v>
          </cell>
          <cell r="U62">
            <v>1730.8679999999999</v>
          </cell>
          <cell r="V62">
            <v>0.54079687185851266</v>
          </cell>
          <cell r="W62" t="str">
            <v>U.S. Dollar</v>
          </cell>
          <cell r="X62">
            <v>12</v>
          </cell>
          <cell r="Y62">
            <v>1</v>
          </cell>
          <cell r="Z62">
            <v>0</v>
          </cell>
          <cell r="AA62">
            <v>1</v>
          </cell>
          <cell r="AB62">
            <v>948.2709000000001</v>
          </cell>
          <cell r="AC62">
            <v>32</v>
          </cell>
          <cell r="AD62">
            <v>12.06</v>
          </cell>
          <cell r="AE62" t="str">
            <v>09/19/2008</v>
          </cell>
          <cell r="AF62" t="str">
            <v>03/06/2009</v>
          </cell>
          <cell r="AG62">
            <v>16.920000000000002</v>
          </cell>
          <cell r="AH62">
            <v>15.99</v>
          </cell>
          <cell r="AI62">
            <v>23.48</v>
          </cell>
          <cell r="AJ62">
            <v>-3.3096926713948149E-2</v>
          </cell>
          <cell r="AK62">
            <v>-2.6769700000000004E-2</v>
          </cell>
          <cell r="AL62">
            <v>1.7413000000000001E-2</v>
          </cell>
          <cell r="AM62">
            <v>3.675544E-2</v>
          </cell>
          <cell r="AN62">
            <v>-0.40703160000000005</v>
          </cell>
          <cell r="AO62">
            <v>-0.56311470000000008</v>
          </cell>
          <cell r="AP62">
            <v>-0.30323679727427599</v>
          </cell>
          <cell r="AQ62">
            <v>-3.6973300000000008E-2</v>
          </cell>
          <cell r="AR62">
            <v>-0.13036717999999997</v>
          </cell>
          <cell r="AS62">
            <v>1.8899200000000001E-2</v>
          </cell>
          <cell r="AT62">
            <v>-4.1085700000000003E-2</v>
          </cell>
          <cell r="AU62">
            <v>-0.26598243801604182</v>
          </cell>
          <cell r="AV62">
            <v>7.7216949999999995</v>
          </cell>
          <cell r="AW62">
            <v>5.6908349999999999</v>
          </cell>
          <cell r="AX62">
            <v>1539.855</v>
          </cell>
          <cell r="AY62">
            <v>0.97800430000000005</v>
          </cell>
          <cell r="AZ62">
            <v>0</v>
          </cell>
          <cell r="BA62">
            <v>178.97900000000001</v>
          </cell>
          <cell r="BB62">
            <v>195.779</v>
          </cell>
          <cell r="BC62">
            <v>201.29076000000001</v>
          </cell>
          <cell r="BD62">
            <v>217.04262</v>
          </cell>
          <cell r="BE62">
            <v>106.318</v>
          </cell>
          <cell r="BF62">
            <v>108.914</v>
          </cell>
          <cell r="BG62">
            <v>129.57083</v>
          </cell>
          <cell r="BH62">
            <v>138.76701</v>
          </cell>
          <cell r="BI62">
            <v>122.69799999999999</v>
          </cell>
          <cell r="BJ62">
            <v>59.536000000000001</v>
          </cell>
          <cell r="BK62">
            <v>57.781999999999996</v>
          </cell>
          <cell r="BL62">
            <v>57.408974000000001</v>
          </cell>
          <cell r="BM62">
            <v>61.838752999999997</v>
          </cell>
          <cell r="BN62">
            <v>67.448499999999996</v>
          </cell>
          <cell r="BO62">
            <v>0.23622000000000001</v>
          </cell>
          <cell r="BP62">
            <v>0.35226000000000002</v>
          </cell>
          <cell r="BQ62">
            <v>0.75666666000000005</v>
          </cell>
          <cell r="BR62">
            <v>0.50333333000000002</v>
          </cell>
          <cell r="BS62" t="e">
            <v>#N/A</v>
          </cell>
          <cell r="BT62" t="str">
            <v>A</v>
          </cell>
          <cell r="BU62" t="str">
            <v>A</v>
          </cell>
          <cell r="BZ62" t="str">
            <v>E</v>
          </cell>
          <cell r="CA62" t="str">
            <v>E</v>
          </cell>
        </row>
        <row r="63">
          <cell r="B63" t="str">
            <v>HCN</v>
          </cell>
          <cell r="C63" t="str">
            <v>N/R</v>
          </cell>
          <cell r="D63" t="str">
            <v>--</v>
          </cell>
          <cell r="E63">
            <v>32.6</v>
          </cell>
          <cell r="F63">
            <v>33.69</v>
          </cell>
          <cell r="G63">
            <v>32.6</v>
          </cell>
          <cell r="H63">
            <v>103.84</v>
          </cell>
          <cell r="I63">
            <v>3385.1840000000002</v>
          </cell>
          <cell r="J63">
            <v>3385.1840000000002</v>
          </cell>
          <cell r="K63">
            <v>23.37</v>
          </cell>
          <cell r="L63">
            <v>2863.7719999999999</v>
          </cell>
          <cell r="M63">
            <v>10.603</v>
          </cell>
          <cell r="N63">
            <v>289.92899999999997</v>
          </cell>
          <cell r="O63">
            <v>2921.6570000000002</v>
          </cell>
          <cell r="P63">
            <v>6526.1180000000004</v>
          </cell>
          <cell r="Q63">
            <v>6733.7980000000007</v>
          </cell>
          <cell r="R63">
            <v>-3.0841435991991517E-2</v>
          </cell>
          <cell r="S63">
            <v>7.8612719999999997E-2</v>
          </cell>
          <cell r="T63">
            <v>2840.402</v>
          </cell>
          <cell r="U63">
            <v>6062.5910000000003</v>
          </cell>
          <cell r="V63">
            <v>0.49294913502274101</v>
          </cell>
          <cell r="W63" t="str">
            <v>U.S. Dollar</v>
          </cell>
          <cell r="X63">
            <v>12</v>
          </cell>
          <cell r="Y63">
            <v>1</v>
          </cell>
          <cell r="Z63">
            <v>0</v>
          </cell>
          <cell r="AA63">
            <v>1</v>
          </cell>
          <cell r="AB63">
            <v>3836.5520000000001</v>
          </cell>
          <cell r="AC63">
            <v>53.980000000000004</v>
          </cell>
          <cell r="AD63">
            <v>25.86</v>
          </cell>
          <cell r="AE63" t="str">
            <v>08/11/2008</v>
          </cell>
          <cell r="AF63" t="str">
            <v>03/06/2009</v>
          </cell>
          <cell r="AG63">
            <v>33.74</v>
          </cell>
          <cell r="AH63">
            <v>34.6</v>
          </cell>
          <cell r="AI63">
            <v>42.2</v>
          </cell>
          <cell r="AJ63">
            <v>-3.3787788974510957E-2</v>
          </cell>
          <cell r="AK63">
            <v>-4.5388100000000008E-2</v>
          </cell>
          <cell r="AL63">
            <v>-7.6748849999999993E-2</v>
          </cell>
          <cell r="AM63">
            <v>1.1166100000000002E-2</v>
          </cell>
          <cell r="AN63">
            <v>-0.34616930000000001</v>
          </cell>
          <cell r="AO63">
            <v>-2.8818850000000003E-3</v>
          </cell>
          <cell r="AP63">
            <v>-0.22748815165876779</v>
          </cell>
          <cell r="AQ63">
            <v>-5.5591700000000008E-2</v>
          </cell>
          <cell r="AR63">
            <v>-0.22452902999999996</v>
          </cell>
          <cell r="AS63">
            <v>-6.6901399999999972E-3</v>
          </cell>
          <cell r="AT63">
            <v>1.9776600000000033E-2</v>
          </cell>
          <cell r="AU63">
            <v>-0.19023379240053362</v>
          </cell>
          <cell r="AV63">
            <v>6.4538739999999999</v>
          </cell>
          <cell r="AW63">
            <v>4.372897</v>
          </cell>
          <cell r="AX63">
            <v>4036.348</v>
          </cell>
          <cell r="AY63">
            <v>0.99203440000000009</v>
          </cell>
          <cell r="AZ63">
            <v>0</v>
          </cell>
          <cell r="BA63">
            <v>417.673</v>
          </cell>
          <cell r="BB63">
            <v>500.63</v>
          </cell>
          <cell r="BC63">
            <v>545.09630000000004</v>
          </cell>
          <cell r="BD63">
            <v>596.48943999999995</v>
          </cell>
          <cell r="BE63">
            <v>387.37699999999995</v>
          </cell>
          <cell r="BF63">
            <v>446.56899999999996</v>
          </cell>
          <cell r="BG63">
            <v>469.62598000000003</v>
          </cell>
          <cell r="BH63">
            <v>537.2296</v>
          </cell>
          <cell r="BI63">
            <v>504.07799999999997</v>
          </cell>
          <cell r="BJ63">
            <v>246.13499999999999</v>
          </cell>
          <cell r="BK63">
            <v>280.39</v>
          </cell>
          <cell r="BL63">
            <v>264.64325000000002</v>
          </cell>
          <cell r="BM63">
            <v>336.85703000000001</v>
          </cell>
          <cell r="BN63">
            <v>354.34699999999998</v>
          </cell>
          <cell r="BO63">
            <v>1.13829</v>
          </cell>
          <cell r="BP63">
            <v>1.3553299999999999</v>
          </cell>
          <cell r="BQ63">
            <v>1.665</v>
          </cell>
          <cell r="BR63">
            <v>1.6949999</v>
          </cell>
          <cell r="BS63" t="e">
            <v>#N/A</v>
          </cell>
          <cell r="BT63" t="str">
            <v>A</v>
          </cell>
          <cell r="BU63" t="str">
            <v>A</v>
          </cell>
          <cell r="BZ63" t="str">
            <v>E</v>
          </cell>
          <cell r="CA63" t="str">
            <v>E</v>
          </cell>
        </row>
        <row r="64">
          <cell r="B64" t="str">
            <v>HCP</v>
          </cell>
          <cell r="C64" t="str">
            <v>N/R</v>
          </cell>
          <cell r="D64" t="str">
            <v>--</v>
          </cell>
          <cell r="E64">
            <v>21.05</v>
          </cell>
          <cell r="F64">
            <v>21.79</v>
          </cell>
          <cell r="G64">
            <v>21.05</v>
          </cell>
          <cell r="H64">
            <v>252.904</v>
          </cell>
          <cell r="I64">
            <v>5323.6292000000003</v>
          </cell>
          <cell r="J64">
            <v>5323.6292000000003</v>
          </cell>
          <cell r="K64">
            <v>57.561999999999998</v>
          </cell>
          <cell r="L64">
            <v>5937.4560000000001</v>
          </cell>
          <cell r="M64">
            <v>206.56899999999999</v>
          </cell>
          <cell r="N64">
            <v>418.798</v>
          </cell>
          <cell r="O64">
            <v>4916.097999999999</v>
          </cell>
          <cell r="P64">
            <v>11828.890200000002</v>
          </cell>
          <cell r="Q64">
            <v>11945.640159999999</v>
          </cell>
          <cell r="R64">
            <v>-9.7734368720510112E-3</v>
          </cell>
          <cell r="S64">
            <v>8.3484569999999994E-2</v>
          </cell>
          <cell r="T64">
            <v>5879.8940000000002</v>
          </cell>
          <cell r="U64">
            <v>11421.358999999999</v>
          </cell>
          <cell r="V64">
            <v>0.54463675037921488</v>
          </cell>
          <cell r="W64" t="str">
            <v>U.S. Dollar</v>
          </cell>
          <cell r="X64">
            <v>12</v>
          </cell>
          <cell r="Y64">
            <v>1</v>
          </cell>
          <cell r="Z64">
            <v>0</v>
          </cell>
          <cell r="AA64">
            <v>1</v>
          </cell>
          <cell r="AB64">
            <v>5597.2340000000004</v>
          </cell>
          <cell r="AC64">
            <v>42.160000000000004</v>
          </cell>
          <cell r="AD64">
            <v>14.26</v>
          </cell>
          <cell r="AE64" t="str">
            <v>09/19/2008</v>
          </cell>
          <cell r="AF64" t="str">
            <v>11/21/2008</v>
          </cell>
          <cell r="AG64">
            <v>21.94</v>
          </cell>
          <cell r="AH64">
            <v>22.04</v>
          </cell>
          <cell r="AI64">
            <v>27.77</v>
          </cell>
          <cell r="AJ64">
            <v>-4.0565177757520554E-2</v>
          </cell>
          <cell r="AK64">
            <v>-5.3932609999999999E-2</v>
          </cell>
          <cell r="AL64">
            <v>-9.4118119999999986E-3</v>
          </cell>
          <cell r="AM64">
            <v>4.8829079999999997E-2</v>
          </cell>
          <cell r="AN64">
            <v>-0.40045570000000003</v>
          </cell>
          <cell r="AO64">
            <v>-0.179449</v>
          </cell>
          <cell r="AP64">
            <v>-0.24198775657184013</v>
          </cell>
          <cell r="AQ64">
            <v>-6.4136209999999999E-2</v>
          </cell>
          <cell r="AR64">
            <v>-0.15719199199999997</v>
          </cell>
          <cell r="AS64">
            <v>3.0972839999999998E-2</v>
          </cell>
          <cell r="AT64">
            <v>-3.4509799999999979E-2</v>
          </cell>
          <cell r="AU64">
            <v>-0.20473339731360596</v>
          </cell>
          <cell r="AV64">
            <v>8.081626</v>
          </cell>
          <cell r="AW64">
            <v>6.1966200000000002</v>
          </cell>
          <cell r="AX64">
            <v>8809.25</v>
          </cell>
          <cell r="AY64">
            <v>0.99189670000000008</v>
          </cell>
          <cell r="AZ64">
            <v>0</v>
          </cell>
          <cell r="BA64">
            <v>907.36099999999999</v>
          </cell>
          <cell r="BB64">
            <v>1025.818</v>
          </cell>
          <cell r="BC64">
            <v>1142.8499999999999</v>
          </cell>
          <cell r="BD64">
            <v>1158.8966</v>
          </cell>
          <cell r="BE64">
            <v>731.53399999999999</v>
          </cell>
          <cell r="BF64">
            <v>896.31500000000005</v>
          </cell>
          <cell r="BG64">
            <v>856.52319999999997</v>
          </cell>
          <cell r="BH64">
            <v>883.38340000000005</v>
          </cell>
          <cell r="BI64">
            <v>907.92899999999997</v>
          </cell>
          <cell r="BJ64">
            <v>472.58699999999999</v>
          </cell>
          <cell r="BK64">
            <v>581.68299999999999</v>
          </cell>
          <cell r="BL64">
            <v>442.52246000000002</v>
          </cell>
          <cell r="BM64">
            <v>512.50959999999998</v>
          </cell>
          <cell r="BN64">
            <v>563.44000000000005</v>
          </cell>
          <cell r="BO64">
            <v>0.45457999999999998</v>
          </cell>
          <cell r="BP64">
            <v>0.77200999999999997</v>
          </cell>
          <cell r="BQ64">
            <v>0.85</v>
          </cell>
          <cell r="BR64">
            <v>0.93000006999999996</v>
          </cell>
          <cell r="BS64" t="e">
            <v>#N/A</v>
          </cell>
          <cell r="BT64" t="str">
            <v>A</v>
          </cell>
          <cell r="BU64" t="str">
            <v>A</v>
          </cell>
          <cell r="BZ64" t="str">
            <v>E</v>
          </cell>
          <cell r="CA64" t="str">
            <v>E</v>
          </cell>
        </row>
        <row r="65">
          <cell r="B65" t="str">
            <v>CSA</v>
          </cell>
          <cell r="C65" t="str">
            <v>N/R</v>
          </cell>
          <cell r="D65" t="str">
            <v>--</v>
          </cell>
          <cell r="E65">
            <v>4.7103000000000002</v>
          </cell>
          <cell r="F65">
            <v>5.61</v>
          </cell>
          <cell r="G65">
            <v>4.7103000000000002</v>
          </cell>
          <cell r="H65">
            <v>17.556999999999999</v>
          </cell>
          <cell r="I65">
            <v>82.698737100000002</v>
          </cell>
          <cell r="J65">
            <v>82.698737100000002</v>
          </cell>
          <cell r="K65">
            <v>34.667999999999999</v>
          </cell>
          <cell r="L65">
            <v>465.23599999999999</v>
          </cell>
          <cell r="M65">
            <v>94.045000000000002</v>
          </cell>
          <cell r="N65">
            <v>0</v>
          </cell>
          <cell r="O65">
            <v>188.94899999999998</v>
          </cell>
          <cell r="P65">
            <v>607.31173709999996</v>
          </cell>
          <cell r="Q65">
            <v>616.78724999999997</v>
          </cell>
          <cell r="R65">
            <v>-1.5362692565386249E-2</v>
          </cell>
          <cell r="S65">
            <v>0.17142860000000001</v>
          </cell>
          <cell r="T65">
            <v>430.56799999999998</v>
          </cell>
          <cell r="U65">
            <v>713.5619999999999</v>
          </cell>
          <cell r="V65">
            <v>0.69500594818221295</v>
          </cell>
          <cell r="W65" t="str">
            <v>U.S. Dollar</v>
          </cell>
          <cell r="X65">
            <v>12</v>
          </cell>
          <cell r="Y65">
            <v>1</v>
          </cell>
          <cell r="Z65">
            <v>0</v>
          </cell>
          <cell r="AA65">
            <v>1</v>
          </cell>
          <cell r="AB65">
            <v>92.988</v>
          </cell>
          <cell r="AC65">
            <v>19.95</v>
          </cell>
          <cell r="AD65">
            <v>4.3500000000000005</v>
          </cell>
          <cell r="AE65" t="str">
            <v>08/28/2008</v>
          </cell>
          <cell r="AF65" t="str">
            <v>03/18/2009</v>
          </cell>
          <cell r="AG65">
            <v>4.93</v>
          </cell>
          <cell r="AH65">
            <v>5.25</v>
          </cell>
          <cell r="AI65">
            <v>9.36</v>
          </cell>
          <cell r="AJ65">
            <v>-4.4563894523326431E-2</v>
          </cell>
          <cell r="AK65">
            <v>-0.21363940000000003</v>
          </cell>
          <cell r="AL65">
            <v>-0.13888477999999999</v>
          </cell>
          <cell r="AM65">
            <v>-0.31536340000000002</v>
          </cell>
          <cell r="AN65">
            <v>-0.73114730000000006</v>
          </cell>
          <cell r="AO65">
            <v>-0.73511599999999999</v>
          </cell>
          <cell r="AP65">
            <v>-0.4967628205128205</v>
          </cell>
          <cell r="AQ65">
            <v>-0.22384300000000004</v>
          </cell>
          <cell r="AR65">
            <v>-0.28666495999999997</v>
          </cell>
          <cell r="AS65">
            <v>-0.33321964000000004</v>
          </cell>
          <cell r="AT65">
            <v>-0.36520140000000001</v>
          </cell>
          <cell r="AU65">
            <v>-0.45950846125458633</v>
          </cell>
          <cell r="AV65">
            <v>6.5597459999999996</v>
          </cell>
          <cell r="AW65">
            <v>4.3838720000000002</v>
          </cell>
          <cell r="AX65">
            <v>204.33960000000002</v>
          </cell>
          <cell r="AY65">
            <v>0.80736950000000007</v>
          </cell>
          <cell r="AZ65">
            <v>0</v>
          </cell>
          <cell r="BA65">
            <v>66.820999999999998</v>
          </cell>
          <cell r="BB65">
            <v>335.74</v>
          </cell>
          <cell r="BC65">
            <v>83.972229999999996</v>
          </cell>
          <cell r="BD65">
            <v>82.566649999999996</v>
          </cell>
          <cell r="BE65">
            <v>34.844999999999999</v>
          </cell>
          <cell r="BF65">
            <v>61.074000000000005</v>
          </cell>
          <cell r="BG65">
            <v>52.317172999999997</v>
          </cell>
          <cell r="BH65">
            <v>47.1554</v>
          </cell>
          <cell r="BI65" t="e">
            <v>#N/A</v>
          </cell>
          <cell r="BJ65">
            <v>7.0869999999999997</v>
          </cell>
          <cell r="BK65">
            <v>16.058</v>
          </cell>
          <cell r="BL65">
            <v>36.9621</v>
          </cell>
          <cell r="BM65">
            <v>9.239649</v>
          </cell>
          <cell r="BN65" t="e">
            <v>#N/A</v>
          </cell>
          <cell r="BO65">
            <v>-0.57352999999999998</v>
          </cell>
          <cell r="BP65">
            <v>-0.36607000000000001</v>
          </cell>
          <cell r="BQ65">
            <v>-0.28000000000000003</v>
          </cell>
          <cell r="BR65">
            <v>-0.45</v>
          </cell>
          <cell r="BS65" t="e">
            <v>#N/A</v>
          </cell>
          <cell r="BT65" t="str">
            <v>A</v>
          </cell>
          <cell r="BU65" t="str">
            <v>A</v>
          </cell>
          <cell r="BZ65" t="str">
            <v>E</v>
          </cell>
          <cell r="CA65" t="str">
            <v>E</v>
          </cell>
        </row>
        <row r="66">
          <cell r="B66" t="str">
            <v>PRSC</v>
          </cell>
          <cell r="C66" t="str">
            <v>N/R</v>
          </cell>
          <cell r="D66" t="str">
            <v>--</v>
          </cell>
          <cell r="E66">
            <v>13.31</v>
          </cell>
          <cell r="F66">
            <v>8.4700000000000006</v>
          </cell>
          <cell r="G66">
            <v>13.31</v>
          </cell>
          <cell r="H66">
            <v>12.600350000000001</v>
          </cell>
          <cell r="I66">
            <v>167.71065850000002</v>
          </cell>
          <cell r="J66">
            <v>167.71065850000002</v>
          </cell>
          <cell r="K66">
            <v>29.364000000000001</v>
          </cell>
          <cell r="L66">
            <v>237.75899999999999</v>
          </cell>
          <cell r="M66">
            <v>7.266</v>
          </cell>
          <cell r="N66">
            <v>0</v>
          </cell>
          <cell r="O66">
            <v>30.62400000000002</v>
          </cell>
          <cell r="P66">
            <v>383.37165849999997</v>
          </cell>
          <cell r="Q66">
            <v>323.89800649999995</v>
          </cell>
          <cell r="R66">
            <v>0.18361845644764729</v>
          </cell>
          <cell r="S66">
            <v>0</v>
          </cell>
          <cell r="T66">
            <v>208.39499999999998</v>
          </cell>
          <cell r="U66">
            <v>246.285</v>
          </cell>
          <cell r="V66">
            <v>0.87187629435316849</v>
          </cell>
          <cell r="W66" t="str">
            <v>U.S. Dollar</v>
          </cell>
          <cell r="X66">
            <v>12</v>
          </cell>
          <cell r="Y66">
            <v>1</v>
          </cell>
          <cell r="Z66">
            <v>0</v>
          </cell>
          <cell r="AA66">
            <v>1</v>
          </cell>
          <cell r="AB66">
            <v>110.41586000000001</v>
          </cell>
          <cell r="AC66">
            <v>29.98</v>
          </cell>
          <cell r="AD66">
            <v>0.68140000000000001</v>
          </cell>
          <cell r="AE66" t="str">
            <v>04/18/2008</v>
          </cell>
          <cell r="AF66" t="str">
            <v>10/23/2008</v>
          </cell>
          <cell r="AG66">
            <v>13.9</v>
          </cell>
          <cell r="AH66">
            <v>8.59</v>
          </cell>
          <cell r="AI66">
            <v>1.45</v>
          </cell>
          <cell r="AJ66">
            <v>-4.2446043165467628E-2</v>
          </cell>
          <cell r="AK66">
            <v>0.23698890000000003</v>
          </cell>
          <cell r="AL66">
            <v>0.68908630000000004</v>
          </cell>
          <cell r="AM66">
            <v>2.4751960000000004</v>
          </cell>
          <cell r="AN66">
            <v>-0.5441781</v>
          </cell>
          <cell r="AO66">
            <v>-0.73454890000000006</v>
          </cell>
          <cell r="AP66">
            <v>8.1793103448275861</v>
          </cell>
          <cell r="AQ66">
            <v>0.22678530000000002</v>
          </cell>
          <cell r="AR66">
            <v>0.54130612</v>
          </cell>
          <cell r="AS66">
            <v>2.4573397600000004</v>
          </cell>
          <cell r="AT66">
            <v>-0.17823219999999995</v>
          </cell>
          <cell r="AU66">
            <v>8.2165647040858207</v>
          </cell>
          <cell r="AV66">
            <v>8.9166279999999993</v>
          </cell>
          <cell r="AW66">
            <v>12.428486999999999</v>
          </cell>
          <cell r="AX66">
            <v>167.45670000000001</v>
          </cell>
          <cell r="AY66">
            <v>0.98801240000000012</v>
          </cell>
          <cell r="AZ66">
            <v>0</v>
          </cell>
          <cell r="BA66">
            <v>285.16699999999997</v>
          </cell>
          <cell r="BB66">
            <v>691.67</v>
          </cell>
          <cell r="BC66">
            <v>713.81060000000002</v>
          </cell>
          <cell r="BD66">
            <v>723.24099999999999</v>
          </cell>
          <cell r="BE66">
            <v>32.170999999999999</v>
          </cell>
          <cell r="BF66">
            <v>34.314000000000021</v>
          </cell>
          <cell r="BG66">
            <v>52.931666999999997</v>
          </cell>
          <cell r="BH66">
            <v>57.719000000000001</v>
          </cell>
          <cell r="BI66" t="e">
            <v>#N/A</v>
          </cell>
          <cell r="BJ66">
            <v>27.182000000000002</v>
          </cell>
          <cell r="BK66">
            <v>21.593000000000018</v>
          </cell>
          <cell r="BL66">
            <v>40.008000000000003</v>
          </cell>
          <cell r="BM66">
            <v>43.976999999999997</v>
          </cell>
          <cell r="BN66" t="e">
            <v>#N/A</v>
          </cell>
          <cell r="BO66">
            <v>1.21269</v>
          </cell>
          <cell r="BP66">
            <v>-12.41658</v>
          </cell>
          <cell r="BQ66">
            <v>0.84499999999999997</v>
          </cell>
          <cell r="BR66">
            <v>1.05</v>
          </cell>
          <cell r="BS66" t="e">
            <v>#N/A</v>
          </cell>
          <cell r="BT66" t="str">
            <v>A</v>
          </cell>
          <cell r="BU66" t="str">
            <v>A</v>
          </cell>
          <cell r="BZ66" t="str">
            <v>E</v>
          </cell>
          <cell r="CA66" t="str">
            <v>E</v>
          </cell>
        </row>
        <row r="67">
          <cell r="B67" t="str">
            <v>NHWK</v>
          </cell>
          <cell r="C67" t="str">
            <v>N/R</v>
          </cell>
          <cell r="D67" t="str">
            <v>--</v>
          </cell>
          <cell r="E67">
            <v>3.68</v>
          </cell>
          <cell r="F67">
            <v>2.98</v>
          </cell>
          <cell r="G67">
            <v>3.68</v>
          </cell>
          <cell r="H67">
            <v>29.647379999999998</v>
          </cell>
          <cell r="I67">
            <v>109.1023584</v>
          </cell>
          <cell r="J67">
            <v>109.1023584</v>
          </cell>
          <cell r="K67">
            <v>47.16</v>
          </cell>
          <cell r="L67">
            <v>94.1</v>
          </cell>
          <cell r="M67" t="str">
            <v>0</v>
          </cell>
          <cell r="N67">
            <v>0</v>
          </cell>
          <cell r="O67">
            <v>129.76699999999997</v>
          </cell>
          <cell r="P67">
            <v>156.04235840000001</v>
          </cell>
          <cell r="Q67">
            <v>137.9574566</v>
          </cell>
          <cell r="R67">
            <v>0.13109042632205226</v>
          </cell>
          <cell r="S67">
            <v>0</v>
          </cell>
          <cell r="T67">
            <v>46.94</v>
          </cell>
          <cell r="U67">
            <v>176.70699999999997</v>
          </cell>
          <cell r="V67">
            <v>0.26563746767247481</v>
          </cell>
          <cell r="W67" t="str">
            <v>U.S. Dollar</v>
          </cell>
          <cell r="X67">
            <v>12</v>
          </cell>
          <cell r="Y67">
            <v>1</v>
          </cell>
          <cell r="Z67">
            <v>0</v>
          </cell>
          <cell r="AA67">
            <v>1</v>
          </cell>
          <cell r="AB67">
            <v>81.250620000000012</v>
          </cell>
          <cell r="AC67">
            <v>9.7799999999999994</v>
          </cell>
          <cell r="AD67">
            <v>2.0100000000000002</v>
          </cell>
          <cell r="AE67" t="str">
            <v>09/19/2008</v>
          </cell>
          <cell r="AF67" t="str">
            <v>03/09/2009</v>
          </cell>
          <cell r="AG67">
            <v>3.85</v>
          </cell>
          <cell r="AH67">
            <v>3.0700000000000003</v>
          </cell>
          <cell r="AI67">
            <v>4.8600000000000003</v>
          </cell>
          <cell r="AJ67">
            <v>-4.4155844155844171E-2</v>
          </cell>
          <cell r="AK67">
            <v>3.3707859999999999E-2</v>
          </cell>
          <cell r="AL67">
            <v>0.15</v>
          </cell>
          <cell r="AM67">
            <v>-4.1666629999999996E-2</v>
          </cell>
          <cell r="AN67">
            <v>-0.52207789999999998</v>
          </cell>
          <cell r="AO67">
            <v>-0.86599740000000014</v>
          </cell>
          <cell r="AP67">
            <v>-0.24279835390946503</v>
          </cell>
          <cell r="AQ67">
            <v>2.3504259999999999E-2</v>
          </cell>
          <cell r="AR67">
            <v>2.2198200000000112E-3</v>
          </cell>
          <cell r="AS67">
            <v>-5.9522869999999992E-2</v>
          </cell>
          <cell r="AT67">
            <v>-0.15613199999999994</v>
          </cell>
          <cell r="AU67">
            <v>-0.20554399465123085</v>
          </cell>
          <cell r="AV67">
            <v>5.9088709999999995</v>
          </cell>
          <cell r="AW67">
            <v>5.6896129999999996</v>
          </cell>
          <cell r="AX67">
            <v>195.11690000000002</v>
          </cell>
          <cell r="AY67">
            <v>0.86904540000000008</v>
          </cell>
          <cell r="AZ67">
            <v>0</v>
          </cell>
          <cell r="BA67">
            <v>151.66200000000001</v>
          </cell>
          <cell r="BB67">
            <v>167.607</v>
          </cell>
          <cell r="BC67">
            <v>162.57599999999999</v>
          </cell>
          <cell r="BD67">
            <v>171.6995</v>
          </cell>
          <cell r="BE67">
            <v>37.125</v>
          </cell>
          <cell r="BF67">
            <v>35.406999999999996</v>
          </cell>
          <cell r="BG67">
            <v>33.913800000000002</v>
          </cell>
          <cell r="BH67">
            <v>37.267749999999999</v>
          </cell>
          <cell r="BI67">
            <v>41.33</v>
          </cell>
          <cell r="BJ67">
            <v>29.195</v>
          </cell>
          <cell r="BK67">
            <v>24.106999999999999</v>
          </cell>
          <cell r="BL67">
            <v>23.564399999999999</v>
          </cell>
          <cell r="BM67">
            <v>25.00675</v>
          </cell>
          <cell r="BN67">
            <v>31.509</v>
          </cell>
          <cell r="BO67">
            <v>0.48845</v>
          </cell>
          <cell r="BP67">
            <v>0.32025999999999999</v>
          </cell>
          <cell r="BQ67">
            <v>0.41142854000000001</v>
          </cell>
          <cell r="BR67">
            <v>0.39800000000000002</v>
          </cell>
          <cell r="BS67">
            <v>0.53999995999999995</v>
          </cell>
          <cell r="BT67" t="str">
            <v>A</v>
          </cell>
          <cell r="BU67" t="str">
            <v>A</v>
          </cell>
          <cell r="BZ67" t="str">
            <v>E</v>
          </cell>
          <cell r="CA67" t="str">
            <v>E</v>
          </cell>
        </row>
        <row r="68">
          <cell r="B68" t="str">
            <v>VRAD</v>
          </cell>
          <cell r="C68" t="str">
            <v>N/R</v>
          </cell>
          <cell r="D68" t="str">
            <v>--</v>
          </cell>
          <cell r="E68">
            <v>7.49</v>
          </cell>
          <cell r="F68">
            <v>6.8000000000000007</v>
          </cell>
          <cell r="G68">
            <v>7.49</v>
          </cell>
          <cell r="H68">
            <v>16.251999999999999</v>
          </cell>
          <cell r="I68">
            <v>121.72748</v>
          </cell>
          <cell r="J68">
            <v>121.72748</v>
          </cell>
          <cell r="K68">
            <v>29.315999999999999</v>
          </cell>
          <cell r="L68">
            <v>0</v>
          </cell>
          <cell r="M68">
            <v>2.1999999999999999E-2</v>
          </cell>
          <cell r="N68">
            <v>76.594999999999999</v>
          </cell>
          <cell r="O68">
            <v>56.495000000000005</v>
          </cell>
          <cell r="P68">
            <v>169.02848</v>
          </cell>
          <cell r="Q68">
            <v>84.307479999999998</v>
          </cell>
          <cell r="R68">
            <v>1.0049049028627115</v>
          </cell>
          <cell r="S68">
            <v>0</v>
          </cell>
          <cell r="T68">
            <v>-29.315999999999999</v>
          </cell>
          <cell r="U68">
            <v>103.79600000000001</v>
          </cell>
          <cell r="V68">
            <v>-1.0786268810478676</v>
          </cell>
          <cell r="W68" t="str">
            <v>U.S. Dollar</v>
          </cell>
          <cell r="X68">
            <v>12</v>
          </cell>
          <cell r="Y68">
            <v>1</v>
          </cell>
          <cell r="Z68">
            <v>0</v>
          </cell>
          <cell r="AA68">
            <v>1</v>
          </cell>
          <cell r="AB68">
            <v>111.50447000000001</v>
          </cell>
          <cell r="AC68">
            <v>17.010000000000002</v>
          </cell>
          <cell r="AD68">
            <v>4.5</v>
          </cell>
          <cell r="AE68" t="str">
            <v>04/16/2008</v>
          </cell>
          <cell r="AF68" t="str">
            <v>03/03/2009</v>
          </cell>
          <cell r="AG68">
            <v>7.82</v>
          </cell>
          <cell r="AH68">
            <v>6.99</v>
          </cell>
          <cell r="AI68">
            <v>8.48</v>
          </cell>
          <cell r="AJ68">
            <v>-4.2199488491048598E-2</v>
          </cell>
          <cell r="AK68">
            <v>-0.1640625</v>
          </cell>
          <cell r="AL68">
            <v>7.7697870000000002E-2</v>
          </cell>
          <cell r="AM68">
            <v>-6.1403510000000001E-2</v>
          </cell>
          <cell r="AN68">
            <v>-0.42295840000000007</v>
          </cell>
          <cell r="AO68" t="e">
            <v>#N/A</v>
          </cell>
          <cell r="AP68">
            <v>-0.116745283018868</v>
          </cell>
          <cell r="AQ68">
            <v>-0.17426610000000001</v>
          </cell>
          <cell r="AR68">
            <v>-7.0082309999999981E-2</v>
          </cell>
          <cell r="AS68">
            <v>-7.9259750000000004E-2</v>
          </cell>
          <cell r="AT68">
            <v>-5.7012500000000021E-2</v>
          </cell>
          <cell r="AU68">
            <v>-7.9490923760633825E-2</v>
          </cell>
          <cell r="AV68">
            <v>3.5211919999999997</v>
          </cell>
          <cell r="AW68">
            <v>5.5483969999999996</v>
          </cell>
          <cell r="AX68">
            <v>33.830970000000001</v>
          </cell>
          <cell r="AY68">
            <v>0.42856080000000008</v>
          </cell>
          <cell r="AZ68">
            <v>0</v>
          </cell>
          <cell r="BA68">
            <v>86.242999999999995</v>
          </cell>
          <cell r="BB68">
            <v>106.56699999999999</v>
          </cell>
          <cell r="BC68">
            <v>114.54266</v>
          </cell>
          <cell r="BD68">
            <v>119.96</v>
          </cell>
          <cell r="BE68">
            <v>12.202</v>
          </cell>
          <cell r="BF68">
            <v>19.738</v>
          </cell>
          <cell r="BG68">
            <v>16.474333000000001</v>
          </cell>
          <cell r="BH68">
            <v>18.213999999999999</v>
          </cell>
          <cell r="BI68">
            <v>21.356999999999999</v>
          </cell>
          <cell r="BJ68">
            <v>9.6980000000000004</v>
          </cell>
          <cell r="BK68">
            <v>15.038</v>
          </cell>
          <cell r="BL68">
            <v>9.8476669999999995</v>
          </cell>
          <cell r="BM68">
            <v>11.137</v>
          </cell>
          <cell r="BN68">
            <v>14.073</v>
          </cell>
          <cell r="BO68">
            <v>-2.3136299999999999</v>
          </cell>
          <cell r="BP68">
            <v>0.51236000000000004</v>
          </cell>
          <cell r="BQ68">
            <v>0.40666667000000001</v>
          </cell>
          <cell r="BR68">
            <v>0.42</v>
          </cell>
          <cell r="BS68">
            <v>0.54</v>
          </cell>
          <cell r="BT68" t="str">
            <v>A</v>
          </cell>
          <cell r="BU68" t="str">
            <v>A</v>
          </cell>
          <cell r="BZ68" t="str">
            <v>E</v>
          </cell>
          <cell r="CA68" t="str">
            <v>E</v>
          </cell>
        </row>
        <row r="69">
          <cell r="B69" t="str">
            <v>IPCM</v>
          </cell>
          <cell r="C69" t="str">
            <v>N/R</v>
          </cell>
          <cell r="D69" t="str">
            <v>--</v>
          </cell>
          <cell r="E69">
            <v>22.400000000000002</v>
          </cell>
          <cell r="F69">
            <v>18.059999999999999</v>
          </cell>
          <cell r="G69">
            <v>22.400000000000002</v>
          </cell>
          <cell r="H69">
            <v>16.23977</v>
          </cell>
          <cell r="I69">
            <v>363.77084800000006</v>
          </cell>
          <cell r="J69">
            <v>363.77084800000006</v>
          </cell>
          <cell r="K69">
            <v>37.393999999999998</v>
          </cell>
          <cell r="L69">
            <v>8.8390000000000004</v>
          </cell>
          <cell r="M69" t="str">
            <v>0</v>
          </cell>
          <cell r="N69">
            <v>0</v>
          </cell>
          <cell r="O69">
            <v>122.947</v>
          </cell>
          <cell r="P69">
            <v>335.21584800000005</v>
          </cell>
          <cell r="Q69">
            <v>262.46167840000004</v>
          </cell>
          <cell r="R69">
            <v>0.27719920882743243</v>
          </cell>
          <cell r="S69">
            <v>0</v>
          </cell>
          <cell r="T69">
            <v>-28.555</v>
          </cell>
          <cell r="U69">
            <v>94.391999999999996</v>
          </cell>
          <cell r="V69">
            <v>-0.30251504364776677</v>
          </cell>
          <cell r="W69" t="str">
            <v>U.S. Dollar</v>
          </cell>
          <cell r="X69">
            <v>12</v>
          </cell>
          <cell r="Y69">
            <v>1</v>
          </cell>
          <cell r="Z69">
            <v>0</v>
          </cell>
          <cell r="AA69">
            <v>1</v>
          </cell>
          <cell r="AB69">
            <v>288.35070000000002</v>
          </cell>
          <cell r="AC69">
            <v>28.552</v>
          </cell>
          <cell r="AD69">
            <v>13.24</v>
          </cell>
          <cell r="AE69" t="str">
            <v>09/22/2008</v>
          </cell>
          <cell r="AF69" t="str">
            <v>12/26/2008</v>
          </cell>
          <cell r="AG69">
            <v>22.84</v>
          </cell>
          <cell r="AH69">
            <v>17.920000000000002</v>
          </cell>
          <cell r="AI69">
            <v>16.830000000000002</v>
          </cell>
          <cell r="AJ69">
            <v>-1.9264448336252071E-2</v>
          </cell>
          <cell r="AK69">
            <v>1.8181800000000001E-2</v>
          </cell>
          <cell r="AL69">
            <v>0.24513610000000002</v>
          </cell>
          <cell r="AM69">
            <v>0.16062180000000001</v>
          </cell>
          <cell r="AN69">
            <v>1.4952419999999999E-2</v>
          </cell>
          <cell r="AO69" t="e">
            <v>#N/A</v>
          </cell>
          <cell r="AP69">
            <v>0.33095662507427215</v>
          </cell>
          <cell r="AQ69">
            <v>7.9781999999999995E-3</v>
          </cell>
          <cell r="AR69">
            <v>9.735592000000004E-2</v>
          </cell>
          <cell r="AS69">
            <v>0.14276556000000001</v>
          </cell>
          <cell r="AT69">
            <v>0.38089832000000007</v>
          </cell>
          <cell r="AU69">
            <v>0.36821098433250632</v>
          </cell>
          <cell r="AV69">
            <v>2.3692889999999998</v>
          </cell>
          <cell r="AW69">
            <v>4.4413169999999997</v>
          </cell>
          <cell r="AX69">
            <v>143.46439999999998</v>
          </cell>
          <cell r="AY69">
            <v>0.94470490000000007</v>
          </cell>
          <cell r="AZ69">
            <v>0</v>
          </cell>
          <cell r="BA69">
            <v>190.00200000000001</v>
          </cell>
          <cell r="BB69">
            <v>251.179</v>
          </cell>
          <cell r="BC69">
            <v>300.51</v>
          </cell>
          <cell r="BD69">
            <v>342.89233000000002</v>
          </cell>
          <cell r="BE69">
            <v>6.7839999999999998</v>
          </cell>
          <cell r="BF69">
            <v>25.231999999999999</v>
          </cell>
          <cell r="BG69">
            <v>30.853000000000002</v>
          </cell>
          <cell r="BH69">
            <v>37.768999999999998</v>
          </cell>
          <cell r="BI69" t="e">
            <v>#N/A</v>
          </cell>
          <cell r="BJ69">
            <v>5.3879999999999999</v>
          </cell>
          <cell r="BK69">
            <v>23.085999999999999</v>
          </cell>
          <cell r="BL69">
            <v>28.34975</v>
          </cell>
          <cell r="BM69">
            <v>35.4</v>
          </cell>
          <cell r="BN69" t="e">
            <v>#N/A</v>
          </cell>
          <cell r="BO69">
            <v>-0.64276999999999995</v>
          </cell>
          <cell r="BP69">
            <v>0.88402999999999998</v>
          </cell>
          <cell r="BQ69">
            <v>1.0425</v>
          </cell>
          <cell r="BR69">
            <v>1.2633333</v>
          </cell>
          <cell r="BS69" t="e">
            <v>#N/A</v>
          </cell>
          <cell r="BT69" t="str">
            <v>A</v>
          </cell>
          <cell r="BU69" t="str">
            <v>A</v>
          </cell>
          <cell r="BZ69" t="str">
            <v>E</v>
          </cell>
          <cell r="CA69" t="str">
            <v>E</v>
          </cell>
        </row>
        <row r="70">
          <cell r="B70" t="str">
            <v>HGR</v>
          </cell>
          <cell r="C70" t="str">
            <v>N/R</v>
          </cell>
          <cell r="D70" t="str">
            <v>--</v>
          </cell>
          <cell r="E70">
            <v>12.040000000000001</v>
          </cell>
          <cell r="F70">
            <v>11.93</v>
          </cell>
          <cell r="G70">
            <v>12.040000000000001</v>
          </cell>
          <cell r="H70">
            <v>32.057690000000001</v>
          </cell>
          <cell r="I70">
            <v>385.97458760000006</v>
          </cell>
          <cell r="J70">
            <v>385.97458760000006</v>
          </cell>
          <cell r="K70">
            <v>63.381</v>
          </cell>
          <cell r="L70">
            <v>422.32400000000001</v>
          </cell>
          <cell r="M70" t="str">
            <v>0</v>
          </cell>
          <cell r="N70">
            <v>0</v>
          </cell>
          <cell r="O70">
            <v>266.86599999999999</v>
          </cell>
          <cell r="P70">
            <v>744.91758760000005</v>
          </cell>
          <cell r="Q70">
            <v>734.33854990000009</v>
          </cell>
          <cell r="R70">
            <v>1.4406213185240713E-2</v>
          </cell>
          <cell r="S70">
            <v>0</v>
          </cell>
          <cell r="T70">
            <v>358.94299999999998</v>
          </cell>
          <cell r="U70">
            <v>625.80899999999997</v>
          </cell>
          <cell r="V70">
            <v>0.57356637568331548</v>
          </cell>
          <cell r="W70" t="str">
            <v>U.S. Dollar</v>
          </cell>
          <cell r="X70">
            <v>12</v>
          </cell>
          <cell r="Y70">
            <v>1</v>
          </cell>
          <cell r="Z70">
            <v>0</v>
          </cell>
          <cell r="AA70">
            <v>1</v>
          </cell>
          <cell r="AB70">
            <v>362.91630000000004</v>
          </cell>
          <cell r="AC70">
            <v>21</v>
          </cell>
          <cell r="AD70">
            <v>9.99</v>
          </cell>
          <cell r="AE70" t="str">
            <v>09/19/2008</v>
          </cell>
          <cell r="AF70" t="str">
            <v>04/16/2008</v>
          </cell>
          <cell r="AG70">
            <v>12.42</v>
          </cell>
          <cell r="AH70">
            <v>11.71</v>
          </cell>
          <cell r="AI70">
            <v>14.51</v>
          </cell>
          <cell r="AJ70">
            <v>-3.0595813204508771E-2</v>
          </cell>
          <cell r="AK70">
            <v>-5.4202609999999998E-2</v>
          </cell>
          <cell r="AL70">
            <v>2.0338999999999999E-2</v>
          </cell>
          <cell r="AM70">
            <v>-0.24133590000000002</v>
          </cell>
          <cell r="AN70">
            <v>-4.368549E-2</v>
          </cell>
          <cell r="AO70">
            <v>0.73224850000000008</v>
          </cell>
          <cell r="AP70">
            <v>-0.17022742935906265</v>
          </cell>
          <cell r="AQ70">
            <v>-6.4406210000000005E-2</v>
          </cell>
          <cell r="AR70">
            <v>-0.12744117999999999</v>
          </cell>
          <cell r="AS70">
            <v>-0.25919214000000002</v>
          </cell>
          <cell r="AT70">
            <v>0.32226041000000005</v>
          </cell>
          <cell r="AU70">
            <v>-0.13297307010082848</v>
          </cell>
          <cell r="AV70">
            <v>4.7979279999999997</v>
          </cell>
          <cell r="AW70">
            <v>4.0712200000000003</v>
          </cell>
          <cell r="AX70">
            <v>183.56920000000002</v>
          </cell>
          <cell r="AY70">
            <v>0.96036620000000017</v>
          </cell>
          <cell r="AZ70">
            <v>0</v>
          </cell>
          <cell r="BA70">
            <v>637.35</v>
          </cell>
          <cell r="BB70">
            <v>703.12900000000002</v>
          </cell>
          <cell r="BC70">
            <v>754.72500000000002</v>
          </cell>
          <cell r="BD70">
            <v>805.85</v>
          </cell>
          <cell r="BE70">
            <v>83.78</v>
          </cell>
          <cell r="BF70">
            <v>94.09</v>
          </cell>
          <cell r="BG70">
            <v>104.664</v>
          </cell>
          <cell r="BH70">
            <v>114.77499400000001</v>
          </cell>
          <cell r="BI70" t="e">
            <v>#N/A</v>
          </cell>
          <cell r="BJ70">
            <v>67.98</v>
          </cell>
          <cell r="BK70">
            <v>76.990000000000009</v>
          </cell>
          <cell r="BL70">
            <v>84.626000000000005</v>
          </cell>
          <cell r="BM70">
            <v>93.25</v>
          </cell>
          <cell r="BN70" t="e">
            <v>#N/A</v>
          </cell>
          <cell r="BO70">
            <v>0.78317000000000003</v>
          </cell>
          <cell r="BP70">
            <v>0.81279999999999997</v>
          </cell>
          <cell r="BQ70">
            <v>0.97333336000000004</v>
          </cell>
          <cell r="BR70">
            <v>1.125</v>
          </cell>
          <cell r="BS70" t="e">
            <v>#N/A</v>
          </cell>
          <cell r="BT70" t="str">
            <v>A</v>
          </cell>
          <cell r="BU70" t="str">
            <v>A</v>
          </cell>
          <cell r="BZ70" t="str">
            <v>E</v>
          </cell>
          <cell r="CA70" t="str">
            <v>E</v>
          </cell>
        </row>
        <row r="71">
          <cell r="B71" t="str">
            <v>HWAY</v>
          </cell>
          <cell r="C71" t="str">
            <v>N/R</v>
          </cell>
          <cell r="D71" t="str">
            <v>--</v>
          </cell>
          <cell r="E71">
            <v>10.66</v>
          </cell>
          <cell r="F71">
            <v>9.84</v>
          </cell>
          <cell r="G71">
            <v>10.66</v>
          </cell>
          <cell r="H71">
            <v>34.817</v>
          </cell>
          <cell r="I71">
            <v>371.14922000000001</v>
          </cell>
          <cell r="J71">
            <v>371.14922000000001</v>
          </cell>
          <cell r="K71">
            <v>35.241999999999997</v>
          </cell>
          <cell r="L71">
            <v>348.23200000000003</v>
          </cell>
          <cell r="M71" t="str">
            <v>0</v>
          </cell>
          <cell r="N71">
            <v>0</v>
          </cell>
          <cell r="O71">
            <v>354.334</v>
          </cell>
          <cell r="P71">
            <v>684.13922000000002</v>
          </cell>
          <cell r="Q71">
            <v>650.01855999999998</v>
          </cell>
          <cell r="R71">
            <v>5.2491824233449558E-2</v>
          </cell>
          <cell r="S71">
            <v>0</v>
          </cell>
          <cell r="T71">
            <v>312.99</v>
          </cell>
          <cell r="U71">
            <v>667.32400000000007</v>
          </cell>
          <cell r="V71">
            <v>0.46902254377184094</v>
          </cell>
          <cell r="W71" t="str">
            <v>U.S. Dollar</v>
          </cell>
          <cell r="X71">
            <v>8</v>
          </cell>
          <cell r="Y71">
            <v>0.66666666666666663</v>
          </cell>
          <cell r="Z71">
            <v>0.33333333333333337</v>
          </cell>
          <cell r="AA71">
            <v>1</v>
          </cell>
          <cell r="AB71">
            <v>325.80940000000004</v>
          </cell>
          <cell r="AC71">
            <v>37.79</v>
          </cell>
          <cell r="AD71">
            <v>5.3500000000000005</v>
          </cell>
          <cell r="AE71" t="str">
            <v>04/25/2008</v>
          </cell>
          <cell r="AF71" t="str">
            <v>11/21/2008</v>
          </cell>
          <cell r="AG71">
            <v>11.200000000000001</v>
          </cell>
          <cell r="AH71">
            <v>9.68</v>
          </cell>
          <cell r="AI71">
            <v>11.48</v>
          </cell>
          <cell r="AJ71">
            <v>-4.8214285714285765E-2</v>
          </cell>
          <cell r="AK71">
            <v>-1.4787439999999999E-2</v>
          </cell>
          <cell r="AL71">
            <v>0.17014280000000004</v>
          </cell>
          <cell r="AM71">
            <v>-6.7366599999999999E-2</v>
          </cell>
          <cell r="AN71">
            <v>-0.64466670000000004</v>
          </cell>
          <cell r="AO71">
            <v>-0.80216640000000017</v>
          </cell>
          <cell r="AP71">
            <v>-7.1428571428571397E-2</v>
          </cell>
          <cell r="AQ71">
            <v>-2.4991039999999999E-2</v>
          </cell>
          <cell r="AR71">
            <v>2.2362620000000055E-2</v>
          </cell>
          <cell r="AS71">
            <v>-8.5222839999999994E-2</v>
          </cell>
          <cell r="AT71">
            <v>-0.27872079999999999</v>
          </cell>
          <cell r="AU71">
            <v>-3.4174212170337226E-2</v>
          </cell>
          <cell r="AV71">
            <v>4.0913449999999996</v>
          </cell>
          <cell r="AW71">
            <v>5.6853850000000001</v>
          </cell>
          <cell r="AX71">
            <v>306.0668</v>
          </cell>
          <cell r="AY71">
            <v>0.97154270000000009</v>
          </cell>
          <cell r="AZ71">
            <v>0</v>
          </cell>
          <cell r="BA71">
            <v>615.58600000000001</v>
          </cell>
          <cell r="BB71">
            <v>736.24300000000005</v>
          </cell>
          <cell r="BC71">
            <v>663.03045999999995</v>
          </cell>
          <cell r="BD71">
            <v>684.38367000000005</v>
          </cell>
          <cell r="BE71">
            <v>130.51300000000001</v>
          </cell>
          <cell r="BF71">
            <v>160.96100000000001</v>
          </cell>
          <cell r="BG71">
            <v>130.00468000000001</v>
          </cell>
          <cell r="BH71">
            <v>132.60633999999999</v>
          </cell>
          <cell r="BI71">
            <v>140.63475</v>
          </cell>
          <cell r="BJ71">
            <v>93.469000000000008</v>
          </cell>
          <cell r="BK71">
            <v>113.482</v>
          </cell>
          <cell r="BL71">
            <v>78.235990000000001</v>
          </cell>
          <cell r="BM71">
            <v>77.048249999999996</v>
          </cell>
          <cell r="BN71">
            <v>82.162670000000006</v>
          </cell>
          <cell r="BO71">
            <v>1.2873699999999999</v>
          </cell>
          <cell r="BP71">
            <v>1.56717</v>
          </cell>
          <cell r="BQ71">
            <v>0.96384614999999996</v>
          </cell>
          <cell r="BR71">
            <v>1.0466666</v>
          </cell>
          <cell r="BS71">
            <v>1.125</v>
          </cell>
          <cell r="BT71" t="str">
            <v>A</v>
          </cell>
          <cell r="BU71" t="str">
            <v>A</v>
          </cell>
          <cell r="BZ71" t="str">
            <v>E</v>
          </cell>
          <cell r="CA71" t="str">
            <v>E</v>
          </cell>
        </row>
        <row r="72">
          <cell r="B72" t="str">
            <v>MDZ</v>
          </cell>
          <cell r="C72" t="str">
            <v>N/R</v>
          </cell>
          <cell r="D72" t="str">
            <v>--</v>
          </cell>
          <cell r="E72">
            <v>5.72</v>
          </cell>
          <cell r="F72">
            <v>5.98</v>
          </cell>
          <cell r="G72">
            <v>5.72</v>
          </cell>
          <cell r="H72">
            <v>120</v>
          </cell>
          <cell r="I72">
            <v>686.4</v>
          </cell>
          <cell r="J72">
            <v>686.4</v>
          </cell>
          <cell r="K72">
            <v>149</v>
          </cell>
          <cell r="L72">
            <v>276</v>
          </cell>
          <cell r="M72">
            <v>0</v>
          </cell>
          <cell r="N72" t="str">
            <v>0</v>
          </cell>
          <cell r="O72">
            <v>1082</v>
          </cell>
          <cell r="P72">
            <v>813.4</v>
          </cell>
          <cell r="Q72">
            <v>857.8</v>
          </cell>
          <cell r="R72">
            <v>-5.1760317090230767E-2</v>
          </cell>
          <cell r="S72">
            <v>0</v>
          </cell>
          <cell r="T72">
            <v>127</v>
          </cell>
          <cell r="U72">
            <v>1209</v>
          </cell>
          <cell r="V72">
            <v>0.10504549214226634</v>
          </cell>
          <cell r="W72" t="str">
            <v>U.S. Dollar</v>
          </cell>
          <cell r="X72">
            <v>10</v>
          </cell>
          <cell r="Y72">
            <v>0.83333333333333337</v>
          </cell>
          <cell r="Z72">
            <v>0.16666666666666663</v>
          </cell>
          <cell r="AA72">
            <v>1</v>
          </cell>
          <cell r="AB72">
            <v>731.63430000000005</v>
          </cell>
          <cell r="AC72">
            <v>20.39</v>
          </cell>
          <cell r="AD72">
            <v>4.5</v>
          </cell>
          <cell r="AE72" t="str">
            <v>04/22/2008</v>
          </cell>
          <cell r="AF72" t="str">
            <v>03/30/2009</v>
          </cell>
          <cell r="AG72">
            <v>6.0200000000000005</v>
          </cell>
          <cell r="AH72">
            <v>6.09</v>
          </cell>
          <cell r="AI72">
            <v>6.13</v>
          </cell>
          <cell r="AJ72">
            <v>-4.9833887043189473E-2</v>
          </cell>
          <cell r="AK72">
            <v>-7.7419279999999993E-2</v>
          </cell>
          <cell r="AL72">
            <v>-3.0508460000000001E-2</v>
          </cell>
          <cell r="AM72">
            <v>-0.10062890999999999</v>
          </cell>
          <cell r="AN72">
            <v>-0.71096510000000013</v>
          </cell>
          <cell r="AO72">
            <v>-0.67760720000000008</v>
          </cell>
          <cell r="AP72">
            <v>-6.6884176182708033E-2</v>
          </cell>
          <cell r="AQ72">
            <v>-8.762288E-2</v>
          </cell>
          <cell r="AR72">
            <v>-0.17828864</v>
          </cell>
          <cell r="AS72">
            <v>-0.11848514999999998</v>
          </cell>
          <cell r="AT72">
            <v>-0.34501920000000008</v>
          </cell>
          <cell r="AU72">
            <v>-2.9629816924473862E-2</v>
          </cell>
          <cell r="AV72">
            <v>4.0313090000000003</v>
          </cell>
          <cell r="AW72">
            <v>3.7568219999999997</v>
          </cell>
          <cell r="AX72">
            <v>110.47990000000001</v>
          </cell>
          <cell r="AY72">
            <v>0.87982720000000003</v>
          </cell>
          <cell r="AZ72">
            <v>0</v>
          </cell>
          <cell r="BA72">
            <v>1210</v>
          </cell>
          <cell r="BB72">
            <v>1315</v>
          </cell>
          <cell r="BC72">
            <v>1104.876</v>
          </cell>
          <cell r="BD72">
            <v>1160.9856</v>
          </cell>
          <cell r="BE72">
            <v>82</v>
          </cell>
          <cell r="BF72">
            <v>161</v>
          </cell>
          <cell r="BG72">
            <v>147.74979999999999</v>
          </cell>
          <cell r="BH72">
            <v>175.40255999999999</v>
          </cell>
          <cell r="BI72">
            <v>217.37774999999999</v>
          </cell>
          <cell r="BJ72">
            <v>3</v>
          </cell>
          <cell r="BK72">
            <v>61</v>
          </cell>
          <cell r="BL72">
            <v>60.831997000000001</v>
          </cell>
          <cell r="BM72">
            <v>110.08069</v>
          </cell>
          <cell r="BN72">
            <v>130.46556000000001</v>
          </cell>
          <cell r="BO72">
            <v>-0.18939</v>
          </cell>
          <cell r="BP72">
            <v>-4.5327900000000003</v>
          </cell>
          <cell r="BQ72">
            <v>0.28999999999999998</v>
          </cell>
          <cell r="BR72">
            <v>0.42000001999999997</v>
          </cell>
          <cell r="BS72">
            <v>0.625</v>
          </cell>
          <cell r="BT72" t="str">
            <v>A</v>
          </cell>
          <cell r="BU72" t="str">
            <v>A</v>
          </cell>
          <cell r="BZ72" t="str">
            <v>E</v>
          </cell>
          <cell r="CA72" t="str">
            <v>E</v>
          </cell>
        </row>
        <row r="73">
          <cell r="B73" t="str">
            <v>PDX</v>
          </cell>
          <cell r="C73" t="str">
            <v>N/R</v>
          </cell>
          <cell r="D73" t="str">
            <v>--</v>
          </cell>
          <cell r="E73" t="str">
            <v>ERROR: PDX: No live prices available.</v>
          </cell>
          <cell r="F73">
            <v>33.11</v>
          </cell>
          <cell r="G73">
            <v>33.11</v>
          </cell>
          <cell r="H73">
            <v>45.896999999999998</v>
          </cell>
          <cell r="I73">
            <v>1519.64967</v>
          </cell>
          <cell r="J73">
            <v>1519.64967</v>
          </cell>
          <cell r="K73">
            <v>35.11</v>
          </cell>
          <cell r="L73">
            <v>140.114</v>
          </cell>
          <cell r="M73">
            <v>0</v>
          </cell>
          <cell r="N73">
            <v>0</v>
          </cell>
          <cell r="O73">
            <v>965.13800000000003</v>
          </cell>
          <cell r="P73">
            <v>1624.6536699999999</v>
          </cell>
          <cell r="Q73">
            <v>1637.9637999999998</v>
          </cell>
          <cell r="R73">
            <v>-8.1260220769224789E-3</v>
          </cell>
          <cell r="S73">
            <v>0</v>
          </cell>
          <cell r="T73">
            <v>105.004</v>
          </cell>
          <cell r="U73">
            <v>1070.1420000000001</v>
          </cell>
          <cell r="V73">
            <v>9.812155769981927E-2</v>
          </cell>
          <cell r="W73" t="str">
            <v>U.S. Dollar</v>
          </cell>
          <cell r="X73">
            <v>12</v>
          </cell>
          <cell r="Y73">
            <v>1</v>
          </cell>
          <cell r="Z73">
            <v>0</v>
          </cell>
          <cell r="AA73">
            <v>1</v>
          </cell>
          <cell r="AB73">
            <v>1525.8790000000001</v>
          </cell>
          <cell r="AC73">
            <v>70.010000000000005</v>
          </cell>
          <cell r="AD73">
            <v>23.36</v>
          </cell>
          <cell r="AE73" t="str">
            <v>04/29/2008</v>
          </cell>
          <cell r="AF73" t="str">
            <v>11/21/2008</v>
          </cell>
          <cell r="AG73">
            <v>42.42</v>
          </cell>
          <cell r="AH73">
            <v>33.4</v>
          </cell>
          <cell r="AI73">
            <v>31.700000000000003</v>
          </cell>
          <cell r="AJ73" t="e">
            <v>#VALUE!</v>
          </cell>
          <cell r="AK73" t="e">
            <v>#VALUE!</v>
          </cell>
          <cell r="AL73" t="e">
            <v>#VALUE!</v>
          </cell>
          <cell r="AM73" t="e">
            <v>#VALUE!</v>
          </cell>
          <cell r="AN73" t="e">
            <v>#VALUE!</v>
          </cell>
          <cell r="AO73">
            <v>-0.34083280000000005</v>
          </cell>
          <cell r="AP73">
            <v>4.4479495268138658E-2</v>
          </cell>
          <cell r="AQ73" t="e">
            <v>#VALUE!</v>
          </cell>
          <cell r="AR73" t="e">
            <v>#VALUE!</v>
          </cell>
          <cell r="AS73" t="e">
            <v>#VALUE!</v>
          </cell>
          <cell r="AT73" t="e">
            <v>#VALUE!</v>
          </cell>
          <cell r="AU73">
            <v>8.1733854526372829E-2</v>
          </cell>
          <cell r="AV73">
            <v>2.7994619999999997</v>
          </cell>
          <cell r="AW73">
            <v>3.5858429999999997</v>
          </cell>
          <cell r="AX73">
            <v>348.41490000000005</v>
          </cell>
          <cell r="AY73">
            <v>0.9871951000000001</v>
          </cell>
          <cell r="AZ73">
            <v>0</v>
          </cell>
          <cell r="BA73">
            <v>917.64400000000001</v>
          </cell>
          <cell r="BB73">
            <v>1068.277</v>
          </cell>
          <cell r="BC73">
            <v>1203.6687999999999</v>
          </cell>
          <cell r="BD73">
            <v>1276.7751000000001</v>
          </cell>
          <cell r="BE73">
            <v>237.35499999999999</v>
          </cell>
          <cell r="BF73">
            <v>258.01099999999997</v>
          </cell>
          <cell r="BG73">
            <v>255.25563</v>
          </cell>
          <cell r="BH73">
            <v>269.93524000000002</v>
          </cell>
          <cell r="BI73">
            <v>272.60000000000002</v>
          </cell>
          <cell r="BJ73">
            <v>227.755</v>
          </cell>
          <cell r="BK73">
            <v>245.011</v>
          </cell>
          <cell r="BL73">
            <v>238.80313000000001</v>
          </cell>
          <cell r="BM73">
            <v>253.86644000000001</v>
          </cell>
          <cell r="BN73" t="e">
            <v>#N/A</v>
          </cell>
          <cell r="BO73">
            <v>2.8894899999999999</v>
          </cell>
          <cell r="BP73">
            <v>3.1803699999999999</v>
          </cell>
          <cell r="BQ73">
            <v>3.0546631999999998</v>
          </cell>
          <cell r="BR73">
            <v>3.2201781</v>
          </cell>
          <cell r="BS73">
            <v>3.4</v>
          </cell>
          <cell r="BT73" t="str">
            <v>A</v>
          </cell>
          <cell r="BU73" t="str">
            <v>A</v>
          </cell>
          <cell r="BZ73" t="str">
            <v>E</v>
          </cell>
          <cell r="CA73" t="str">
            <v>E</v>
          </cell>
        </row>
        <row r="74">
          <cell r="B74" t="str">
            <v>OFIX</v>
          </cell>
          <cell r="C74" t="str">
            <v>N/R</v>
          </cell>
          <cell r="D74" t="str">
            <v>--</v>
          </cell>
          <cell r="E74">
            <v>22.81</v>
          </cell>
          <cell r="F74">
            <v>17.62</v>
          </cell>
          <cell r="G74">
            <v>22.81</v>
          </cell>
          <cell r="H74">
            <v>17.102730000000001</v>
          </cell>
          <cell r="I74">
            <v>390.11327130000001</v>
          </cell>
          <cell r="J74">
            <v>390.11327130000001</v>
          </cell>
          <cell r="K74">
            <v>14.593999999999999</v>
          </cell>
          <cell r="L74">
            <v>282.76900000000001</v>
          </cell>
          <cell r="M74">
            <v>0</v>
          </cell>
          <cell r="N74" t="str">
            <v>0</v>
          </cell>
          <cell r="O74">
            <v>202.06100000000001</v>
          </cell>
          <cell r="P74">
            <v>658.28827130000002</v>
          </cell>
          <cell r="Q74">
            <v>604.07261719999997</v>
          </cell>
          <cell r="R74">
            <v>8.9750226307725445E-2</v>
          </cell>
          <cell r="S74">
            <v>0</v>
          </cell>
          <cell r="T74">
            <v>268.17500000000001</v>
          </cell>
          <cell r="U74">
            <v>470.23599999999999</v>
          </cell>
          <cell r="V74">
            <v>0.57029874360959176</v>
          </cell>
          <cell r="W74" t="str">
            <v>U.S. Dollar</v>
          </cell>
          <cell r="X74">
            <v>12</v>
          </cell>
          <cell r="Y74">
            <v>1</v>
          </cell>
          <cell r="Z74">
            <v>0</v>
          </cell>
          <cell r="AA74">
            <v>1</v>
          </cell>
          <cell r="AB74">
            <v>335.90289999999999</v>
          </cell>
          <cell r="AC74">
            <v>38.24</v>
          </cell>
          <cell r="AD74">
            <v>8.65</v>
          </cell>
          <cell r="AE74" t="str">
            <v>05/08/2008</v>
          </cell>
          <cell r="AF74" t="str">
            <v>10/28/2008</v>
          </cell>
          <cell r="AG74">
            <v>23.09</v>
          </cell>
          <cell r="AH74">
            <v>19.64</v>
          </cell>
          <cell r="AI74">
            <v>15.33</v>
          </cell>
          <cell r="AJ74">
            <v>-1.212646167171938E-2</v>
          </cell>
          <cell r="AK74">
            <v>0.18309120000000001</v>
          </cell>
          <cell r="AL74">
            <v>0.14164162</v>
          </cell>
          <cell r="AM74">
            <v>0.33235970000000004</v>
          </cell>
          <cell r="AN74">
            <v>-0.35800730000000003</v>
          </cell>
          <cell r="AO74">
            <v>-0.50985780000000003</v>
          </cell>
          <cell r="AP74">
            <v>0.48793215916503585</v>
          </cell>
          <cell r="AQ74">
            <v>0.1728876</v>
          </cell>
          <cell r="AR74">
            <v>-6.1385599999999874E-3</v>
          </cell>
          <cell r="AS74">
            <v>0.31450346000000001</v>
          </cell>
          <cell r="AT74">
            <v>7.9386000000000179E-3</v>
          </cell>
          <cell r="AU74">
            <v>0.52518651842327002</v>
          </cell>
          <cell r="AV74">
            <v>3.9797349999999998</v>
          </cell>
          <cell r="AW74">
            <v>4.930561</v>
          </cell>
          <cell r="AX74">
            <v>205.32690000000002</v>
          </cell>
          <cell r="AY74">
            <v>0.97642890000000004</v>
          </cell>
          <cell r="AZ74">
            <v>0</v>
          </cell>
          <cell r="BA74">
            <v>490.32299999999998</v>
          </cell>
          <cell r="BB74">
            <v>519.67499999999995</v>
          </cell>
          <cell r="BC74">
            <v>535.27359999999999</v>
          </cell>
          <cell r="BD74">
            <v>566.65</v>
          </cell>
          <cell r="BE74">
            <v>88.983000000000004</v>
          </cell>
          <cell r="BF74">
            <v>44.427999999999955</v>
          </cell>
          <cell r="BG74">
            <v>102.64999400000001</v>
          </cell>
          <cell r="BH74">
            <v>114.4</v>
          </cell>
          <cell r="BI74" t="e">
            <v>#N/A</v>
          </cell>
          <cell r="BJ74">
            <v>60.427</v>
          </cell>
          <cell r="BK74">
            <v>13.133999999999958</v>
          </cell>
          <cell r="BL74">
            <v>62.194800000000001</v>
          </cell>
          <cell r="BM74">
            <v>74.166663999999997</v>
          </cell>
          <cell r="BN74">
            <v>85</v>
          </cell>
          <cell r="BO74">
            <v>0.65917999999999999</v>
          </cell>
          <cell r="BP74">
            <v>-13.36931</v>
          </cell>
          <cell r="BQ74">
            <v>1.3840001</v>
          </cell>
          <cell r="BR74">
            <v>1.6924999999999999</v>
          </cell>
          <cell r="BS74">
            <v>2.41</v>
          </cell>
          <cell r="BT74" t="str">
            <v>A</v>
          </cell>
          <cell r="BU74" t="str">
            <v>A</v>
          </cell>
          <cell r="BZ74" t="str">
            <v>E</v>
          </cell>
          <cell r="CA74" t="str">
            <v>E</v>
          </cell>
        </row>
        <row r="75">
          <cell r="B75" t="str">
            <v>EXAC</v>
          </cell>
          <cell r="C75" t="str">
            <v>N/R</v>
          </cell>
          <cell r="D75" t="str">
            <v>--</v>
          </cell>
          <cell r="E75">
            <v>14.040000000000001</v>
          </cell>
          <cell r="F75">
            <v>13.9</v>
          </cell>
          <cell r="G75">
            <v>14.040000000000001</v>
          </cell>
          <cell r="H75">
            <v>12.920999999999999</v>
          </cell>
          <cell r="I75">
            <v>181.41084000000001</v>
          </cell>
          <cell r="J75">
            <v>181.41084000000001</v>
          </cell>
          <cell r="K75">
            <v>3.2850000000000001</v>
          </cell>
          <cell r="L75">
            <v>23.827000000000002</v>
          </cell>
          <cell r="M75" t="str">
            <v>0</v>
          </cell>
          <cell r="N75" t="str">
            <v>0</v>
          </cell>
          <cell r="O75">
            <v>121.61499999999999</v>
          </cell>
          <cell r="P75">
            <v>201.95284000000001</v>
          </cell>
          <cell r="Q75">
            <v>201.17758000000001</v>
          </cell>
          <cell r="R75">
            <v>3.8536103277513334E-3</v>
          </cell>
          <cell r="S75">
            <v>0</v>
          </cell>
          <cell r="T75">
            <v>20.542000000000002</v>
          </cell>
          <cell r="U75">
            <v>142.15699999999998</v>
          </cell>
          <cell r="V75">
            <v>0.14450220530821559</v>
          </cell>
          <cell r="W75" t="str">
            <v>U.S. Dollar</v>
          </cell>
          <cell r="X75">
            <v>12</v>
          </cell>
          <cell r="Y75">
            <v>1</v>
          </cell>
          <cell r="Z75">
            <v>0</v>
          </cell>
          <cell r="AA75">
            <v>1</v>
          </cell>
          <cell r="AB75">
            <v>177.8536</v>
          </cell>
          <cell r="AC75">
            <v>31.73</v>
          </cell>
          <cell r="AD75">
            <v>10.74</v>
          </cell>
          <cell r="AE75" t="str">
            <v>07/21/2008</v>
          </cell>
          <cell r="AF75" t="str">
            <v>03/19/2009</v>
          </cell>
          <cell r="AG75">
            <v>14.72</v>
          </cell>
          <cell r="AH75">
            <v>13.98</v>
          </cell>
          <cell r="AI75">
            <v>16.84</v>
          </cell>
          <cell r="AJ75">
            <v>-4.6195652173912971E-2</v>
          </cell>
          <cell r="AK75">
            <v>9.3457699999999998E-3</v>
          </cell>
          <cell r="AL75">
            <v>0.16225170000000003</v>
          </cell>
          <cell r="AM75">
            <v>2.1413559999999996E-3</v>
          </cell>
          <cell r="AN75">
            <v>-0.41815170000000002</v>
          </cell>
          <cell r="AO75">
            <v>3.555548E-2</v>
          </cell>
          <cell r="AP75">
            <v>-0.16627078384798089</v>
          </cell>
          <cell r="AQ75">
            <v>-8.5783000000000213E-4</v>
          </cell>
          <cell r="AR75">
            <v>1.4471520000000043E-2</v>
          </cell>
          <cell r="AS75">
            <v>-1.5714883999999998E-2</v>
          </cell>
          <cell r="AT75">
            <v>-5.2205799999999969E-2</v>
          </cell>
          <cell r="AU75">
            <v>-0.12901642458974671</v>
          </cell>
          <cell r="AV75">
            <v>4.1523959999999995</v>
          </cell>
          <cell r="AW75">
            <v>3.7921519999999997</v>
          </cell>
          <cell r="AX75">
            <v>53.782069999999997</v>
          </cell>
          <cell r="AY75">
            <v>0.65243620000000002</v>
          </cell>
          <cell r="AZ75">
            <v>0</v>
          </cell>
          <cell r="BA75">
            <v>124.209</v>
          </cell>
          <cell r="BB75">
            <v>161.72999999999999</v>
          </cell>
          <cell r="BC75">
            <v>177.25233</v>
          </cell>
          <cell r="BD75">
            <v>199.82849999999999</v>
          </cell>
          <cell r="BE75">
            <v>23.090000000000003</v>
          </cell>
          <cell r="BF75">
            <v>27.25</v>
          </cell>
          <cell r="BG75">
            <v>30.807499</v>
          </cell>
          <cell r="BH75">
            <v>35.163001999999999</v>
          </cell>
          <cell r="BI75" t="e">
            <v>#N/A</v>
          </cell>
          <cell r="BJ75">
            <v>16.182000000000002</v>
          </cell>
          <cell r="BK75">
            <v>18.724</v>
          </cell>
          <cell r="BL75">
            <v>22.218</v>
          </cell>
          <cell r="BM75">
            <v>25.263000000000002</v>
          </cell>
          <cell r="BN75" t="e">
            <v>#N/A</v>
          </cell>
          <cell r="BO75">
            <v>0.73331999999999997</v>
          </cell>
          <cell r="BP75">
            <v>0.90063000000000004</v>
          </cell>
          <cell r="BQ75">
            <v>1.03</v>
          </cell>
          <cell r="BR75">
            <v>1.23</v>
          </cell>
          <cell r="BS75" t="e">
            <v>#N/A</v>
          </cell>
          <cell r="BT75" t="str">
            <v>A</v>
          </cell>
          <cell r="BU75" t="str">
            <v>A</v>
          </cell>
          <cell r="BZ75" t="str">
            <v>E</v>
          </cell>
          <cell r="CA75" t="str">
            <v>E</v>
          </cell>
        </row>
        <row r="76">
          <cell r="B76" t="str">
            <v>CNC</v>
          </cell>
          <cell r="C76" t="str">
            <v>N/R</v>
          </cell>
          <cell r="D76" t="str">
            <v>--</v>
          </cell>
          <cell r="E76">
            <v>18.43</v>
          </cell>
          <cell r="F76">
            <v>19.66</v>
          </cell>
          <cell r="G76">
            <v>18.43</v>
          </cell>
          <cell r="H76">
            <v>44.043750000000003</v>
          </cell>
          <cell r="I76">
            <v>811.72631250000006</v>
          </cell>
          <cell r="J76">
            <v>811.72631250000006</v>
          </cell>
          <cell r="K76">
            <v>480.392</v>
          </cell>
          <cell r="L76">
            <v>264.892</v>
          </cell>
          <cell r="M76">
            <v>0</v>
          </cell>
          <cell r="N76">
            <v>0</v>
          </cell>
          <cell r="O76">
            <v>501.27199999999999</v>
          </cell>
          <cell r="P76">
            <v>596.22631250000006</v>
          </cell>
          <cell r="Q76">
            <v>652.60231250000004</v>
          </cell>
          <cell r="R76">
            <v>-8.6386454537731971E-2</v>
          </cell>
          <cell r="S76">
            <v>0</v>
          </cell>
          <cell r="T76">
            <v>-215.5</v>
          </cell>
          <cell r="U76">
            <v>285.77199999999999</v>
          </cell>
          <cell r="V76">
            <v>-0.75409767227020141</v>
          </cell>
          <cell r="W76" t="str">
            <v>U.S. Dollar</v>
          </cell>
          <cell r="X76">
            <v>12</v>
          </cell>
          <cell r="Y76">
            <v>1</v>
          </cell>
          <cell r="Z76">
            <v>0</v>
          </cell>
          <cell r="AA76">
            <v>1</v>
          </cell>
          <cell r="AB76">
            <v>851.17630000000008</v>
          </cell>
          <cell r="AC76">
            <v>24.67</v>
          </cell>
          <cell r="AD76">
            <v>13.26</v>
          </cell>
          <cell r="AE76" t="str">
            <v>09/19/2008</v>
          </cell>
          <cell r="AF76" t="str">
            <v>04/17/2008</v>
          </cell>
          <cell r="AG76">
            <v>18.670000000000002</v>
          </cell>
          <cell r="AH76">
            <v>19.71</v>
          </cell>
          <cell r="AI76">
            <v>19.71</v>
          </cell>
          <cell r="AJ76">
            <v>-1.2854847348687803E-2</v>
          </cell>
          <cell r="AK76">
            <v>6.5538879999999999E-3</v>
          </cell>
          <cell r="AL76">
            <v>-9.568196000000001E-2</v>
          </cell>
          <cell r="AM76">
            <v>-0.155362</v>
          </cell>
          <cell r="AN76">
            <v>-3.4573079999999999E-2</v>
          </cell>
          <cell r="AO76">
            <v>-0.31681110000000001</v>
          </cell>
          <cell r="AP76">
            <v>-6.4941653982749981E-2</v>
          </cell>
          <cell r="AQ76">
            <v>-3.649712000000002E-3</v>
          </cell>
          <cell r="AR76">
            <v>-0.24346213999999999</v>
          </cell>
          <cell r="AS76">
            <v>-0.17321824</v>
          </cell>
          <cell r="AT76">
            <v>0.33137282000000007</v>
          </cell>
          <cell r="AU76">
            <v>-2.768729472451581E-2</v>
          </cell>
          <cell r="AV76">
            <v>4.1288450000000001</v>
          </cell>
          <cell r="AW76">
            <v>3.7631549999999998</v>
          </cell>
          <cell r="AX76">
            <v>405.25020000000001</v>
          </cell>
          <cell r="AY76">
            <v>0.98181400000000008</v>
          </cell>
          <cell r="AZ76">
            <v>0</v>
          </cell>
          <cell r="BA76">
            <v>2692.4609999999998</v>
          </cell>
          <cell r="BB76">
            <v>3274.3130000000001</v>
          </cell>
          <cell r="BC76">
            <v>3784.5149999999999</v>
          </cell>
          <cell r="BD76">
            <v>4089.0565999999999</v>
          </cell>
          <cell r="BE76">
            <v>104.31399999999999</v>
          </cell>
          <cell r="BF76">
            <v>184.22200000000001</v>
          </cell>
          <cell r="BG76">
            <v>190.96271999999999</v>
          </cell>
          <cell r="BH76">
            <v>209.79372000000001</v>
          </cell>
          <cell r="BI76">
            <v>245.16849999999999</v>
          </cell>
          <cell r="BJ76">
            <v>79.697000000000003</v>
          </cell>
          <cell r="BK76">
            <v>153.28900000000002</v>
          </cell>
          <cell r="BL76">
            <v>167.05019999999999</v>
          </cell>
          <cell r="BM76">
            <v>183.77279999999999</v>
          </cell>
          <cell r="BN76">
            <v>208.405</v>
          </cell>
          <cell r="BO76">
            <v>0.94257999999999997</v>
          </cell>
          <cell r="BP76">
            <v>1.9452499999999999</v>
          </cell>
          <cell r="BQ76">
            <v>1.9022223</v>
          </cell>
          <cell r="BR76">
            <v>2.1116670000000002</v>
          </cell>
          <cell r="BS76">
            <v>2.5299999999999998</v>
          </cell>
          <cell r="BT76" t="str">
            <v>A</v>
          </cell>
          <cell r="BU76" t="str">
            <v>A</v>
          </cell>
          <cell r="BZ76" t="str">
            <v>E</v>
          </cell>
          <cell r="CA76" t="str">
            <v>E</v>
          </cell>
        </row>
        <row r="77">
          <cell r="B77" t="str">
            <v>MGLN</v>
          </cell>
          <cell r="C77" t="str">
            <v>N/R</v>
          </cell>
          <cell r="D77" t="str">
            <v>--</v>
          </cell>
          <cell r="E77">
            <v>29.310000000000002</v>
          </cell>
          <cell r="F77">
            <v>34.82</v>
          </cell>
          <cell r="G77">
            <v>29.310000000000002</v>
          </cell>
          <cell r="H77">
            <v>38.631</v>
          </cell>
          <cell r="I77">
            <v>1132.2746100000002</v>
          </cell>
          <cell r="J77">
            <v>1132.2746100000002</v>
          </cell>
          <cell r="K77">
            <v>321.08499999999998</v>
          </cell>
          <cell r="L77">
            <v>2.8000000000000001E-2</v>
          </cell>
          <cell r="M77">
            <v>0</v>
          </cell>
          <cell r="N77">
            <v>0</v>
          </cell>
          <cell r="O77">
            <v>908.07299999999998</v>
          </cell>
          <cell r="P77">
            <v>811.21761000000015</v>
          </cell>
          <cell r="Q77">
            <v>1026.39228</v>
          </cell>
          <cell r="R77">
            <v>-0.20964174633113941</v>
          </cell>
          <cell r="S77">
            <v>0</v>
          </cell>
          <cell r="T77">
            <v>-321.05699999999996</v>
          </cell>
          <cell r="U77">
            <v>587.01600000000008</v>
          </cell>
          <cell r="V77">
            <v>-0.54693057770145947</v>
          </cell>
          <cell r="W77" t="str">
            <v>U.S. Dollar</v>
          </cell>
          <cell r="X77">
            <v>12</v>
          </cell>
          <cell r="Y77">
            <v>1</v>
          </cell>
          <cell r="Z77">
            <v>0</v>
          </cell>
          <cell r="AA77">
            <v>1</v>
          </cell>
          <cell r="AB77">
            <v>1231.1590000000001</v>
          </cell>
          <cell r="AC77">
            <v>45.179000000000002</v>
          </cell>
          <cell r="AD77">
            <v>30.12</v>
          </cell>
          <cell r="AE77" t="str">
            <v>09/09/2008</v>
          </cell>
          <cell r="AF77" t="str">
            <v>11/21/2008</v>
          </cell>
          <cell r="AG77">
            <v>29.400000000000002</v>
          </cell>
          <cell r="AH77">
            <v>34.880000000000003</v>
          </cell>
          <cell r="AI77">
            <v>39.160000000000004</v>
          </cell>
          <cell r="AJ77">
            <v>-3.0612244897959551E-3</v>
          </cell>
          <cell r="AK77">
            <v>3.0801299999999999E-3</v>
          </cell>
          <cell r="AL77">
            <v>-0.17320170000000001</v>
          </cell>
          <cell r="AM77">
            <v>-0.21420910000000004</v>
          </cell>
          <cell r="AN77">
            <v>-0.20569110000000002</v>
          </cell>
          <cell r="AO77">
            <v>-0.10541164</v>
          </cell>
          <cell r="AP77">
            <v>-0.25153217568947905</v>
          </cell>
          <cell r="AQ77">
            <v>-7.1234700000000015E-3</v>
          </cell>
          <cell r="AR77">
            <v>-0.32098188</v>
          </cell>
          <cell r="AS77">
            <v>-0.23206534000000004</v>
          </cell>
          <cell r="AT77">
            <v>0.16025480000000003</v>
          </cell>
          <cell r="AU77">
            <v>-0.21427781643124488</v>
          </cell>
          <cell r="AV77">
            <v>2.2818309999999999</v>
          </cell>
          <cell r="AW77">
            <v>2.4462539999999997</v>
          </cell>
          <cell r="AX77">
            <v>392.18150000000003</v>
          </cell>
          <cell r="AY77">
            <v>0.97176550000000006</v>
          </cell>
          <cell r="AZ77">
            <v>0</v>
          </cell>
          <cell r="BA77">
            <v>2155.953</v>
          </cell>
          <cell r="BB77">
            <v>2625.3939999999998</v>
          </cell>
          <cell r="BC77">
            <v>2499.2979</v>
          </cell>
          <cell r="BD77">
            <v>2691.0142000000001</v>
          </cell>
          <cell r="BE77">
            <v>217.07399999999998</v>
          </cell>
          <cell r="BF77">
            <v>203.899</v>
          </cell>
          <cell r="BG77">
            <v>196.53649999999999</v>
          </cell>
          <cell r="BH77">
            <v>209.44248999999999</v>
          </cell>
          <cell r="BI77">
            <v>216.68</v>
          </cell>
          <cell r="BJ77">
            <v>159.57399999999998</v>
          </cell>
          <cell r="BK77">
            <v>143.089</v>
          </cell>
          <cell r="BL77">
            <v>148.84325999999999</v>
          </cell>
          <cell r="BM77">
            <v>160.92749000000001</v>
          </cell>
          <cell r="BN77">
            <v>146.334</v>
          </cell>
          <cell r="BO77">
            <v>2.4178999999999999</v>
          </cell>
          <cell r="BP77">
            <v>2.1765099999999999</v>
          </cell>
          <cell r="BQ77">
            <v>2.2716668000000002</v>
          </cell>
          <cell r="BR77">
            <v>2.6040000000000001</v>
          </cell>
          <cell r="BS77">
            <v>2.84</v>
          </cell>
          <cell r="BT77" t="str">
            <v>A</v>
          </cell>
          <cell r="BU77" t="str">
            <v>A</v>
          </cell>
          <cell r="BZ77" t="str">
            <v>E</v>
          </cell>
          <cell r="CA77" t="str">
            <v>E</v>
          </cell>
        </row>
        <row r="78">
          <cell r="B78" t="str">
            <v>WCG</v>
          </cell>
          <cell r="C78" t="str">
            <v>N/R</v>
          </cell>
          <cell r="D78" t="str">
            <v>--</v>
          </cell>
          <cell r="E78">
            <v>17</v>
          </cell>
          <cell r="F78">
            <v>14.530000000000001</v>
          </cell>
          <cell r="G78">
            <v>17</v>
          </cell>
          <cell r="H78">
            <v>41.619729999999997</v>
          </cell>
          <cell r="I78">
            <v>707.53540999999996</v>
          </cell>
          <cell r="J78">
            <v>707.53540999999996</v>
          </cell>
          <cell r="K78">
            <v>1181.922</v>
          </cell>
          <cell r="L78">
            <v>152.74100000000001</v>
          </cell>
          <cell r="M78" t="str">
            <v>0</v>
          </cell>
          <cell r="N78">
            <v>0</v>
          </cell>
          <cell r="O78">
            <v>805.82899999999995</v>
          </cell>
          <cell r="P78">
            <v>-321.64559000000008</v>
          </cell>
          <cell r="Q78">
            <v>-454.41252870000005</v>
          </cell>
          <cell r="R78">
            <v>-0.29217270720907385</v>
          </cell>
          <cell r="S78">
            <v>0</v>
          </cell>
          <cell r="T78">
            <v>-1029.181</v>
          </cell>
          <cell r="U78">
            <v>-223.35200000000009</v>
          </cell>
          <cell r="V78">
            <v>4.6078879974211091</v>
          </cell>
          <cell r="W78" t="str">
            <v>U.S. Dollar</v>
          </cell>
          <cell r="X78">
            <v>12</v>
          </cell>
          <cell r="Y78">
            <v>1</v>
          </cell>
          <cell r="Z78">
            <v>0</v>
          </cell>
          <cell r="AA78">
            <v>1</v>
          </cell>
          <cell r="AB78">
            <v>583.25160000000005</v>
          </cell>
          <cell r="AC78">
            <v>55.730000000000004</v>
          </cell>
          <cell r="AD78">
            <v>6.12</v>
          </cell>
          <cell r="AE78" t="str">
            <v>06/02/2008</v>
          </cell>
          <cell r="AF78" t="str">
            <v>11/13/2008</v>
          </cell>
          <cell r="AG78">
            <v>17.64</v>
          </cell>
          <cell r="AH78">
            <v>13.81</v>
          </cell>
          <cell r="AI78">
            <v>12.86</v>
          </cell>
          <cell r="AJ78">
            <v>-3.6281179138322073E-2</v>
          </cell>
          <cell r="AK78">
            <v>-6.1292109999999997E-2</v>
          </cell>
          <cell r="AL78">
            <v>0.22655130000000004</v>
          </cell>
          <cell r="AM78">
            <v>9.1843369999999994E-2</v>
          </cell>
          <cell r="AN78">
            <v>-0.6556613</v>
          </cell>
          <cell r="AO78">
            <v>-0.68194370000000004</v>
          </cell>
          <cell r="AP78">
            <v>0.32192846034214617</v>
          </cell>
          <cell r="AQ78">
            <v>-7.1495710000000004E-2</v>
          </cell>
          <cell r="AR78">
            <v>7.8771120000000056E-2</v>
          </cell>
          <cell r="AS78">
            <v>7.3987129999999998E-2</v>
          </cell>
          <cell r="AT78">
            <v>-0.28971539999999996</v>
          </cell>
          <cell r="AU78">
            <v>0.35918281960038034</v>
          </cell>
          <cell r="AV78">
            <v>6.127713</v>
          </cell>
          <cell r="AW78">
            <v>6.9449160000000001</v>
          </cell>
          <cell r="AX78">
            <v>737.36060000000009</v>
          </cell>
          <cell r="AY78">
            <v>0.96840700000000002</v>
          </cell>
          <cell r="AZ78">
            <v>0</v>
          </cell>
          <cell r="BA78">
            <v>5390.7920000000004</v>
          </cell>
          <cell r="BB78">
            <v>6521.9070000000002</v>
          </cell>
          <cell r="BC78">
            <v>6808.6436000000003</v>
          </cell>
          <cell r="BD78">
            <v>6622.87</v>
          </cell>
          <cell r="BE78">
            <v>410.76000000000005</v>
          </cell>
          <cell r="BF78">
            <v>58.272999999999996</v>
          </cell>
          <cell r="BG78">
            <v>161.86081999999999</v>
          </cell>
          <cell r="BH78">
            <v>169.23660000000001</v>
          </cell>
          <cell r="BI78">
            <v>188.19300000000001</v>
          </cell>
          <cell r="BJ78">
            <v>392.00300000000004</v>
          </cell>
          <cell r="BK78">
            <v>36.948999999999998</v>
          </cell>
          <cell r="BL78">
            <v>151.21065999999999</v>
          </cell>
          <cell r="BM78">
            <v>161.00479000000001</v>
          </cell>
          <cell r="BN78">
            <v>199.09</v>
          </cell>
          <cell r="BO78">
            <v>5.3122100000000003</v>
          </cell>
          <cell r="BP78">
            <v>-0.88976999999999995</v>
          </cell>
          <cell r="BQ78">
            <v>2.0099999999999998</v>
          </cell>
          <cell r="BR78">
            <v>2.1537500000000001</v>
          </cell>
          <cell r="BS78">
            <v>2.2350001000000002</v>
          </cell>
          <cell r="BT78" t="str">
            <v>A</v>
          </cell>
          <cell r="BU78" t="str">
            <v>A</v>
          </cell>
          <cell r="BZ78" t="str">
            <v>E</v>
          </cell>
          <cell r="CA78" t="str">
            <v>E</v>
          </cell>
        </row>
        <row r="79">
          <cell r="B79" t="str">
            <v>AGP</v>
          </cell>
          <cell r="C79" t="str">
            <v>N/R</v>
          </cell>
          <cell r="D79" t="str">
            <v>--</v>
          </cell>
          <cell r="E79">
            <v>29.150000000000002</v>
          </cell>
          <cell r="F79">
            <v>29.330000000000002</v>
          </cell>
          <cell r="G79">
            <v>29.150000000000002</v>
          </cell>
          <cell r="H79">
            <v>53.345230000000001</v>
          </cell>
          <cell r="I79">
            <v>1555.0134545000001</v>
          </cell>
          <cell r="J79">
            <v>1555.0134545000001</v>
          </cell>
          <cell r="K79">
            <v>860.73800000000006</v>
          </cell>
          <cell r="L79">
            <v>304.33199999999999</v>
          </cell>
          <cell r="M79" t="str">
            <v>0</v>
          </cell>
          <cell r="N79">
            <v>0</v>
          </cell>
          <cell r="O79">
            <v>850.47799999999995</v>
          </cell>
          <cell r="P79">
            <v>998.60745450000002</v>
          </cell>
          <cell r="Q79">
            <v>995.40674069999989</v>
          </cell>
          <cell r="R79">
            <v>3.2154833487960666E-3</v>
          </cell>
          <cell r="S79">
            <v>0</v>
          </cell>
          <cell r="T79">
            <v>-556.40600000000006</v>
          </cell>
          <cell r="U79">
            <v>294.07199999999989</v>
          </cell>
          <cell r="V79">
            <v>-1.8920740498925444</v>
          </cell>
          <cell r="W79" t="str">
            <v>U.S. Dollar</v>
          </cell>
          <cell r="X79">
            <v>12</v>
          </cell>
          <cell r="Y79">
            <v>1</v>
          </cell>
          <cell r="Z79">
            <v>0</v>
          </cell>
          <cell r="AA79">
            <v>1</v>
          </cell>
          <cell r="AB79">
            <v>1543.69</v>
          </cell>
          <cell r="AC79">
            <v>31.5</v>
          </cell>
          <cell r="AD79">
            <v>16.02</v>
          </cell>
          <cell r="AE79" t="str">
            <v>02/19/2009</v>
          </cell>
          <cell r="AF79" t="str">
            <v>10/10/2008</v>
          </cell>
          <cell r="AG79">
            <v>29.73</v>
          </cell>
          <cell r="AH79">
            <v>29.09</v>
          </cell>
          <cell r="AI79">
            <v>29.52</v>
          </cell>
          <cell r="AJ79">
            <v>-1.9508913555331242E-2</v>
          </cell>
          <cell r="AK79">
            <v>-3.4296510000000001E-4</v>
          </cell>
          <cell r="AL79">
            <v>-4.4575569999999995E-2</v>
          </cell>
          <cell r="AM79">
            <v>2.424455E-2</v>
          </cell>
          <cell r="AN79">
            <v>0.14808976999999998</v>
          </cell>
          <cell r="AO79">
            <v>0.36380680000000004</v>
          </cell>
          <cell r="AP79">
            <v>-1.2533875338753275E-2</v>
          </cell>
          <cell r="AQ79">
            <v>-1.0546565100000002E-2</v>
          </cell>
          <cell r="AR79">
            <v>-0.19235574999999999</v>
          </cell>
          <cell r="AS79">
            <v>6.3883100000000012E-3</v>
          </cell>
          <cell r="AT79">
            <v>0.51403567000000006</v>
          </cell>
          <cell r="AU79">
            <v>2.4720483919480896E-2</v>
          </cell>
          <cell r="AV79">
            <v>2.8790529999999999</v>
          </cell>
          <cell r="AW79">
            <v>4.2389079999999995</v>
          </cell>
          <cell r="AX79">
            <v>719.31610000000012</v>
          </cell>
          <cell r="AY79">
            <v>0.97425760000000006</v>
          </cell>
          <cell r="AZ79">
            <v>0</v>
          </cell>
          <cell r="BA79">
            <v>3872.21</v>
          </cell>
          <cell r="BB79">
            <v>4444.6229999999996</v>
          </cell>
          <cell r="BC79">
            <v>5003.4369999999999</v>
          </cell>
          <cell r="BD79">
            <v>5418.9565000000002</v>
          </cell>
          <cell r="BE79">
            <v>227.04999999999998</v>
          </cell>
          <cell r="BF79">
            <v>285.53499999999997</v>
          </cell>
          <cell r="BG79">
            <v>305.43585000000002</v>
          </cell>
          <cell r="BH79">
            <v>335.94385</v>
          </cell>
          <cell r="BI79">
            <v>349.50299999999999</v>
          </cell>
          <cell r="BJ79">
            <v>198.85599999999999</v>
          </cell>
          <cell r="BK79">
            <v>252.46299999999999</v>
          </cell>
          <cell r="BL79">
            <v>282.48633000000001</v>
          </cell>
          <cell r="BM79">
            <v>312.33483999999999</v>
          </cell>
          <cell r="BN79">
            <v>312.173</v>
          </cell>
          <cell r="BO79">
            <v>2.1626599999999998</v>
          </cell>
          <cell r="BP79">
            <v>-0.95920000000000005</v>
          </cell>
          <cell r="BQ79">
            <v>2.645</v>
          </cell>
          <cell r="BR79">
            <v>2.9349997000000001</v>
          </cell>
          <cell r="BS79">
            <v>3.355</v>
          </cell>
          <cell r="BT79" t="str">
            <v>A</v>
          </cell>
          <cell r="BU79" t="str">
            <v>A</v>
          </cell>
          <cell r="BZ79" t="str">
            <v>E</v>
          </cell>
          <cell r="CA79" t="str">
            <v>E</v>
          </cell>
        </row>
        <row r="80">
          <cell r="B80" t="str">
            <v>CVH</v>
          </cell>
          <cell r="C80" t="str">
            <v>N/R</v>
          </cell>
          <cell r="D80" t="str">
            <v>--</v>
          </cell>
          <cell r="E80">
            <v>17.91</v>
          </cell>
          <cell r="F80">
            <v>14.61</v>
          </cell>
          <cell r="G80">
            <v>17.91</v>
          </cell>
          <cell r="H80">
            <v>147.15899999999999</v>
          </cell>
          <cell r="I80">
            <v>2635.61769</v>
          </cell>
          <cell r="J80">
            <v>2635.61769</v>
          </cell>
          <cell r="K80">
            <v>1461.2429999999999</v>
          </cell>
          <cell r="L80">
            <v>1902.472</v>
          </cell>
          <cell r="M80">
            <v>0</v>
          </cell>
          <cell r="N80">
            <v>0</v>
          </cell>
          <cell r="O80">
            <v>3430.6689999999994</v>
          </cell>
          <cell r="P80">
            <v>3076.8466900000003</v>
          </cell>
          <cell r="Q80">
            <v>2558.8470100000004</v>
          </cell>
          <cell r="R80">
            <v>0.20243479894485761</v>
          </cell>
          <cell r="S80">
            <v>0</v>
          </cell>
          <cell r="T80">
            <v>441.22900000000004</v>
          </cell>
          <cell r="U80">
            <v>3871.8979999999992</v>
          </cell>
          <cell r="V80">
            <v>0.11395677262159286</v>
          </cell>
          <cell r="W80" t="str">
            <v>U.S. Dollar</v>
          </cell>
          <cell r="X80">
            <v>12</v>
          </cell>
          <cell r="Y80">
            <v>1</v>
          </cell>
          <cell r="Z80">
            <v>0</v>
          </cell>
          <cell r="AA80">
            <v>1</v>
          </cell>
          <cell r="AB80">
            <v>2136.5839999999998</v>
          </cell>
          <cell r="AC80">
            <v>46.660000000000004</v>
          </cell>
          <cell r="AD80">
            <v>7.97</v>
          </cell>
          <cell r="AE80" t="str">
            <v>05/22/2008</v>
          </cell>
          <cell r="AF80" t="str">
            <v>03/06/2009</v>
          </cell>
          <cell r="AG80">
            <v>18.68</v>
          </cell>
          <cell r="AH80">
            <v>14.39</v>
          </cell>
          <cell r="AI80">
            <v>14.88</v>
          </cell>
          <cell r="AJ80">
            <v>-4.1220556745181991E-2</v>
          </cell>
          <cell r="AK80">
            <v>3.7058469999999996E-2</v>
          </cell>
          <cell r="AL80">
            <v>0.20201350000000001</v>
          </cell>
          <cell r="AM80">
            <v>0.10692214999999999</v>
          </cell>
          <cell r="AN80">
            <v>-0.58713700000000002</v>
          </cell>
          <cell r="AO80">
            <v>-0.71589340000000012</v>
          </cell>
          <cell r="AP80">
            <v>0.2036290322580645</v>
          </cell>
          <cell r="AQ80">
            <v>2.6854869999999996E-2</v>
          </cell>
          <cell r="AR80">
            <v>5.4233320000000029E-2</v>
          </cell>
          <cell r="AS80">
            <v>8.9065909999999998E-2</v>
          </cell>
          <cell r="AT80">
            <v>-0.22119109999999997</v>
          </cell>
          <cell r="AU80">
            <v>0.24088339151629867</v>
          </cell>
          <cell r="AV80">
            <v>4.1634229999999999</v>
          </cell>
          <cell r="AW80">
            <v>5.4889219999999996</v>
          </cell>
          <cell r="AX80">
            <v>2977.2640000000001</v>
          </cell>
          <cell r="AY80">
            <v>0.98937920000000001</v>
          </cell>
          <cell r="AZ80">
            <v>0</v>
          </cell>
          <cell r="BA80">
            <v>9879.5310000000009</v>
          </cell>
          <cell r="BB80">
            <v>11913.646000000001</v>
          </cell>
          <cell r="BC80">
            <v>13472.014999999999</v>
          </cell>
          <cell r="BD80">
            <v>13595.138999999999</v>
          </cell>
          <cell r="BE80">
            <v>1219.6869999999999</v>
          </cell>
          <cell r="BF80">
            <v>852.36199999999985</v>
          </cell>
          <cell r="BG80">
            <v>592.82587000000001</v>
          </cell>
          <cell r="BH80">
            <v>703.34910000000002</v>
          </cell>
          <cell r="BI80">
            <v>739.57439999999997</v>
          </cell>
          <cell r="BJ80">
            <v>1077.087</v>
          </cell>
          <cell r="BK80">
            <v>702.16199999999992</v>
          </cell>
          <cell r="BL80">
            <v>445.17293999999998</v>
          </cell>
          <cell r="BM80">
            <v>546.34730000000002</v>
          </cell>
          <cell r="BN80">
            <v>628.12945999999999</v>
          </cell>
          <cell r="BO80">
            <v>4.0423400000000003</v>
          </cell>
          <cell r="BP80">
            <v>2.5649000000000002</v>
          </cell>
          <cell r="BQ80">
            <v>1.7846413000000001</v>
          </cell>
          <cell r="BR80">
            <v>2.2798462000000002</v>
          </cell>
          <cell r="BS80">
            <v>2.7275900000000002</v>
          </cell>
          <cell r="BT80" t="str">
            <v>A</v>
          </cell>
          <cell r="BU80" t="str">
            <v>A</v>
          </cell>
          <cell r="BZ80" t="str">
            <v>E</v>
          </cell>
          <cell r="CA80" t="str">
            <v>E</v>
          </cell>
        </row>
        <row r="81">
          <cell r="B81" t="str">
            <v>KNDL</v>
          </cell>
          <cell r="C81" t="str">
            <v>N/R</v>
          </cell>
          <cell r="D81" t="str">
            <v>--</v>
          </cell>
          <cell r="E81">
            <v>9.43</v>
          </cell>
          <cell r="F81">
            <v>22.5</v>
          </cell>
          <cell r="G81">
            <v>9.43</v>
          </cell>
          <cell r="H81">
            <v>15</v>
          </cell>
          <cell r="I81">
            <v>141.44999999999999</v>
          </cell>
          <cell r="J81">
            <v>141.44999999999999</v>
          </cell>
          <cell r="K81">
            <v>35.168999999999997</v>
          </cell>
          <cell r="L81">
            <v>200.31100000000001</v>
          </cell>
          <cell r="M81" t="str">
            <v>0</v>
          </cell>
          <cell r="N81" t="str">
            <v>0</v>
          </cell>
          <cell r="O81">
            <v>185.143</v>
          </cell>
          <cell r="P81">
            <v>306.59199999999998</v>
          </cell>
          <cell r="Q81">
            <v>498.142</v>
          </cell>
          <cell r="R81">
            <v>-0.38452890942743234</v>
          </cell>
          <cell r="S81">
            <v>0</v>
          </cell>
          <cell r="T81">
            <v>165.142</v>
          </cell>
          <cell r="U81">
            <v>350.28499999999997</v>
          </cell>
          <cell r="V81">
            <v>0.47145039039639153</v>
          </cell>
          <cell r="W81" t="str">
            <v>U.S. Dollar</v>
          </cell>
          <cell r="X81">
            <v>12</v>
          </cell>
          <cell r="Y81">
            <v>1</v>
          </cell>
          <cell r="Z81">
            <v>0</v>
          </cell>
          <cell r="AA81">
            <v>1</v>
          </cell>
          <cell r="AB81">
            <v>330.02520000000004</v>
          </cell>
          <cell r="AC81">
            <v>52</v>
          </cell>
          <cell r="AD81">
            <v>15.0501</v>
          </cell>
          <cell r="AE81" t="str">
            <v>09/19/2008</v>
          </cell>
          <cell r="AF81" t="str">
            <v>03/09/2009</v>
          </cell>
          <cell r="AG81">
            <v>10.210000000000001</v>
          </cell>
          <cell r="AH81">
            <v>22.200000000000003</v>
          </cell>
          <cell r="AI81">
            <v>25.72</v>
          </cell>
          <cell r="AJ81">
            <v>-7.6395690499510338E-2</v>
          </cell>
          <cell r="AK81">
            <v>-1.862836E-2</v>
          </cell>
          <cell r="AL81">
            <v>-0.58676600000000001</v>
          </cell>
          <cell r="AM81">
            <v>-0.58730850000000001</v>
          </cell>
          <cell r="AN81">
            <v>-0.75052900000000011</v>
          </cell>
          <cell r="AO81">
            <v>-0.31985290000000005</v>
          </cell>
          <cell r="AP81">
            <v>-0.6333592534992224</v>
          </cell>
          <cell r="AQ81">
            <v>-2.8831960000000004E-2</v>
          </cell>
          <cell r="AR81">
            <v>-0.73454617999999994</v>
          </cell>
          <cell r="AS81">
            <v>-0.60516473999999998</v>
          </cell>
          <cell r="AT81">
            <v>-0.38458310000000007</v>
          </cell>
          <cell r="AU81">
            <v>-0.59610489424098823</v>
          </cell>
          <cell r="AV81">
            <v>3.8483369999999999</v>
          </cell>
          <cell r="AW81">
            <v>4.971673</v>
          </cell>
          <cell r="AX81">
            <v>760.83460000000014</v>
          </cell>
          <cell r="AY81">
            <v>0.88936999999999999</v>
          </cell>
          <cell r="AZ81">
            <v>0</v>
          </cell>
          <cell r="BA81">
            <v>568.81799999999998</v>
          </cell>
          <cell r="BB81">
            <v>678.58100000000002</v>
          </cell>
          <cell r="BC81">
            <v>532.46519999999998</v>
          </cell>
          <cell r="BD81">
            <v>571.16736000000003</v>
          </cell>
          <cell r="BE81">
            <v>64.328999999999994</v>
          </cell>
          <cell r="BF81">
            <v>70.795999999999992</v>
          </cell>
          <cell r="BG81">
            <v>83.612880000000004</v>
          </cell>
          <cell r="BH81">
            <v>96.093810000000005</v>
          </cell>
          <cell r="BI81">
            <v>105.692505</v>
          </cell>
          <cell r="BJ81">
            <v>49.463999999999999</v>
          </cell>
          <cell r="BK81">
            <v>55.542999999999999</v>
          </cell>
          <cell r="BL81">
            <v>63.958365999999998</v>
          </cell>
          <cell r="BM81">
            <v>74.898210000000006</v>
          </cell>
          <cell r="BN81">
            <v>87.549000000000007</v>
          </cell>
          <cell r="BO81">
            <v>1.28698</v>
          </cell>
          <cell r="BP81">
            <v>1.99288</v>
          </cell>
          <cell r="BQ81">
            <v>2.5192242</v>
          </cell>
          <cell r="BR81">
            <v>2.5572002</v>
          </cell>
          <cell r="BS81">
            <v>3.0268233000000002</v>
          </cell>
          <cell r="BT81" t="str">
            <v>A</v>
          </cell>
          <cell r="BU81" t="str">
            <v>A</v>
          </cell>
          <cell r="BZ81" t="str">
            <v>E</v>
          </cell>
          <cell r="CA81" t="str">
            <v>E</v>
          </cell>
        </row>
        <row r="82">
          <cell r="B82" t="str">
            <v>GXDX</v>
          </cell>
          <cell r="C82" t="str">
            <v>N/R</v>
          </cell>
          <cell r="D82" t="str">
            <v>--</v>
          </cell>
          <cell r="E82">
            <v>27.080000000000002</v>
          </cell>
          <cell r="F82">
            <v>26.48</v>
          </cell>
          <cell r="G82">
            <v>27.080000000000002</v>
          </cell>
          <cell r="H82">
            <v>17.853000000000002</v>
          </cell>
          <cell r="I82">
            <v>483.45924000000008</v>
          </cell>
          <cell r="J82">
            <v>483.45924000000008</v>
          </cell>
          <cell r="K82">
            <v>102.938</v>
          </cell>
          <cell r="L82">
            <v>0</v>
          </cell>
          <cell r="M82" t="str">
            <v>0</v>
          </cell>
          <cell r="N82">
            <v>0</v>
          </cell>
          <cell r="O82">
            <v>132.21899999999999</v>
          </cell>
          <cell r="P82">
            <v>380.52124000000009</v>
          </cell>
          <cell r="Q82">
            <v>369.45238000000006</v>
          </cell>
          <cell r="R82">
            <v>2.9960180524483349E-2</v>
          </cell>
          <cell r="S82">
            <v>0</v>
          </cell>
          <cell r="T82">
            <v>-102.938</v>
          </cell>
          <cell r="U82">
            <v>29.280999999999992</v>
          </cell>
          <cell r="V82">
            <v>-3.5155220108602858</v>
          </cell>
          <cell r="W82" t="str">
            <v>U.S. Dollar</v>
          </cell>
          <cell r="X82">
            <v>12</v>
          </cell>
          <cell r="Y82">
            <v>1</v>
          </cell>
          <cell r="Z82">
            <v>0</v>
          </cell>
          <cell r="AA82">
            <v>1</v>
          </cell>
          <cell r="AB82">
            <v>443.68120000000005</v>
          </cell>
          <cell r="AC82">
            <v>41.71</v>
          </cell>
          <cell r="AD82">
            <v>24.150000000000002</v>
          </cell>
          <cell r="AE82" t="str">
            <v>11/10/2008</v>
          </cell>
          <cell r="AF82" t="str">
            <v>03/27/2009</v>
          </cell>
          <cell r="AG82">
            <v>26.66</v>
          </cell>
          <cell r="AH82">
            <v>26.46</v>
          </cell>
          <cell r="AI82">
            <v>34.08</v>
          </cell>
          <cell r="AJ82">
            <v>1.5753938484621255E-2</v>
          </cell>
          <cell r="AK82">
            <v>3.1619069999999999E-2</v>
          </cell>
          <cell r="AL82">
            <v>4.3545250000000001E-2</v>
          </cell>
          <cell r="AM82">
            <v>-0.22495699999999999</v>
          </cell>
          <cell r="AN82">
            <v>-0.13037890000000002</v>
          </cell>
          <cell r="AO82" t="e">
            <v>#N/A</v>
          </cell>
          <cell r="AP82">
            <v>-0.20539906103286376</v>
          </cell>
          <cell r="AQ82">
            <v>2.1415469999999999E-2</v>
          </cell>
          <cell r="AR82">
            <v>-0.10423492999999998</v>
          </cell>
          <cell r="AS82">
            <v>-0.24281323999999999</v>
          </cell>
          <cell r="AT82">
            <v>0.23556700000000003</v>
          </cell>
          <cell r="AU82">
            <v>-0.16814470177462959</v>
          </cell>
          <cell r="AV82">
            <v>4.1131209999999996</v>
          </cell>
          <cell r="AW82">
            <v>4.2745689999999996</v>
          </cell>
          <cell r="AX82">
            <v>295.87790000000001</v>
          </cell>
          <cell r="AY82">
            <v>0.59635840000000007</v>
          </cell>
          <cell r="AZ82">
            <v>0</v>
          </cell>
          <cell r="BA82">
            <v>59.332000000000001</v>
          </cell>
          <cell r="BB82">
            <v>116.17</v>
          </cell>
          <cell r="BC82">
            <v>172.35802000000001</v>
          </cell>
          <cell r="BD82">
            <v>227.45750000000001</v>
          </cell>
          <cell r="BE82">
            <v>14.725</v>
          </cell>
          <cell r="BF82">
            <v>31.065999999999999</v>
          </cell>
          <cell r="BG82">
            <v>40.835999999999999</v>
          </cell>
          <cell r="BH82">
            <v>56.595295</v>
          </cell>
          <cell r="BI82" t="e">
            <v>#N/A</v>
          </cell>
          <cell r="BJ82">
            <v>14.145</v>
          </cell>
          <cell r="BK82">
            <v>29.666</v>
          </cell>
          <cell r="BL82">
            <v>37.280665999999997</v>
          </cell>
          <cell r="BM82">
            <v>49.932648</v>
          </cell>
          <cell r="BN82">
            <v>68.402000000000001</v>
          </cell>
          <cell r="BO82">
            <v>0.21237</v>
          </cell>
          <cell r="BP82">
            <v>1.9120699999999999</v>
          </cell>
          <cell r="BQ82">
            <v>1.2142857</v>
          </cell>
          <cell r="BR82">
            <v>1.5933332</v>
          </cell>
          <cell r="BS82">
            <v>2.1800000000000002</v>
          </cell>
          <cell r="BT82" t="str">
            <v>A</v>
          </cell>
          <cell r="BU82" t="str">
            <v>A</v>
          </cell>
          <cell r="BZ82" t="str">
            <v>E</v>
          </cell>
          <cell r="CA82" t="str">
            <v>E</v>
          </cell>
        </row>
        <row r="83">
          <cell r="B83" t="str">
            <v>LH</v>
          </cell>
          <cell r="C83" t="str">
            <v>N/R</v>
          </cell>
          <cell r="D83" t="str">
            <v>--</v>
          </cell>
          <cell r="E83">
            <v>63.77</v>
          </cell>
          <cell r="F83">
            <v>62.43</v>
          </cell>
          <cell r="G83">
            <v>63.77</v>
          </cell>
          <cell r="H83">
            <v>109.5</v>
          </cell>
          <cell r="I83">
            <v>6982.8150000000005</v>
          </cell>
          <cell r="J83">
            <v>6982.8150000000005</v>
          </cell>
          <cell r="K83">
            <v>219.7</v>
          </cell>
          <cell r="L83">
            <v>1721.3</v>
          </cell>
          <cell r="M83">
            <v>121.3</v>
          </cell>
          <cell r="N83">
            <v>0</v>
          </cell>
          <cell r="O83">
            <v>1688.3</v>
          </cell>
          <cell r="P83">
            <v>8605.7150000000001</v>
          </cell>
          <cell r="Q83">
            <v>8364.8150000000005</v>
          </cell>
          <cell r="R83">
            <v>2.8799202373274158E-2</v>
          </cell>
          <cell r="S83">
            <v>0</v>
          </cell>
          <cell r="T83">
            <v>1501.6</v>
          </cell>
          <cell r="U83">
            <v>3311.2</v>
          </cell>
          <cell r="V83">
            <v>0.47073575974168475</v>
          </cell>
          <cell r="W83" t="str">
            <v>U.S. Dollar</v>
          </cell>
          <cell r="X83">
            <v>12</v>
          </cell>
          <cell r="Y83">
            <v>1</v>
          </cell>
          <cell r="Z83">
            <v>0</v>
          </cell>
          <cell r="AA83">
            <v>1</v>
          </cell>
          <cell r="AB83">
            <v>6670.1859999999997</v>
          </cell>
          <cell r="AC83">
            <v>78.290000000000006</v>
          </cell>
          <cell r="AD83">
            <v>52.93</v>
          </cell>
          <cell r="AE83" t="str">
            <v>09/19/2008</v>
          </cell>
          <cell r="AF83" t="str">
            <v>10/10/2008</v>
          </cell>
          <cell r="AG83">
            <v>64.53</v>
          </cell>
          <cell r="AH83">
            <v>61.57</v>
          </cell>
          <cell r="AI83">
            <v>64.41</v>
          </cell>
          <cell r="AJ83">
            <v>-1.1777467844413469E-2</v>
          </cell>
          <cell r="AK83">
            <v>-1.0090000000000002E-2</v>
          </cell>
          <cell r="AL83">
            <v>6.9966440000000005E-2</v>
          </cell>
          <cell r="AM83">
            <v>1.4638069999999998E-2</v>
          </cell>
          <cell r="AN83">
            <v>-0.17321400000000001</v>
          </cell>
          <cell r="AO83">
            <v>8.3788029999999999E-2</v>
          </cell>
          <cell r="AP83">
            <v>-9.9363452879986935E-3</v>
          </cell>
          <cell r="AQ83">
            <v>-2.0293600000000002E-2</v>
          </cell>
          <cell r="AR83">
            <v>-7.7813739999999978E-2</v>
          </cell>
          <cell r="AS83">
            <v>-3.2181700000000011E-3</v>
          </cell>
          <cell r="AT83">
            <v>0.19273190000000004</v>
          </cell>
          <cell r="AU83">
            <v>2.7318013970235477E-2</v>
          </cell>
          <cell r="AV83">
            <v>1.2226000000000001</v>
          </cell>
          <cell r="AW83">
            <v>1.9778929999999999</v>
          </cell>
          <cell r="AX83">
            <v>1251.212</v>
          </cell>
          <cell r="AY83">
            <v>0.99691150000000006</v>
          </cell>
          <cell r="AZ83">
            <v>0</v>
          </cell>
          <cell r="BA83">
            <v>4068.2</v>
          </cell>
          <cell r="BB83">
            <v>4505.2</v>
          </cell>
          <cell r="BC83">
            <v>4644.1109999999999</v>
          </cell>
          <cell r="BD83">
            <v>4830.3620000000001</v>
          </cell>
          <cell r="BE83">
            <v>1105.7</v>
          </cell>
          <cell r="BF83">
            <v>1094</v>
          </cell>
          <cell r="BG83">
            <v>1137.5338999999999</v>
          </cell>
          <cell r="BH83">
            <v>1215.9355</v>
          </cell>
          <cell r="BI83">
            <v>1323.1</v>
          </cell>
          <cell r="BJ83">
            <v>909.5</v>
          </cell>
          <cell r="BK83">
            <v>882.3</v>
          </cell>
          <cell r="BL83">
            <v>944.24865999999997</v>
          </cell>
          <cell r="BM83">
            <v>1010.9245</v>
          </cell>
          <cell r="BN83">
            <v>1114.395</v>
          </cell>
          <cell r="BO83">
            <v>4.0821899999999998</v>
          </cell>
          <cell r="BP83">
            <v>4.23428</v>
          </cell>
          <cell r="BQ83">
            <v>4.8523392999999997</v>
          </cell>
          <cell r="BR83">
            <v>5.4629390000000004</v>
          </cell>
          <cell r="BS83">
            <v>6.0370502000000004</v>
          </cell>
          <cell r="BT83" t="str">
            <v>A</v>
          </cell>
          <cell r="BU83" t="str">
            <v>A</v>
          </cell>
          <cell r="BZ83" t="str">
            <v>E</v>
          </cell>
          <cell r="CA83" t="str">
            <v>E</v>
          </cell>
        </row>
        <row r="84">
          <cell r="B84" t="str">
            <v>CNC</v>
          </cell>
          <cell r="C84" t="str">
            <v>N/R</v>
          </cell>
          <cell r="D84" t="str">
            <v>--</v>
          </cell>
          <cell r="E84">
            <v>18.43</v>
          </cell>
          <cell r="F84">
            <v>19.66</v>
          </cell>
          <cell r="G84">
            <v>18.43</v>
          </cell>
          <cell r="H84">
            <v>44.043750000000003</v>
          </cell>
          <cell r="I84">
            <v>811.72631250000006</v>
          </cell>
          <cell r="J84">
            <v>811.72631250000006</v>
          </cell>
          <cell r="K84">
            <v>480.392</v>
          </cell>
          <cell r="L84">
            <v>264.892</v>
          </cell>
          <cell r="M84">
            <v>0</v>
          </cell>
          <cell r="N84">
            <v>0</v>
          </cell>
          <cell r="O84">
            <v>501.27199999999999</v>
          </cell>
          <cell r="P84">
            <v>596.22631250000006</v>
          </cell>
          <cell r="Q84">
            <v>652.60231250000004</v>
          </cell>
          <cell r="R84">
            <v>-8.6386454537731971E-2</v>
          </cell>
          <cell r="S84">
            <v>0</v>
          </cell>
          <cell r="T84">
            <v>-215.5</v>
          </cell>
          <cell r="U84">
            <v>285.77199999999999</v>
          </cell>
          <cell r="V84">
            <v>-0.75409767227020141</v>
          </cell>
          <cell r="W84" t="str">
            <v>U.S. Dollar</v>
          </cell>
          <cell r="X84">
            <v>12</v>
          </cell>
          <cell r="Y84">
            <v>1</v>
          </cell>
          <cell r="Z84">
            <v>0</v>
          </cell>
          <cell r="AA84">
            <v>1</v>
          </cell>
          <cell r="AB84">
            <v>851.17630000000008</v>
          </cell>
          <cell r="AC84">
            <v>24.67</v>
          </cell>
          <cell r="AD84">
            <v>13.26</v>
          </cell>
          <cell r="AE84" t="str">
            <v>09/19/2008</v>
          </cell>
          <cell r="AF84" t="str">
            <v>04/17/2008</v>
          </cell>
          <cell r="AG84">
            <v>18.670000000000002</v>
          </cell>
          <cell r="AH84">
            <v>19.71</v>
          </cell>
          <cell r="AI84">
            <v>19.71</v>
          </cell>
          <cell r="AJ84">
            <v>-1.2854847348687803E-2</v>
          </cell>
          <cell r="AK84">
            <v>6.5538879999999999E-3</v>
          </cell>
          <cell r="AL84">
            <v>-9.568196000000001E-2</v>
          </cell>
          <cell r="AM84">
            <v>-0.155362</v>
          </cell>
          <cell r="AN84">
            <v>-3.4573079999999999E-2</v>
          </cell>
          <cell r="AO84">
            <v>-0.31681110000000001</v>
          </cell>
          <cell r="AP84">
            <v>-6.4941653982749981E-2</v>
          </cell>
          <cell r="AQ84">
            <v>-3.649712000000002E-3</v>
          </cell>
          <cell r="AR84">
            <v>-0.24346213999999999</v>
          </cell>
          <cell r="AS84">
            <v>-0.17321824</v>
          </cell>
          <cell r="AT84">
            <v>0.33137282000000007</v>
          </cell>
          <cell r="AU84">
            <v>-2.768729472451581E-2</v>
          </cell>
          <cell r="AV84">
            <v>4.1288450000000001</v>
          </cell>
          <cell r="AW84">
            <v>3.7631549999999998</v>
          </cell>
          <cell r="AX84">
            <v>405.25020000000001</v>
          </cell>
          <cell r="AY84">
            <v>0.98181400000000008</v>
          </cell>
          <cell r="AZ84">
            <v>0</v>
          </cell>
          <cell r="BA84">
            <v>2692.4609999999998</v>
          </cell>
          <cell r="BB84">
            <v>3274.3130000000001</v>
          </cell>
          <cell r="BC84">
            <v>3784.5149999999999</v>
          </cell>
          <cell r="BD84">
            <v>4089.0565999999999</v>
          </cell>
          <cell r="BE84">
            <v>104.31399999999999</v>
          </cell>
          <cell r="BF84">
            <v>184.22200000000001</v>
          </cell>
          <cell r="BG84">
            <v>190.96271999999999</v>
          </cell>
          <cell r="BH84">
            <v>209.79372000000001</v>
          </cell>
          <cell r="BI84">
            <v>245.16849999999999</v>
          </cell>
          <cell r="BJ84">
            <v>79.697000000000003</v>
          </cell>
          <cell r="BK84">
            <v>153.28900000000002</v>
          </cell>
          <cell r="BL84">
            <v>167.05019999999999</v>
          </cell>
          <cell r="BM84">
            <v>183.77279999999999</v>
          </cell>
          <cell r="BN84">
            <v>208.405</v>
          </cell>
          <cell r="BO84">
            <v>0.94257999999999997</v>
          </cell>
          <cell r="BP84">
            <v>1.9452499999999999</v>
          </cell>
          <cell r="BQ84">
            <v>1.9022223</v>
          </cell>
          <cell r="BR84">
            <v>2.1116670000000002</v>
          </cell>
          <cell r="BS84">
            <v>2.5299999999999998</v>
          </cell>
          <cell r="BT84" t="str">
            <v>A</v>
          </cell>
          <cell r="BU84" t="str">
            <v>A</v>
          </cell>
          <cell r="BZ84" t="str">
            <v>E</v>
          </cell>
          <cell r="CA84" t="str">
            <v>E</v>
          </cell>
        </row>
        <row r="85">
          <cell r="B85" t="str">
            <v>HS</v>
          </cell>
          <cell r="C85" t="str">
            <v>N/R</v>
          </cell>
          <cell r="D85" t="str">
            <v>--</v>
          </cell>
          <cell r="E85">
            <v>8.81</v>
          </cell>
          <cell r="F85">
            <v>9.77</v>
          </cell>
          <cell r="G85">
            <v>8.81</v>
          </cell>
          <cell r="H85">
            <v>55.309139999999999</v>
          </cell>
          <cell r="I85">
            <v>487.27352340000004</v>
          </cell>
          <cell r="J85">
            <v>487.27352340000004</v>
          </cell>
          <cell r="K85">
            <v>285.49900000000002</v>
          </cell>
          <cell r="L85">
            <v>268.01299999999998</v>
          </cell>
          <cell r="M85">
            <v>0</v>
          </cell>
          <cell r="N85">
            <v>0</v>
          </cell>
          <cell r="O85">
            <v>750.87800000000004</v>
          </cell>
          <cell r="P85">
            <v>469.7875234</v>
          </cell>
          <cell r="Q85">
            <v>512.37556119999999</v>
          </cell>
          <cell r="R85">
            <v>-8.3118792200505109E-2</v>
          </cell>
          <cell r="S85">
            <v>0</v>
          </cell>
          <cell r="T85">
            <v>-17.486000000000047</v>
          </cell>
          <cell r="U85">
            <v>733.39200000000005</v>
          </cell>
          <cell r="V85">
            <v>-2.3842638043502038E-2</v>
          </cell>
          <cell r="W85" t="str">
            <v>U.S. Dollar</v>
          </cell>
          <cell r="X85">
            <v>12</v>
          </cell>
          <cell r="Y85">
            <v>1</v>
          </cell>
          <cell r="Z85">
            <v>0</v>
          </cell>
          <cell r="AA85">
            <v>1</v>
          </cell>
          <cell r="AB85">
            <v>550.49549999999999</v>
          </cell>
          <cell r="AC85">
            <v>22.63</v>
          </cell>
          <cell r="AD85">
            <v>4.2700000000000005</v>
          </cell>
          <cell r="AE85" t="str">
            <v>09/23/2008</v>
          </cell>
          <cell r="AF85" t="str">
            <v>03/10/2009</v>
          </cell>
          <cell r="AG85">
            <v>9.07</v>
          </cell>
          <cell r="AH85">
            <v>9.58</v>
          </cell>
          <cell r="AI85">
            <v>19.97</v>
          </cell>
          <cell r="AJ85">
            <v>-2.8665931642778419E-2</v>
          </cell>
          <cell r="AK85">
            <v>3.403759E-2</v>
          </cell>
          <cell r="AL85">
            <v>-8.0375730000000006E-2</v>
          </cell>
          <cell r="AM85">
            <v>-0.41886540000000005</v>
          </cell>
          <cell r="AN85">
            <v>-0.51055550000000005</v>
          </cell>
          <cell r="AO85">
            <v>-0.43976609999999999</v>
          </cell>
          <cell r="AP85">
            <v>-0.55883825738607906</v>
          </cell>
          <cell r="AQ85">
            <v>2.3833989999999999E-2</v>
          </cell>
          <cell r="AR85">
            <v>-0.22815590999999999</v>
          </cell>
          <cell r="AS85">
            <v>-0.43672164000000008</v>
          </cell>
          <cell r="AT85">
            <v>-0.1446096</v>
          </cell>
          <cell r="AU85">
            <v>-0.52158389812784489</v>
          </cell>
          <cell r="AV85">
            <v>4.8134600000000001</v>
          </cell>
          <cell r="AW85">
            <v>5.0108749999999995</v>
          </cell>
          <cell r="AX85">
            <v>511.84710000000001</v>
          </cell>
          <cell r="AY85">
            <v>0.83715550000000005</v>
          </cell>
          <cell r="AZ85">
            <v>0</v>
          </cell>
          <cell r="BA85">
            <v>1551.182</v>
          </cell>
          <cell r="BB85">
            <v>2173.2939999999999</v>
          </cell>
          <cell r="BC85">
            <v>2548.3312999999998</v>
          </cell>
          <cell r="BD85">
            <v>2651.0810000000001</v>
          </cell>
          <cell r="BE85">
            <v>162.97799999999998</v>
          </cell>
          <cell r="BF85">
            <v>234.13499999999999</v>
          </cell>
          <cell r="BG85">
            <v>226.28627</v>
          </cell>
          <cell r="BH85">
            <v>232.31656000000001</v>
          </cell>
          <cell r="BI85">
            <v>241.73473999999999</v>
          </cell>
          <cell r="BJ85">
            <v>146.75799999999998</v>
          </cell>
          <cell r="BK85">
            <v>205.58799999999999</v>
          </cell>
          <cell r="BL85">
            <v>193.09367</v>
          </cell>
          <cell r="BM85">
            <v>187.46184</v>
          </cell>
          <cell r="BN85">
            <v>212.23302000000001</v>
          </cell>
          <cell r="BO85">
            <v>1.51024</v>
          </cell>
          <cell r="BP85">
            <v>2.12778</v>
          </cell>
          <cell r="BQ85">
            <v>2.104619</v>
          </cell>
          <cell r="BR85">
            <v>2.0250469999999998</v>
          </cell>
          <cell r="BS85">
            <v>2.2072799999999999</v>
          </cell>
          <cell r="BT85" t="str">
            <v>A</v>
          </cell>
          <cell r="BU85" t="str">
            <v>A</v>
          </cell>
          <cell r="BZ85" t="str">
            <v>E</v>
          </cell>
          <cell r="CA85" t="str">
            <v>E</v>
          </cell>
        </row>
        <row r="86">
          <cell r="B86" t="str">
            <v>AGP</v>
          </cell>
          <cell r="C86" t="str">
            <v>N/R</v>
          </cell>
          <cell r="D86" t="str">
            <v>--</v>
          </cell>
          <cell r="E86">
            <v>29.150000000000002</v>
          </cell>
          <cell r="F86">
            <v>29.330000000000002</v>
          </cell>
          <cell r="G86">
            <v>29.150000000000002</v>
          </cell>
          <cell r="H86">
            <v>53.345230000000001</v>
          </cell>
          <cell r="I86">
            <v>1555.0134545000001</v>
          </cell>
          <cell r="J86">
            <v>1555.0134545000001</v>
          </cell>
          <cell r="K86">
            <v>860.73800000000006</v>
          </cell>
          <cell r="L86">
            <v>304.33199999999999</v>
          </cell>
          <cell r="M86" t="str">
            <v>0</v>
          </cell>
          <cell r="N86">
            <v>0</v>
          </cell>
          <cell r="O86">
            <v>850.47799999999995</v>
          </cell>
          <cell r="P86">
            <v>998.60745450000002</v>
          </cell>
          <cell r="Q86">
            <v>995.40674069999989</v>
          </cell>
          <cell r="R86">
            <v>3.2154833487960666E-3</v>
          </cell>
          <cell r="S86">
            <v>0</v>
          </cell>
          <cell r="T86">
            <v>-556.40600000000006</v>
          </cell>
          <cell r="U86">
            <v>294.07199999999989</v>
          </cell>
          <cell r="V86">
            <v>-1.8920740498925444</v>
          </cell>
          <cell r="W86" t="str">
            <v>U.S. Dollar</v>
          </cell>
          <cell r="X86">
            <v>12</v>
          </cell>
          <cell r="Y86">
            <v>1</v>
          </cell>
          <cell r="Z86">
            <v>0</v>
          </cell>
          <cell r="AA86">
            <v>1</v>
          </cell>
          <cell r="AB86">
            <v>1543.69</v>
          </cell>
          <cell r="AC86">
            <v>31.5</v>
          </cell>
          <cell r="AD86">
            <v>16.02</v>
          </cell>
          <cell r="AE86" t="str">
            <v>02/19/2009</v>
          </cell>
          <cell r="AF86" t="str">
            <v>10/10/2008</v>
          </cell>
          <cell r="AG86">
            <v>29.73</v>
          </cell>
          <cell r="AH86">
            <v>29.09</v>
          </cell>
          <cell r="AI86">
            <v>29.52</v>
          </cell>
          <cell r="AJ86">
            <v>-1.9508913555331242E-2</v>
          </cell>
          <cell r="AK86">
            <v>-3.4296510000000001E-4</v>
          </cell>
          <cell r="AL86">
            <v>-4.4575569999999995E-2</v>
          </cell>
          <cell r="AM86">
            <v>2.424455E-2</v>
          </cell>
          <cell r="AN86">
            <v>0.14808976999999998</v>
          </cell>
          <cell r="AO86">
            <v>0.36380680000000004</v>
          </cell>
          <cell r="AP86">
            <v>-1.2533875338753275E-2</v>
          </cell>
          <cell r="AQ86">
            <v>-1.0546565100000002E-2</v>
          </cell>
          <cell r="AR86">
            <v>-0.19235574999999999</v>
          </cell>
          <cell r="AS86">
            <v>6.3883100000000012E-3</v>
          </cell>
          <cell r="AT86">
            <v>0.51403567000000006</v>
          </cell>
          <cell r="AU86">
            <v>2.4720483919480896E-2</v>
          </cell>
          <cell r="AV86">
            <v>2.8790529999999999</v>
          </cell>
          <cell r="AW86">
            <v>4.2389079999999995</v>
          </cell>
          <cell r="AX86">
            <v>719.31610000000012</v>
          </cell>
          <cell r="AY86">
            <v>0.97425760000000006</v>
          </cell>
          <cell r="AZ86">
            <v>0</v>
          </cell>
          <cell r="BA86">
            <v>3872.21</v>
          </cell>
          <cell r="BB86">
            <v>4444.6229999999996</v>
          </cell>
          <cell r="BC86">
            <v>5003.4369999999999</v>
          </cell>
          <cell r="BD86">
            <v>5418.9565000000002</v>
          </cell>
          <cell r="BE86">
            <v>227.04999999999998</v>
          </cell>
          <cell r="BF86">
            <v>285.53499999999997</v>
          </cell>
          <cell r="BG86">
            <v>305.43585000000002</v>
          </cell>
          <cell r="BH86">
            <v>335.94385</v>
          </cell>
          <cell r="BI86">
            <v>349.50299999999999</v>
          </cell>
          <cell r="BJ86">
            <v>198.85599999999999</v>
          </cell>
          <cell r="BK86">
            <v>252.46299999999999</v>
          </cell>
          <cell r="BL86">
            <v>282.48633000000001</v>
          </cell>
          <cell r="BM86">
            <v>312.33483999999999</v>
          </cell>
          <cell r="BN86">
            <v>312.173</v>
          </cell>
          <cell r="BO86">
            <v>2.1626599999999998</v>
          </cell>
          <cell r="BP86">
            <v>-0.95920000000000005</v>
          </cell>
          <cell r="BQ86">
            <v>2.645</v>
          </cell>
          <cell r="BR86">
            <v>2.9349997000000001</v>
          </cell>
          <cell r="BS86">
            <v>3.355</v>
          </cell>
          <cell r="BT86" t="str">
            <v>A</v>
          </cell>
          <cell r="BU86" t="str">
            <v>A</v>
          </cell>
          <cell r="BZ86" t="str">
            <v>E</v>
          </cell>
          <cell r="CA86" t="str">
            <v>E</v>
          </cell>
        </row>
        <row r="87">
          <cell r="B87" t="str">
            <v>MGLN</v>
          </cell>
          <cell r="C87" t="str">
            <v>N/R</v>
          </cell>
          <cell r="D87" t="str">
            <v>--</v>
          </cell>
          <cell r="E87">
            <v>29.310000000000002</v>
          </cell>
          <cell r="F87">
            <v>34.82</v>
          </cell>
          <cell r="G87">
            <v>29.310000000000002</v>
          </cell>
          <cell r="H87">
            <v>38.631</v>
          </cell>
          <cell r="I87">
            <v>1132.2746100000002</v>
          </cell>
          <cell r="J87">
            <v>1132.2746100000002</v>
          </cell>
          <cell r="K87">
            <v>321.08499999999998</v>
          </cell>
          <cell r="L87">
            <v>2.8000000000000001E-2</v>
          </cell>
          <cell r="M87">
            <v>0</v>
          </cell>
          <cell r="N87">
            <v>0</v>
          </cell>
          <cell r="O87">
            <v>908.07299999999998</v>
          </cell>
          <cell r="P87">
            <v>811.21761000000015</v>
          </cell>
          <cell r="Q87">
            <v>1026.39228</v>
          </cell>
          <cell r="R87">
            <v>-0.20964174633113941</v>
          </cell>
          <cell r="S87">
            <v>0</v>
          </cell>
          <cell r="T87">
            <v>-321.05699999999996</v>
          </cell>
          <cell r="U87">
            <v>587.01600000000008</v>
          </cell>
          <cell r="V87">
            <v>-0.54693057770145947</v>
          </cell>
          <cell r="W87" t="str">
            <v>U.S. Dollar</v>
          </cell>
          <cell r="X87">
            <v>12</v>
          </cell>
          <cell r="Y87">
            <v>1</v>
          </cell>
          <cell r="Z87">
            <v>0</v>
          </cell>
          <cell r="AA87">
            <v>1</v>
          </cell>
          <cell r="AB87">
            <v>1231.1590000000001</v>
          </cell>
          <cell r="AC87">
            <v>45.179000000000002</v>
          </cell>
          <cell r="AD87">
            <v>30.12</v>
          </cell>
          <cell r="AE87" t="str">
            <v>09/09/2008</v>
          </cell>
          <cell r="AF87" t="str">
            <v>11/21/2008</v>
          </cell>
          <cell r="AG87">
            <v>29.400000000000002</v>
          </cell>
          <cell r="AH87">
            <v>34.880000000000003</v>
          </cell>
          <cell r="AI87">
            <v>39.160000000000004</v>
          </cell>
          <cell r="AJ87">
            <v>-3.0612244897959551E-3</v>
          </cell>
          <cell r="AK87">
            <v>3.0801299999999999E-3</v>
          </cell>
          <cell r="AL87">
            <v>-0.17320170000000001</v>
          </cell>
          <cell r="AM87">
            <v>-0.21420910000000004</v>
          </cell>
          <cell r="AN87">
            <v>-0.20569110000000002</v>
          </cell>
          <cell r="AO87">
            <v>-0.10541164</v>
          </cell>
          <cell r="AP87">
            <v>-0.25153217568947905</v>
          </cell>
          <cell r="AQ87">
            <v>-7.1234700000000015E-3</v>
          </cell>
          <cell r="AR87">
            <v>-0.32098188</v>
          </cell>
          <cell r="AS87">
            <v>-0.23206534000000004</v>
          </cell>
          <cell r="AT87">
            <v>0.16025480000000003</v>
          </cell>
          <cell r="AU87">
            <v>-0.21427781643124488</v>
          </cell>
          <cell r="AV87">
            <v>2.2818309999999999</v>
          </cell>
          <cell r="AW87">
            <v>2.4462539999999997</v>
          </cell>
          <cell r="AX87">
            <v>392.18150000000003</v>
          </cell>
          <cell r="AY87">
            <v>0.97176550000000006</v>
          </cell>
          <cell r="AZ87">
            <v>0</v>
          </cell>
          <cell r="BA87">
            <v>2155.953</v>
          </cell>
          <cell r="BB87">
            <v>2625.3939999999998</v>
          </cell>
          <cell r="BC87">
            <v>2499.2979</v>
          </cell>
          <cell r="BD87">
            <v>2691.0142000000001</v>
          </cell>
          <cell r="BE87">
            <v>217.07399999999998</v>
          </cell>
          <cell r="BF87">
            <v>203.899</v>
          </cell>
          <cell r="BG87">
            <v>196.53649999999999</v>
          </cell>
          <cell r="BH87">
            <v>209.44248999999999</v>
          </cell>
          <cell r="BI87">
            <v>216.68</v>
          </cell>
          <cell r="BJ87">
            <v>159.57399999999998</v>
          </cell>
          <cell r="BK87">
            <v>143.089</v>
          </cell>
          <cell r="BL87">
            <v>148.84325999999999</v>
          </cell>
          <cell r="BM87">
            <v>160.92749000000001</v>
          </cell>
          <cell r="BN87">
            <v>146.334</v>
          </cell>
          <cell r="BO87">
            <v>2.4178999999999999</v>
          </cell>
          <cell r="BP87">
            <v>2.1765099999999999</v>
          </cell>
          <cell r="BQ87">
            <v>2.2716668000000002</v>
          </cell>
          <cell r="BR87">
            <v>2.6040000000000001</v>
          </cell>
          <cell r="BS87">
            <v>2.84</v>
          </cell>
          <cell r="BT87" t="str">
            <v>A</v>
          </cell>
          <cell r="BU87" t="str">
            <v>A</v>
          </cell>
          <cell r="BZ87" t="str">
            <v>E</v>
          </cell>
          <cell r="CA87" t="str">
            <v>E</v>
          </cell>
        </row>
        <row r="88">
          <cell r="B88" t="str">
            <v>HNT</v>
          </cell>
          <cell r="C88" t="str">
            <v>N/R</v>
          </cell>
          <cell r="D88" t="str">
            <v>--</v>
          </cell>
          <cell r="E88">
            <v>16.48</v>
          </cell>
          <cell r="F88">
            <v>13.89</v>
          </cell>
          <cell r="G88">
            <v>16.48</v>
          </cell>
          <cell r="H88">
            <v>104.063</v>
          </cell>
          <cell r="I88">
            <v>1714.9582400000002</v>
          </cell>
          <cell r="J88">
            <v>1714.9582400000002</v>
          </cell>
          <cell r="K88">
            <v>668.20100000000002</v>
          </cell>
          <cell r="L88">
            <v>679.60299999999995</v>
          </cell>
          <cell r="M88" t="str">
            <v>0</v>
          </cell>
          <cell r="N88" t="str">
            <v>0</v>
          </cell>
          <cell r="O88">
            <v>1752.126</v>
          </cell>
          <cell r="P88">
            <v>1726.36024</v>
          </cell>
          <cell r="Q88">
            <v>1487.0153399999999</v>
          </cell>
          <cell r="R88">
            <v>0.1609565776234696</v>
          </cell>
          <cell r="S88">
            <v>0</v>
          </cell>
          <cell r="T88">
            <v>11.40199999999993</v>
          </cell>
          <cell r="U88">
            <v>1763.5279999999998</v>
          </cell>
          <cell r="V88">
            <v>6.4654488048956019E-3</v>
          </cell>
          <cell r="W88" t="str">
            <v>U.S. Dollar</v>
          </cell>
          <cell r="X88">
            <v>12</v>
          </cell>
          <cell r="Y88">
            <v>1</v>
          </cell>
          <cell r="Z88">
            <v>0</v>
          </cell>
          <cell r="AA88">
            <v>1</v>
          </cell>
          <cell r="AB88">
            <v>1472.6210000000001</v>
          </cell>
          <cell r="AC88">
            <v>32.39</v>
          </cell>
          <cell r="AD88">
            <v>7.38</v>
          </cell>
          <cell r="AE88" t="str">
            <v>05/22/2008</v>
          </cell>
          <cell r="AF88" t="str">
            <v>11/21/2008</v>
          </cell>
          <cell r="AG88">
            <v>16.53</v>
          </cell>
          <cell r="AH88">
            <v>14.18</v>
          </cell>
          <cell r="AI88">
            <v>10.89</v>
          </cell>
          <cell r="AJ88">
            <v>-3.0248033877798841E-3</v>
          </cell>
          <cell r="AK88">
            <v>1.9171239999999999E-2</v>
          </cell>
          <cell r="AL88">
            <v>7.1521399999999999E-2</v>
          </cell>
          <cell r="AM88">
            <v>-5.2873549999999998E-2</v>
          </cell>
          <cell r="AN88">
            <v>-0.40268210000000004</v>
          </cell>
          <cell r="AO88">
            <v>-0.69133650000000002</v>
          </cell>
          <cell r="AP88">
            <v>0.5133149678604223</v>
          </cell>
          <cell r="AQ88">
            <v>8.9676399999999972E-3</v>
          </cell>
          <cell r="AR88">
            <v>-7.6258779999999984E-2</v>
          </cell>
          <cell r="AS88">
            <v>-7.0729790000000001E-2</v>
          </cell>
          <cell r="AT88">
            <v>-3.6736199999999997E-2</v>
          </cell>
          <cell r="AU88">
            <v>0.55056932711865647</v>
          </cell>
          <cell r="AV88">
            <v>3.3862839999999998</v>
          </cell>
          <cell r="AW88">
            <v>4.348522</v>
          </cell>
          <cell r="AX88">
            <v>1735.047</v>
          </cell>
          <cell r="AY88">
            <v>0.96579999999999999</v>
          </cell>
          <cell r="AZ88">
            <v>0</v>
          </cell>
          <cell r="BA88">
            <v>14108.271000000001</v>
          </cell>
          <cell r="BB88">
            <v>15366.589</v>
          </cell>
          <cell r="BC88">
            <v>15667.57</v>
          </cell>
          <cell r="BD88">
            <v>15923.261</v>
          </cell>
          <cell r="BE88">
            <v>434.38300000000004</v>
          </cell>
          <cell r="BF88">
            <v>250.84100000000001</v>
          </cell>
          <cell r="BG88">
            <v>420.51600000000002</v>
          </cell>
          <cell r="BH88">
            <v>443.94778000000002</v>
          </cell>
          <cell r="BI88">
            <v>513.78700000000003</v>
          </cell>
          <cell r="BJ88">
            <v>391.40100000000001</v>
          </cell>
          <cell r="BK88">
            <v>190.041</v>
          </cell>
          <cell r="BL88">
            <v>352.72985999999997</v>
          </cell>
          <cell r="BM88">
            <v>370.13677999999999</v>
          </cell>
          <cell r="BN88">
            <v>460.48200000000003</v>
          </cell>
          <cell r="BO88">
            <v>1.7400599999999999</v>
          </cell>
          <cell r="BP88">
            <v>0.89178000000000002</v>
          </cell>
          <cell r="BQ88">
            <v>2.0304457999999999</v>
          </cell>
          <cell r="BR88">
            <v>2.1330182999999998</v>
          </cell>
          <cell r="BS88">
            <v>2.2596400000000001</v>
          </cell>
          <cell r="BT88" t="str">
            <v>A</v>
          </cell>
          <cell r="BU88" t="str">
            <v>A</v>
          </cell>
          <cell r="BZ88" t="str">
            <v>E</v>
          </cell>
          <cell r="CA88" t="str">
            <v>E</v>
          </cell>
        </row>
        <row r="89">
          <cell r="B89" t="str">
            <v>HS</v>
          </cell>
          <cell r="C89" t="str">
            <v>N/R</v>
          </cell>
          <cell r="D89" t="str">
            <v>--</v>
          </cell>
          <cell r="E89">
            <v>8.81</v>
          </cell>
          <cell r="F89">
            <v>9.77</v>
          </cell>
          <cell r="G89">
            <v>8.81</v>
          </cell>
          <cell r="H89">
            <v>55.309139999999999</v>
          </cell>
          <cell r="I89">
            <v>487.27352340000004</v>
          </cell>
          <cell r="J89">
            <v>487.27352340000004</v>
          </cell>
          <cell r="K89">
            <v>285.49900000000002</v>
          </cell>
          <cell r="L89">
            <v>268.01299999999998</v>
          </cell>
          <cell r="M89">
            <v>0</v>
          </cell>
          <cell r="N89">
            <v>0</v>
          </cell>
          <cell r="O89">
            <v>750.87800000000004</v>
          </cell>
          <cell r="P89">
            <v>469.7875234</v>
          </cell>
          <cell r="Q89">
            <v>512.37556119999999</v>
          </cell>
          <cell r="R89">
            <v>-8.3118792200505109E-2</v>
          </cell>
          <cell r="S89">
            <v>0</v>
          </cell>
          <cell r="T89">
            <v>-17.486000000000047</v>
          </cell>
          <cell r="U89">
            <v>733.39200000000005</v>
          </cell>
          <cell r="V89">
            <v>-2.3842638043502038E-2</v>
          </cell>
          <cell r="W89" t="str">
            <v>U.S. Dollar</v>
          </cell>
          <cell r="X89">
            <v>12</v>
          </cell>
          <cell r="Y89">
            <v>1</v>
          </cell>
          <cell r="Z89">
            <v>0</v>
          </cell>
          <cell r="AA89">
            <v>1</v>
          </cell>
          <cell r="AB89">
            <v>550.49549999999999</v>
          </cell>
          <cell r="AC89">
            <v>22.63</v>
          </cell>
          <cell r="AD89">
            <v>4.2700000000000005</v>
          </cell>
          <cell r="AE89" t="str">
            <v>09/23/2008</v>
          </cell>
          <cell r="AF89" t="str">
            <v>03/10/2009</v>
          </cell>
          <cell r="AG89">
            <v>9.07</v>
          </cell>
          <cell r="AH89">
            <v>9.58</v>
          </cell>
          <cell r="AI89">
            <v>19.97</v>
          </cell>
          <cell r="AJ89">
            <v>-2.8665931642778419E-2</v>
          </cell>
          <cell r="AK89">
            <v>3.403759E-2</v>
          </cell>
          <cell r="AL89">
            <v>-8.0375730000000006E-2</v>
          </cell>
          <cell r="AM89">
            <v>-0.41886540000000005</v>
          </cell>
          <cell r="AN89">
            <v>-0.51055550000000005</v>
          </cell>
          <cell r="AO89">
            <v>-0.43976609999999999</v>
          </cell>
          <cell r="AP89">
            <v>-0.55883825738607906</v>
          </cell>
          <cell r="AQ89">
            <v>2.3833989999999999E-2</v>
          </cell>
          <cell r="AR89">
            <v>-0.22815590999999999</v>
          </cell>
          <cell r="AS89">
            <v>-0.43672164000000008</v>
          </cell>
          <cell r="AT89">
            <v>-0.1446096</v>
          </cell>
          <cell r="AU89">
            <v>-0.52158389812784489</v>
          </cell>
          <cell r="AV89">
            <v>4.8134600000000001</v>
          </cell>
          <cell r="AW89">
            <v>5.0108749999999995</v>
          </cell>
          <cell r="AX89">
            <v>511.84710000000001</v>
          </cell>
          <cell r="AY89">
            <v>0.83715550000000005</v>
          </cell>
          <cell r="AZ89">
            <v>0</v>
          </cell>
          <cell r="BA89">
            <v>1551.182</v>
          </cell>
          <cell r="BB89">
            <v>2173.2939999999999</v>
          </cell>
          <cell r="BC89">
            <v>2548.3312999999998</v>
          </cell>
          <cell r="BD89">
            <v>2651.0810000000001</v>
          </cell>
          <cell r="BE89">
            <v>162.97799999999998</v>
          </cell>
          <cell r="BF89">
            <v>234.13499999999999</v>
          </cell>
          <cell r="BG89">
            <v>226.28627</v>
          </cell>
          <cell r="BH89">
            <v>232.31656000000001</v>
          </cell>
          <cell r="BI89">
            <v>241.73473999999999</v>
          </cell>
          <cell r="BJ89">
            <v>146.75799999999998</v>
          </cell>
          <cell r="BK89">
            <v>205.58799999999999</v>
          </cell>
          <cell r="BL89">
            <v>193.09367</v>
          </cell>
          <cell r="BM89">
            <v>187.46184</v>
          </cell>
          <cell r="BN89">
            <v>212.23302000000001</v>
          </cell>
          <cell r="BO89">
            <v>1.51024</v>
          </cell>
          <cell r="BP89">
            <v>2.12778</v>
          </cell>
          <cell r="BQ89">
            <v>2.104619</v>
          </cell>
          <cell r="BR89">
            <v>2.0250469999999998</v>
          </cell>
          <cell r="BS89">
            <v>2.2072799999999999</v>
          </cell>
          <cell r="BT89" t="str">
            <v>A</v>
          </cell>
          <cell r="BU89" t="str">
            <v>A</v>
          </cell>
          <cell r="BZ89" t="str">
            <v>E</v>
          </cell>
          <cell r="CA89" t="str">
            <v>E</v>
          </cell>
        </row>
        <row r="90">
          <cell r="B90" t="str">
            <v>WCG</v>
          </cell>
          <cell r="C90" t="str">
            <v>N/R</v>
          </cell>
          <cell r="D90" t="str">
            <v>--</v>
          </cell>
          <cell r="E90">
            <v>17</v>
          </cell>
          <cell r="F90">
            <v>14.530000000000001</v>
          </cell>
          <cell r="G90">
            <v>17</v>
          </cell>
          <cell r="H90">
            <v>41.619729999999997</v>
          </cell>
          <cell r="I90">
            <v>707.53540999999996</v>
          </cell>
          <cell r="J90">
            <v>707.53540999999996</v>
          </cell>
          <cell r="K90">
            <v>1181.922</v>
          </cell>
          <cell r="L90">
            <v>152.74100000000001</v>
          </cell>
          <cell r="M90" t="str">
            <v>0</v>
          </cell>
          <cell r="N90">
            <v>0</v>
          </cell>
          <cell r="O90">
            <v>805.82899999999995</v>
          </cell>
          <cell r="P90">
            <v>-321.64559000000008</v>
          </cell>
          <cell r="Q90">
            <v>-454.41252870000005</v>
          </cell>
          <cell r="R90">
            <v>-0.29217270720907385</v>
          </cell>
          <cell r="S90">
            <v>0</v>
          </cell>
          <cell r="T90">
            <v>-1029.181</v>
          </cell>
          <cell r="U90">
            <v>-223.35200000000009</v>
          </cell>
          <cell r="V90">
            <v>4.6078879974211091</v>
          </cell>
          <cell r="W90" t="str">
            <v>U.S. Dollar</v>
          </cell>
          <cell r="X90">
            <v>12</v>
          </cell>
          <cell r="Y90">
            <v>1</v>
          </cell>
          <cell r="Z90">
            <v>0</v>
          </cell>
          <cell r="AA90">
            <v>1</v>
          </cell>
          <cell r="AB90">
            <v>583.25160000000005</v>
          </cell>
          <cell r="AC90">
            <v>55.730000000000004</v>
          </cell>
          <cell r="AD90">
            <v>6.12</v>
          </cell>
          <cell r="AE90" t="str">
            <v>06/02/2008</v>
          </cell>
          <cell r="AF90" t="str">
            <v>11/13/2008</v>
          </cell>
          <cell r="AG90">
            <v>17.64</v>
          </cell>
          <cell r="AH90">
            <v>13.81</v>
          </cell>
          <cell r="AI90">
            <v>12.86</v>
          </cell>
          <cell r="AJ90">
            <v>-3.6281179138322073E-2</v>
          </cell>
          <cell r="AK90">
            <v>-6.1292109999999997E-2</v>
          </cell>
          <cell r="AL90">
            <v>0.22655130000000004</v>
          </cell>
          <cell r="AM90">
            <v>9.1843369999999994E-2</v>
          </cell>
          <cell r="AN90">
            <v>-0.6556613</v>
          </cell>
          <cell r="AO90">
            <v>-0.68194370000000004</v>
          </cell>
          <cell r="AP90">
            <v>0.32192846034214617</v>
          </cell>
          <cell r="AQ90">
            <v>-7.1495710000000004E-2</v>
          </cell>
          <cell r="AR90">
            <v>7.8771120000000056E-2</v>
          </cell>
          <cell r="AS90">
            <v>7.3987129999999998E-2</v>
          </cell>
          <cell r="AT90">
            <v>-0.28971539999999996</v>
          </cell>
          <cell r="AU90">
            <v>0.35918281960038034</v>
          </cell>
          <cell r="AV90">
            <v>6.127713</v>
          </cell>
          <cell r="AW90">
            <v>6.9449160000000001</v>
          </cell>
          <cell r="AX90">
            <v>737.36060000000009</v>
          </cell>
          <cell r="AY90">
            <v>0.96840700000000002</v>
          </cell>
          <cell r="AZ90">
            <v>0</v>
          </cell>
          <cell r="BA90">
            <v>5390.7920000000004</v>
          </cell>
          <cell r="BB90">
            <v>6521.9070000000002</v>
          </cell>
          <cell r="BC90">
            <v>6808.6436000000003</v>
          </cell>
          <cell r="BD90">
            <v>6622.87</v>
          </cell>
          <cell r="BE90">
            <v>410.76000000000005</v>
          </cell>
          <cell r="BF90">
            <v>58.272999999999996</v>
          </cell>
          <cell r="BG90">
            <v>161.86081999999999</v>
          </cell>
          <cell r="BH90">
            <v>169.23660000000001</v>
          </cell>
          <cell r="BI90">
            <v>188.19300000000001</v>
          </cell>
          <cell r="BJ90">
            <v>392.00300000000004</v>
          </cell>
          <cell r="BK90">
            <v>36.948999999999998</v>
          </cell>
          <cell r="BL90">
            <v>151.21065999999999</v>
          </cell>
          <cell r="BM90">
            <v>161.00479000000001</v>
          </cell>
          <cell r="BN90">
            <v>199.09</v>
          </cell>
          <cell r="BO90">
            <v>5.3122100000000003</v>
          </cell>
          <cell r="BP90">
            <v>-0.88976999999999995</v>
          </cell>
          <cell r="BQ90">
            <v>2.0099999999999998</v>
          </cell>
          <cell r="BR90">
            <v>2.1537500000000001</v>
          </cell>
          <cell r="BS90">
            <v>2.2350001000000002</v>
          </cell>
          <cell r="BT90" t="str">
            <v>A</v>
          </cell>
          <cell r="BU90" t="str">
            <v>A</v>
          </cell>
          <cell r="BZ90" t="str">
            <v>E</v>
          </cell>
          <cell r="CA90" t="str">
            <v>E</v>
          </cell>
        </row>
        <row r="91">
          <cell r="B91" t="str">
            <v>GTS</v>
          </cell>
          <cell r="C91" t="str">
            <v>N/R</v>
          </cell>
          <cell r="D91" t="str">
            <v>--</v>
          </cell>
          <cell r="E91">
            <v>13.950000000000001</v>
          </cell>
          <cell r="F91">
            <v>12.950000000000001</v>
          </cell>
          <cell r="G91">
            <v>13.950000000000001</v>
          </cell>
          <cell r="H91">
            <v>32.371569999999998</v>
          </cell>
          <cell r="I91">
            <v>451.58340150000004</v>
          </cell>
          <cell r="J91">
            <v>451.58340150000004</v>
          </cell>
          <cell r="K91">
            <v>46.094999999999999</v>
          </cell>
          <cell r="L91">
            <v>169.30699999999999</v>
          </cell>
          <cell r="M91" t="str">
            <v>0</v>
          </cell>
          <cell r="N91" t="str">
            <v>0</v>
          </cell>
          <cell r="O91">
            <v>485.09900000000005</v>
          </cell>
          <cell r="P91">
            <v>574.79540150000003</v>
          </cell>
          <cell r="Q91">
            <v>540.80525299999999</v>
          </cell>
          <cell r="R91">
            <v>6.285099545806383E-2</v>
          </cell>
          <cell r="S91">
            <v>0</v>
          </cell>
          <cell r="T91">
            <v>123.21199999999999</v>
          </cell>
          <cell r="U91">
            <v>608.31100000000004</v>
          </cell>
          <cell r="V91">
            <v>0.20254770997072219</v>
          </cell>
          <cell r="W91" t="str">
            <v>U.S. Dollar</v>
          </cell>
          <cell r="X91">
            <v>12</v>
          </cell>
          <cell r="Y91">
            <v>1</v>
          </cell>
          <cell r="Z91">
            <v>0</v>
          </cell>
          <cell r="AA91">
            <v>1</v>
          </cell>
          <cell r="AB91">
            <v>267.9588</v>
          </cell>
          <cell r="AC91">
            <v>19.940000000000001</v>
          </cell>
          <cell r="AD91">
            <v>6.51</v>
          </cell>
          <cell r="AE91" t="str">
            <v>06/05/2008</v>
          </cell>
          <cell r="AF91" t="str">
            <v>11/21/2008</v>
          </cell>
          <cell r="AG91">
            <v>14.44</v>
          </cell>
          <cell r="AH91">
            <v>12.9</v>
          </cell>
          <cell r="AI91">
            <v>11.5</v>
          </cell>
          <cell r="AJ91">
            <v>-3.3933518005540009E-2</v>
          </cell>
          <cell r="AK91">
            <v>3.1042100000000003E-2</v>
          </cell>
          <cell r="AL91">
            <v>4.6511649999999995E-2</v>
          </cell>
          <cell r="AM91">
            <v>-7.8236460000000001E-3</v>
          </cell>
          <cell r="AN91">
            <v>-0.21141889999999999</v>
          </cell>
          <cell r="AO91" t="e">
            <v>#N/A</v>
          </cell>
          <cell r="AP91">
            <v>0.21304347826086967</v>
          </cell>
          <cell r="AQ91">
            <v>2.0838500000000003E-2</v>
          </cell>
          <cell r="AR91">
            <v>-0.10126853</v>
          </cell>
          <cell r="AS91">
            <v>-2.5679885999999999E-2</v>
          </cell>
          <cell r="AT91">
            <v>0.15452700000000005</v>
          </cell>
          <cell r="AU91">
            <v>0.25029783751910384</v>
          </cell>
          <cell r="AV91">
            <v>3.7570739999999998</v>
          </cell>
          <cell r="AW91">
            <v>4.5611389999999998</v>
          </cell>
          <cell r="AX91">
            <v>138.2937</v>
          </cell>
          <cell r="AY91">
            <v>0.69094109999999997</v>
          </cell>
          <cell r="AZ91">
            <v>0</v>
          </cell>
          <cell r="BA91">
            <v>1549.7919999999999</v>
          </cell>
          <cell r="BB91">
            <v>1733.4259999999999</v>
          </cell>
          <cell r="BC91">
            <v>1881.6398999999999</v>
          </cell>
          <cell r="BD91">
            <v>1944.7675999999999</v>
          </cell>
          <cell r="BE91">
            <v>96.045999999999992</v>
          </cell>
          <cell r="BF91">
            <v>53.991999999999997</v>
          </cell>
          <cell r="BG91">
            <v>90.109570000000005</v>
          </cell>
          <cell r="BH91">
            <v>94.155495000000002</v>
          </cell>
          <cell r="BI91">
            <v>118.74299999999999</v>
          </cell>
          <cell r="BJ91">
            <v>88.483999999999995</v>
          </cell>
          <cell r="BK91">
            <v>46.625</v>
          </cell>
          <cell r="BL91">
            <v>77.115425000000002</v>
          </cell>
          <cell r="BM91">
            <v>78.251140000000007</v>
          </cell>
          <cell r="BN91">
            <v>105.877</v>
          </cell>
          <cell r="BO91">
            <v>2.1513900000000001</v>
          </cell>
          <cell r="BP91">
            <v>0.77178000000000002</v>
          </cell>
          <cell r="BQ91">
            <v>1.9333400999999999</v>
          </cell>
          <cell r="BR91">
            <v>2.0788739999999999</v>
          </cell>
          <cell r="BS91">
            <v>2.3423099999999999</v>
          </cell>
          <cell r="BT91" t="str">
            <v>A</v>
          </cell>
          <cell r="BU91" t="str">
            <v>A</v>
          </cell>
          <cell r="BZ91" t="str">
            <v>E</v>
          </cell>
          <cell r="CA91" t="str">
            <v>E</v>
          </cell>
        </row>
        <row r="92">
          <cell r="B92" t="str">
            <v>MOH</v>
          </cell>
          <cell r="C92" t="str">
            <v>N/R</v>
          </cell>
          <cell r="D92" t="str">
            <v>--</v>
          </cell>
          <cell r="E92">
            <v>23.330000000000002</v>
          </cell>
          <cell r="F92">
            <v>20.740000000000002</v>
          </cell>
          <cell r="G92">
            <v>23.330000000000002</v>
          </cell>
          <cell r="H92">
            <v>26.812999999999999</v>
          </cell>
          <cell r="I92">
            <v>625.54728999999998</v>
          </cell>
          <cell r="J92">
            <v>625.54728999999998</v>
          </cell>
          <cell r="K92">
            <v>577.03200000000004</v>
          </cell>
          <cell r="L92">
            <v>200</v>
          </cell>
          <cell r="M92" t="str">
            <v>0</v>
          </cell>
          <cell r="N92" t="str">
            <v>0</v>
          </cell>
          <cell r="O92">
            <v>510.66400000000004</v>
          </cell>
          <cell r="P92">
            <v>248.51528999999994</v>
          </cell>
          <cell r="Q92">
            <v>184.70034999999996</v>
          </cell>
          <cell r="R92">
            <v>0.34550524674154648</v>
          </cell>
          <cell r="S92">
            <v>0</v>
          </cell>
          <cell r="T92">
            <v>-377.03200000000004</v>
          </cell>
          <cell r="U92">
            <v>133.63200000000001</v>
          </cell>
          <cell r="V92">
            <v>-2.8214200191570882</v>
          </cell>
          <cell r="W92" t="str">
            <v>U.S. Dollar</v>
          </cell>
          <cell r="X92">
            <v>12</v>
          </cell>
          <cell r="Y92">
            <v>1</v>
          </cell>
          <cell r="Z92">
            <v>0</v>
          </cell>
          <cell r="AA92">
            <v>1</v>
          </cell>
          <cell r="AB92">
            <v>546.08270000000005</v>
          </cell>
          <cell r="AC92">
            <v>42.61</v>
          </cell>
          <cell r="AD92">
            <v>16.12</v>
          </cell>
          <cell r="AE92" t="str">
            <v>09/19/2008</v>
          </cell>
          <cell r="AF92" t="str">
            <v>12/12/2008</v>
          </cell>
          <cell r="AG92">
            <v>23.95</v>
          </cell>
          <cell r="AH92">
            <v>20.95</v>
          </cell>
          <cell r="AI92">
            <v>17.61</v>
          </cell>
          <cell r="AJ92">
            <v>-2.5887265135699278E-2</v>
          </cell>
          <cell r="AK92">
            <v>5.0427789999999993E-2</v>
          </cell>
          <cell r="AL92">
            <v>0.14027381</v>
          </cell>
          <cell r="AM92">
            <v>7.4125289999999996E-2</v>
          </cell>
          <cell r="AN92">
            <v>-7.7136100000000013E-2</v>
          </cell>
          <cell r="AO92">
            <v>-0.35736190000000001</v>
          </cell>
          <cell r="AP92">
            <v>0.32481544576944943</v>
          </cell>
          <cell r="AQ92">
            <v>4.0224189999999993E-2</v>
          </cell>
          <cell r="AR92">
            <v>-7.5063699999999844E-3</v>
          </cell>
          <cell r="AS92">
            <v>5.6269050000000001E-2</v>
          </cell>
          <cell r="AT92">
            <v>0.28880980000000001</v>
          </cell>
          <cell r="AU92">
            <v>0.3620698050276836</v>
          </cell>
          <cell r="AV92">
            <v>2.9643999999999999</v>
          </cell>
          <cell r="AW92">
            <v>3.8607309999999999</v>
          </cell>
          <cell r="AX92">
            <v>261.23050000000001</v>
          </cell>
          <cell r="AY92">
            <v>0.51024320000000001</v>
          </cell>
          <cell r="AZ92">
            <v>0</v>
          </cell>
          <cell r="BA92">
            <v>2462.3690000000001</v>
          </cell>
          <cell r="BB92">
            <v>3091.24</v>
          </cell>
          <cell r="BC92">
            <v>3559.2885999999999</v>
          </cell>
          <cell r="BD92">
            <v>3864.9423999999999</v>
          </cell>
          <cell r="BE92">
            <v>127.07599999999999</v>
          </cell>
          <cell r="BF92">
            <v>146.29300000000001</v>
          </cell>
          <cell r="BG92">
            <v>155.30799999999999</v>
          </cell>
          <cell r="BH92">
            <v>172.92929000000001</v>
          </cell>
          <cell r="BI92">
            <v>197.40199999999999</v>
          </cell>
          <cell r="BJ92">
            <v>99.108999999999995</v>
          </cell>
          <cell r="BK92">
            <v>112.605</v>
          </cell>
          <cell r="BL92">
            <v>111.29116999999999</v>
          </cell>
          <cell r="BM92">
            <v>125.732506</v>
          </cell>
          <cell r="BN92">
            <v>146.46199999999999</v>
          </cell>
          <cell r="BO92">
            <v>2.0629499999999998</v>
          </cell>
          <cell r="BP92">
            <v>2.2545899999999999</v>
          </cell>
          <cell r="BQ92">
            <v>2.244802</v>
          </cell>
          <cell r="BR92">
            <v>2.4827952</v>
          </cell>
          <cell r="BS92">
            <v>2.8582032000000002</v>
          </cell>
          <cell r="BT92" t="str">
            <v>A</v>
          </cell>
          <cell r="BU92" t="str">
            <v>A</v>
          </cell>
          <cell r="BZ92" t="str">
            <v>E</v>
          </cell>
          <cell r="CA92" t="str">
            <v>E</v>
          </cell>
        </row>
        <row r="93">
          <cell r="B93" t="str">
            <v>HUM</v>
          </cell>
          <cell r="C93" t="str">
            <v>N/R</v>
          </cell>
          <cell r="D93" t="str">
            <v>--</v>
          </cell>
          <cell r="E93">
            <v>30.580000000000002</v>
          </cell>
          <cell r="F93">
            <v>28.95</v>
          </cell>
          <cell r="G93">
            <v>30.580000000000002</v>
          </cell>
          <cell r="H93">
            <v>168.56899999999999</v>
          </cell>
          <cell r="I93">
            <v>5154.8400199999996</v>
          </cell>
          <cell r="J93">
            <v>5154.8400199999996</v>
          </cell>
          <cell r="K93">
            <v>6173.9610000000002</v>
          </cell>
          <cell r="L93">
            <v>2161.5740000000001</v>
          </cell>
          <cell r="M93" t="str">
            <v>0</v>
          </cell>
          <cell r="N93" t="str">
            <v>0</v>
          </cell>
          <cell r="O93">
            <v>4457.1900000000005</v>
          </cell>
          <cell r="P93">
            <v>1142.4530199999995</v>
          </cell>
          <cell r="Q93">
            <v>810.37208999999939</v>
          </cell>
          <cell r="R93">
            <v>0.40978821222729955</v>
          </cell>
          <cell r="S93">
            <v>0</v>
          </cell>
          <cell r="T93">
            <v>-4012.3870000000002</v>
          </cell>
          <cell r="U93">
            <v>444.80300000000034</v>
          </cell>
          <cell r="V93">
            <v>-9.0205933862856078</v>
          </cell>
          <cell r="W93" t="str">
            <v>U.S. Dollar</v>
          </cell>
          <cell r="X93">
            <v>12</v>
          </cell>
          <cell r="Y93">
            <v>1</v>
          </cell>
          <cell r="Z93">
            <v>0</v>
          </cell>
          <cell r="AA93">
            <v>1</v>
          </cell>
          <cell r="AB93">
            <v>4852.8850000000002</v>
          </cell>
          <cell r="AC93">
            <v>51.85</v>
          </cell>
          <cell r="AD93">
            <v>18.57</v>
          </cell>
          <cell r="AE93" t="str">
            <v>05/29/2008</v>
          </cell>
          <cell r="AF93" t="str">
            <v>03/05/2009</v>
          </cell>
          <cell r="AG93">
            <v>31.060000000000002</v>
          </cell>
          <cell r="AH93">
            <v>28.61</v>
          </cell>
          <cell r="AI93">
            <v>37.28</v>
          </cell>
          <cell r="AJ93">
            <v>-1.5453960077269846E-2</v>
          </cell>
          <cell r="AK93">
            <v>2.7208570000000001E-2</v>
          </cell>
          <cell r="AL93">
            <v>3.1018259999999999E-2</v>
          </cell>
          <cell r="AM93">
            <v>-0.28467830000000005</v>
          </cell>
          <cell r="AN93">
            <v>-0.29522930000000003</v>
          </cell>
          <cell r="AO93">
            <v>-0.40158959999999999</v>
          </cell>
          <cell r="AP93">
            <v>-0.17972103004291839</v>
          </cell>
          <cell r="AQ93">
            <v>1.7004970000000001E-2</v>
          </cell>
          <cell r="AR93">
            <v>-0.11676191999999999</v>
          </cell>
          <cell r="AS93">
            <v>-0.30253454000000007</v>
          </cell>
          <cell r="AT93">
            <v>7.0716600000000018E-2</v>
          </cell>
          <cell r="AU93">
            <v>-0.14246667078468422</v>
          </cell>
          <cell r="AV93">
            <v>3.9462259999999998</v>
          </cell>
          <cell r="AW93">
            <v>4.492985</v>
          </cell>
          <cell r="AX93">
            <v>4264.884</v>
          </cell>
          <cell r="AY93">
            <v>0.99043930000000002</v>
          </cell>
          <cell r="AZ93">
            <v>0</v>
          </cell>
          <cell r="BA93">
            <v>24825.862000000001</v>
          </cell>
          <cell r="BB93">
            <v>28516.723000000002</v>
          </cell>
          <cell r="BC93">
            <v>30879.138999999999</v>
          </cell>
          <cell r="BD93">
            <v>30780.875</v>
          </cell>
          <cell r="BE93">
            <v>1542.9899999999998</v>
          </cell>
          <cell r="BF93">
            <v>1293.4870000000001</v>
          </cell>
          <cell r="BG93">
            <v>1738.2878000000001</v>
          </cell>
          <cell r="BH93">
            <v>1718.9277</v>
          </cell>
          <cell r="BI93">
            <v>1761.684</v>
          </cell>
          <cell r="BJ93">
            <v>1358.1779999999999</v>
          </cell>
          <cell r="BK93">
            <v>1073.1369999999999</v>
          </cell>
          <cell r="BL93">
            <v>1547.1759999999999</v>
          </cell>
          <cell r="BM93">
            <v>1505.2918999999999</v>
          </cell>
          <cell r="BN93">
            <v>1638.7059999999999</v>
          </cell>
          <cell r="BO93">
            <v>4.9959800000000003</v>
          </cell>
          <cell r="BP93">
            <v>3.8711899999999999</v>
          </cell>
          <cell r="BQ93">
            <v>5.8940669999999997</v>
          </cell>
          <cell r="BR93">
            <v>5.685975</v>
          </cell>
          <cell r="BS93">
            <v>6.3156049999999997</v>
          </cell>
          <cell r="BT93" t="str">
            <v>A</v>
          </cell>
          <cell r="BU93" t="str">
            <v>A</v>
          </cell>
          <cell r="BZ93" t="str">
            <v>E</v>
          </cell>
          <cell r="CA93" t="str">
            <v>E</v>
          </cell>
        </row>
        <row r="94">
          <cell r="B94" t="str">
            <v>CI</v>
          </cell>
          <cell r="C94" t="str">
            <v>N/R</v>
          </cell>
          <cell r="D94" t="str">
            <v>--</v>
          </cell>
          <cell r="E94">
            <v>21.31</v>
          </cell>
          <cell r="F94">
            <v>21.41</v>
          </cell>
          <cell r="G94">
            <v>21.31</v>
          </cell>
          <cell r="H94">
            <v>269.95100000000002</v>
          </cell>
          <cell r="I94">
            <v>5752.6558100000002</v>
          </cell>
          <cell r="J94">
            <v>5752.6558100000002</v>
          </cell>
          <cell r="K94">
            <v>1342</v>
          </cell>
          <cell r="L94">
            <v>2391</v>
          </cell>
          <cell r="M94" t="str">
            <v>0</v>
          </cell>
          <cell r="N94" t="str">
            <v>0</v>
          </cell>
          <cell r="O94">
            <v>3592</v>
          </cell>
          <cell r="P94">
            <v>6801.6558100000002</v>
          </cell>
          <cell r="Q94">
            <v>6777.3602200000005</v>
          </cell>
          <cell r="R94">
            <v>3.5848160952554053E-3</v>
          </cell>
          <cell r="S94">
            <v>1.885014E-3</v>
          </cell>
          <cell r="T94">
            <v>1049</v>
          </cell>
          <cell r="U94">
            <v>4641</v>
          </cell>
          <cell r="V94">
            <v>0.22602887308769662</v>
          </cell>
          <cell r="W94" t="str">
            <v>U.S. Dollar</v>
          </cell>
          <cell r="X94">
            <v>12</v>
          </cell>
          <cell r="Y94">
            <v>1</v>
          </cell>
          <cell r="Z94">
            <v>0</v>
          </cell>
          <cell r="AA94">
            <v>1</v>
          </cell>
          <cell r="AB94">
            <v>5749.24</v>
          </cell>
          <cell r="AC94">
            <v>44.24</v>
          </cell>
          <cell r="AD94">
            <v>8</v>
          </cell>
          <cell r="AE94" t="str">
            <v>04/18/2008</v>
          </cell>
          <cell r="AF94" t="str">
            <v>11/21/2008</v>
          </cell>
          <cell r="AG94">
            <v>21.5</v>
          </cell>
          <cell r="AH94">
            <v>21.22</v>
          </cell>
          <cell r="AI94">
            <v>16.850000000000001</v>
          </cell>
          <cell r="AJ94">
            <v>-8.837209302325677E-3</v>
          </cell>
          <cell r="AK94">
            <v>6.1783789999999998E-2</v>
          </cell>
          <cell r="AL94">
            <v>4.3073889999999997E-2</v>
          </cell>
          <cell r="AM94">
            <v>4.694462E-4</v>
          </cell>
          <cell r="AN94">
            <v>-0.46551290000000001</v>
          </cell>
          <cell r="AO94">
            <v>-0.49254680000000006</v>
          </cell>
          <cell r="AP94">
            <v>0.26468842729970299</v>
          </cell>
          <cell r="AQ94">
            <v>5.1580189999999998E-2</v>
          </cell>
          <cell r="AR94">
            <v>-0.10470628999999998</v>
          </cell>
          <cell r="AS94">
            <v>-1.7386793799999998E-2</v>
          </cell>
          <cell r="AT94">
            <v>-9.9566999999999961E-2</v>
          </cell>
          <cell r="AU94">
            <v>0.30194278655793716</v>
          </cell>
          <cell r="AV94">
            <v>4.4034420000000001</v>
          </cell>
          <cell r="AW94">
            <v>5.5311329999999996</v>
          </cell>
          <cell r="AX94">
            <v>4638.8879999999999</v>
          </cell>
          <cell r="AY94">
            <v>0.99175190000000013</v>
          </cell>
          <cell r="AZ94">
            <v>0</v>
          </cell>
          <cell r="BA94">
            <v>17623</v>
          </cell>
          <cell r="BB94">
            <v>19101</v>
          </cell>
          <cell r="BC94">
            <v>19298.2</v>
          </cell>
          <cell r="BD94">
            <v>19900.016</v>
          </cell>
          <cell r="BE94">
            <v>1947</v>
          </cell>
          <cell r="BF94">
            <v>768</v>
          </cell>
          <cell r="BG94">
            <v>1853.6738</v>
          </cell>
          <cell r="BH94">
            <v>2000.24</v>
          </cell>
          <cell r="BI94">
            <v>2123.27</v>
          </cell>
          <cell r="BJ94">
            <v>1753</v>
          </cell>
          <cell r="BK94">
            <v>524</v>
          </cell>
          <cell r="BL94">
            <v>1600.6880000000001</v>
          </cell>
          <cell r="BM94">
            <v>1805.53</v>
          </cell>
          <cell r="BN94">
            <v>1878.5449000000001</v>
          </cell>
          <cell r="BO94">
            <v>3.9549300000000001</v>
          </cell>
          <cell r="BP94">
            <v>1.0478499999999999</v>
          </cell>
          <cell r="BQ94">
            <v>3.8727174</v>
          </cell>
          <cell r="BR94">
            <v>4.2179722999999996</v>
          </cell>
          <cell r="BS94">
            <v>4.51661</v>
          </cell>
          <cell r="BT94" t="str">
            <v>A</v>
          </cell>
          <cell r="BU94" t="str">
            <v>A</v>
          </cell>
          <cell r="BZ94" t="str">
            <v>E</v>
          </cell>
          <cell r="CA94" t="str">
            <v>E</v>
          </cell>
        </row>
        <row r="95">
          <cell r="B95" t="str">
            <v>AET</v>
          </cell>
          <cell r="C95" t="str">
            <v>N/R</v>
          </cell>
          <cell r="D95" t="str">
            <v>--</v>
          </cell>
          <cell r="E95">
            <v>26.240000000000002</v>
          </cell>
          <cell r="F95">
            <v>25.78</v>
          </cell>
          <cell r="G95">
            <v>26.240000000000002</v>
          </cell>
          <cell r="H95">
            <v>468.3</v>
          </cell>
          <cell r="I95">
            <v>12288.192000000001</v>
          </cell>
          <cell r="J95">
            <v>12288.192000000001</v>
          </cell>
          <cell r="K95">
            <v>1179.5</v>
          </cell>
          <cell r="L95">
            <v>3854</v>
          </cell>
          <cell r="M95">
            <v>152.9</v>
          </cell>
          <cell r="N95">
            <v>0</v>
          </cell>
          <cell r="O95">
            <v>8186.4</v>
          </cell>
          <cell r="P95">
            <v>15115.592000000001</v>
          </cell>
          <cell r="Q95">
            <v>14878.397999999999</v>
          </cell>
          <cell r="R95">
            <v>1.5942173344200228E-2</v>
          </cell>
          <cell r="S95">
            <v>1.5349189999999998E-3</v>
          </cell>
          <cell r="T95">
            <v>2674.5</v>
          </cell>
          <cell r="U95">
            <v>11013.8</v>
          </cell>
          <cell r="V95">
            <v>0.2462503107477281</v>
          </cell>
          <cell r="W95" t="str">
            <v>U.S. Dollar</v>
          </cell>
          <cell r="X95">
            <v>12</v>
          </cell>
          <cell r="Y95">
            <v>1</v>
          </cell>
          <cell r="Z95">
            <v>0</v>
          </cell>
          <cell r="AA95">
            <v>1</v>
          </cell>
          <cell r="AB95">
            <v>11818.210000000001</v>
          </cell>
          <cell r="AC95">
            <v>47.54</v>
          </cell>
          <cell r="AD95">
            <v>14.210100000000001</v>
          </cell>
          <cell r="AE95" t="str">
            <v>06/05/2008</v>
          </cell>
          <cell r="AF95" t="str">
            <v>11/21/2008</v>
          </cell>
          <cell r="AG95">
            <v>26.26</v>
          </cell>
          <cell r="AH95">
            <v>26.060000000000002</v>
          </cell>
          <cell r="AI95">
            <v>28.5</v>
          </cell>
          <cell r="AJ95">
            <v>-7.6161462300072813E-4</v>
          </cell>
          <cell r="AK95">
            <v>9.9287749999999994E-2</v>
          </cell>
          <cell r="AL95">
            <v>-4.6511649999999995E-2</v>
          </cell>
          <cell r="AM95">
            <v>-0.18280910000000003</v>
          </cell>
          <cell r="AN95">
            <v>-0.39830310000000002</v>
          </cell>
          <cell r="AO95">
            <v>-0.45685700000000007</v>
          </cell>
          <cell r="AP95">
            <v>-7.9298245614034979E-2</v>
          </cell>
          <cell r="AQ95">
            <v>8.9084149999999987E-2</v>
          </cell>
          <cell r="AR95">
            <v>-0.19429182999999997</v>
          </cell>
          <cell r="AS95">
            <v>-0.20066534000000003</v>
          </cell>
          <cell r="AT95">
            <v>-3.2357199999999975E-2</v>
          </cell>
          <cell r="AU95">
            <v>-4.2043886355800808E-2</v>
          </cell>
          <cell r="AV95">
            <v>3.7390129999999999</v>
          </cell>
          <cell r="AW95">
            <v>4.4582109999999995</v>
          </cell>
          <cell r="AX95">
            <v>7083.9750000000004</v>
          </cell>
          <cell r="AY95">
            <v>0.99713340000000006</v>
          </cell>
          <cell r="AZ95">
            <v>0</v>
          </cell>
          <cell r="BA95">
            <v>27599.599999999999</v>
          </cell>
          <cell r="BB95">
            <v>30950.7</v>
          </cell>
          <cell r="BC95">
            <v>34039.652000000002</v>
          </cell>
          <cell r="BD95">
            <v>35788.055</v>
          </cell>
          <cell r="BE95">
            <v>3298.5</v>
          </cell>
          <cell r="BF95">
            <v>2788.9</v>
          </cell>
          <cell r="BG95">
            <v>3203.6187</v>
          </cell>
          <cell r="BH95">
            <v>3347.6089999999999</v>
          </cell>
          <cell r="BI95">
            <v>3578.9834000000001</v>
          </cell>
          <cell r="BJ95">
            <v>2977</v>
          </cell>
          <cell r="BK95">
            <v>2410.6</v>
          </cell>
          <cell r="BL95">
            <v>2713.7172999999998</v>
          </cell>
          <cell r="BM95">
            <v>2893.1469999999999</v>
          </cell>
          <cell r="BN95">
            <v>3125.3150000000001</v>
          </cell>
          <cell r="BO95">
            <v>3.5958399999999999</v>
          </cell>
          <cell r="BP95">
            <v>2.9108299999999998</v>
          </cell>
          <cell r="BQ95">
            <v>3.8730479999999998</v>
          </cell>
          <cell r="BR95">
            <v>4.3073249999999996</v>
          </cell>
          <cell r="BS95">
            <v>4.70181</v>
          </cell>
          <cell r="BT95" t="str">
            <v>A</v>
          </cell>
          <cell r="BU95" t="str">
            <v>A</v>
          </cell>
          <cell r="BZ95" t="str">
            <v>E</v>
          </cell>
          <cell r="CA95" t="str">
            <v>E</v>
          </cell>
        </row>
        <row r="96">
          <cell r="B96" t="str">
            <v>WLP</v>
          </cell>
          <cell r="C96" t="str">
            <v>N/R</v>
          </cell>
          <cell r="D96" t="str">
            <v>--</v>
          </cell>
          <cell r="E96">
            <v>46.03</v>
          </cell>
          <cell r="F96">
            <v>42.410000000000004</v>
          </cell>
          <cell r="G96">
            <v>46.03</v>
          </cell>
          <cell r="H96">
            <v>508.5</v>
          </cell>
          <cell r="I96">
            <v>23406.255000000001</v>
          </cell>
          <cell r="J96">
            <v>23406.255000000001</v>
          </cell>
          <cell r="K96">
            <v>2183.9</v>
          </cell>
          <cell r="L96">
            <v>9370.6</v>
          </cell>
          <cell r="M96" t="str">
            <v>0</v>
          </cell>
          <cell r="N96" t="str">
            <v>0</v>
          </cell>
          <cell r="O96">
            <v>21431.7</v>
          </cell>
          <cell r="P96">
            <v>30592.955000000002</v>
          </cell>
          <cell r="Q96">
            <v>29164.07</v>
          </cell>
          <cell r="R96">
            <v>4.8994704785717547E-2</v>
          </cell>
          <cell r="S96">
            <v>0</v>
          </cell>
          <cell r="T96">
            <v>7186.7000000000007</v>
          </cell>
          <cell r="U96">
            <v>28618.400000000001</v>
          </cell>
          <cell r="V96">
            <v>0.25112165599754005</v>
          </cell>
          <cell r="W96" t="str">
            <v>U.S. Dollar</v>
          </cell>
          <cell r="X96">
            <v>12</v>
          </cell>
          <cell r="Y96">
            <v>1</v>
          </cell>
          <cell r="Z96">
            <v>0</v>
          </cell>
          <cell r="AA96">
            <v>1</v>
          </cell>
          <cell r="AB96">
            <v>21127.54</v>
          </cell>
          <cell r="AC96">
            <v>57.86</v>
          </cell>
          <cell r="AD96">
            <v>27.5</v>
          </cell>
          <cell r="AE96" t="str">
            <v>08/18/2008</v>
          </cell>
          <cell r="AF96" t="str">
            <v>11/21/2008</v>
          </cell>
          <cell r="AG96">
            <v>46.480000000000004</v>
          </cell>
          <cell r="AH96">
            <v>43.22</v>
          </cell>
          <cell r="AI96">
            <v>42.13</v>
          </cell>
          <cell r="AJ96">
            <v>-9.6815834767642883E-3</v>
          </cell>
          <cell r="AK96">
            <v>1.075971E-2</v>
          </cell>
          <cell r="AL96">
            <v>5.6218389999999993E-2</v>
          </cell>
          <cell r="AM96">
            <v>5.2114250000000001E-2</v>
          </cell>
          <cell r="AN96">
            <v>-0.10080093</v>
          </cell>
          <cell r="AO96">
            <v>-0.407864</v>
          </cell>
          <cell r="AP96">
            <v>9.2570614763826109E-2</v>
          </cell>
          <cell r="AQ96">
            <v>5.5610999999999855E-4</v>
          </cell>
          <cell r="AR96">
            <v>-9.156178999999999E-2</v>
          </cell>
          <cell r="AS96">
            <v>3.4258010000000005E-2</v>
          </cell>
          <cell r="AT96">
            <v>0.26514497000000004</v>
          </cell>
          <cell r="AU96">
            <v>0.12982497402206028</v>
          </cell>
          <cell r="AV96">
            <v>3.7053949999999998</v>
          </cell>
          <cell r="AW96">
            <v>3.5739649999999998</v>
          </cell>
          <cell r="AX96">
            <v>5268.5990000000002</v>
          </cell>
          <cell r="AY96">
            <v>0.99726580000000009</v>
          </cell>
          <cell r="AZ96">
            <v>0</v>
          </cell>
          <cell r="BA96">
            <v>61167.9</v>
          </cell>
          <cell r="BB96">
            <v>61251.1</v>
          </cell>
          <cell r="BC96">
            <v>62203.02</v>
          </cell>
          <cell r="BD96">
            <v>63877.703000000001</v>
          </cell>
          <cell r="BE96">
            <v>6116.6999999999989</v>
          </cell>
          <cell r="BF96">
            <v>4125.1000000000004</v>
          </cell>
          <cell r="BG96">
            <v>5053.9862999999996</v>
          </cell>
          <cell r="BH96">
            <v>5137.0469999999996</v>
          </cell>
          <cell r="BI96">
            <v>5583.2950000000001</v>
          </cell>
          <cell r="BJ96">
            <v>5705.7999999999993</v>
          </cell>
          <cell r="BK96">
            <v>3733.6000000000004</v>
          </cell>
          <cell r="BL96">
            <v>4783.0630000000001</v>
          </cell>
          <cell r="BM96">
            <v>5002.3193000000001</v>
          </cell>
          <cell r="BN96">
            <v>5756.2150000000001</v>
          </cell>
          <cell r="BO96">
            <v>5.6376799999999996</v>
          </cell>
          <cell r="BP96">
            <v>4.7916499999999997</v>
          </cell>
          <cell r="BQ96">
            <v>5.6054573000000003</v>
          </cell>
          <cell r="BR96">
            <v>6.1407299999999996</v>
          </cell>
          <cell r="BS96">
            <v>6.7875940000000003</v>
          </cell>
          <cell r="BT96" t="str">
            <v>A</v>
          </cell>
          <cell r="BU96" t="str">
            <v>A</v>
          </cell>
          <cell r="BZ96" t="str">
            <v>E</v>
          </cell>
          <cell r="CA96" t="str">
            <v>E</v>
          </cell>
        </row>
        <row r="97">
          <cell r="B97" t="str">
            <v>UNH</v>
          </cell>
          <cell r="C97" t="str">
            <v>N/R</v>
          </cell>
          <cell r="D97" t="str">
            <v>--</v>
          </cell>
          <cell r="E97">
            <v>27.310000000000002</v>
          </cell>
          <cell r="F97">
            <v>24.14</v>
          </cell>
          <cell r="G97">
            <v>27.310000000000002</v>
          </cell>
          <cell r="H97">
            <v>1214</v>
          </cell>
          <cell r="I97">
            <v>33154.340000000004</v>
          </cell>
          <cell r="J97">
            <v>33154.340000000004</v>
          </cell>
          <cell r="K97">
            <v>8209</v>
          </cell>
          <cell r="L97">
            <v>12794</v>
          </cell>
          <cell r="M97">
            <v>20.5</v>
          </cell>
          <cell r="N97">
            <v>500</v>
          </cell>
          <cell r="O97">
            <v>20780</v>
          </cell>
          <cell r="P97">
            <v>38259.840000000004</v>
          </cell>
          <cell r="Q97">
            <v>34158.04</v>
          </cell>
          <cell r="R97">
            <v>0.12008300242051373</v>
          </cell>
          <cell r="S97">
            <v>1.2315269999999998E-3</v>
          </cell>
          <cell r="T97">
            <v>4585</v>
          </cell>
          <cell r="U97">
            <v>25885.5</v>
          </cell>
          <cell r="V97">
            <v>0.18076089099152376</v>
          </cell>
          <cell r="W97" t="str">
            <v>U.S. Dollar</v>
          </cell>
          <cell r="X97">
            <v>12</v>
          </cell>
          <cell r="Y97">
            <v>1</v>
          </cell>
          <cell r="Z97">
            <v>0</v>
          </cell>
          <cell r="AA97">
            <v>1</v>
          </cell>
          <cell r="AB97">
            <v>29612.41</v>
          </cell>
          <cell r="AC97">
            <v>38.1</v>
          </cell>
          <cell r="AD97">
            <v>14.51</v>
          </cell>
          <cell r="AE97" t="str">
            <v>04/21/2008</v>
          </cell>
          <cell r="AF97" t="str">
            <v>10/10/2008</v>
          </cell>
          <cell r="AG97">
            <v>27.32</v>
          </cell>
          <cell r="AH97">
            <v>24.36</v>
          </cell>
          <cell r="AI97">
            <v>26.6</v>
          </cell>
          <cell r="AJ97">
            <v>-3.6603221083453263E-4</v>
          </cell>
          <cell r="AK97">
            <v>5.3220149999999994E-2</v>
          </cell>
          <cell r="AL97">
            <v>0.12064003999999999</v>
          </cell>
          <cell r="AM97">
            <v>-5.6975129999999999E-2</v>
          </cell>
          <cell r="AN97">
            <v>-0.16098310000000002</v>
          </cell>
          <cell r="AO97">
            <v>-0.54467290000000002</v>
          </cell>
          <cell r="AP97">
            <v>2.6691729323308211E-2</v>
          </cell>
          <cell r="AQ97">
            <v>4.3016549999999994E-2</v>
          </cell>
          <cell r="AR97">
            <v>-2.7140139999999993E-2</v>
          </cell>
          <cell r="AS97">
            <v>-7.4831369999999994E-2</v>
          </cell>
          <cell r="AT97">
            <v>0.20496280000000003</v>
          </cell>
          <cell r="AU97">
            <v>6.3946088581542382E-2</v>
          </cell>
          <cell r="AV97">
            <v>3.5488420000000001</v>
          </cell>
          <cell r="AW97">
            <v>4.8940269999999995</v>
          </cell>
          <cell r="AX97">
            <v>13224.263999999999</v>
          </cell>
          <cell r="AY97">
            <v>0.99529810000000007</v>
          </cell>
          <cell r="AZ97">
            <v>0</v>
          </cell>
          <cell r="BA97">
            <v>74287</v>
          </cell>
          <cell r="BB97">
            <v>80415</v>
          </cell>
          <cell r="BC97">
            <v>85356.766000000003</v>
          </cell>
          <cell r="BD97">
            <v>88702.5</v>
          </cell>
          <cell r="BE97">
            <v>8645</v>
          </cell>
          <cell r="BF97">
            <v>6244</v>
          </cell>
          <cell r="BG97">
            <v>7050.5889999999999</v>
          </cell>
          <cell r="BH97">
            <v>7331.8525</v>
          </cell>
          <cell r="BI97">
            <v>7537.8130000000001</v>
          </cell>
          <cell r="BJ97">
            <v>7849</v>
          </cell>
          <cell r="BK97">
            <v>5263</v>
          </cell>
          <cell r="BL97">
            <v>6110.0379999999996</v>
          </cell>
          <cell r="BM97">
            <v>6320.78</v>
          </cell>
          <cell r="BN97">
            <v>6715.3247000000001</v>
          </cell>
          <cell r="BO97">
            <v>3.5472600000000001</v>
          </cell>
          <cell r="BP97">
            <v>2.4522200000000001</v>
          </cell>
          <cell r="BQ97">
            <v>3.0105200000000001</v>
          </cell>
          <cell r="BR97">
            <v>3.2631073000000002</v>
          </cell>
          <cell r="BS97">
            <v>3.5437365000000001</v>
          </cell>
          <cell r="BT97" t="str">
            <v>A</v>
          </cell>
          <cell r="BU97" t="str">
            <v>A</v>
          </cell>
          <cell r="BZ97" t="str">
            <v>E</v>
          </cell>
          <cell r="CA97" t="str">
            <v>E</v>
          </cell>
        </row>
        <row r="98">
          <cell r="B98" t="str">
            <v>ARRY</v>
          </cell>
          <cell r="C98" t="str">
            <v>N/R</v>
          </cell>
          <cell r="D98" t="str">
            <v>--</v>
          </cell>
          <cell r="E98">
            <v>3.19</v>
          </cell>
          <cell r="F98">
            <v>2.84</v>
          </cell>
          <cell r="G98">
            <v>3.19</v>
          </cell>
          <cell r="H98">
            <v>47.604999999999997</v>
          </cell>
          <cell r="I98">
            <v>151.85995</v>
          </cell>
          <cell r="J98">
            <v>151.85995</v>
          </cell>
          <cell r="K98">
            <v>82.567999999999998</v>
          </cell>
          <cell r="L98">
            <v>78.843999999999994</v>
          </cell>
          <cell r="M98" t="str">
            <v>0</v>
          </cell>
          <cell r="N98">
            <v>0</v>
          </cell>
          <cell r="O98">
            <v>-26.978999999999989</v>
          </cell>
          <cell r="P98">
            <v>148.13594999999998</v>
          </cell>
          <cell r="Q98">
            <v>136.71075000000002</v>
          </cell>
          <cell r="R98">
            <v>8.3572067302680741E-2</v>
          </cell>
          <cell r="S98">
            <v>0</v>
          </cell>
          <cell r="T98">
            <v>-3.7240000000000038</v>
          </cell>
          <cell r="U98">
            <v>-30.702999999999992</v>
          </cell>
          <cell r="V98">
            <v>0.12129107904765021</v>
          </cell>
          <cell r="W98" t="str">
            <v>U.S. Dollar</v>
          </cell>
          <cell r="X98">
            <v>6</v>
          </cell>
          <cell r="Y98">
            <v>0.5</v>
          </cell>
          <cell r="Z98">
            <v>0.5</v>
          </cell>
          <cell r="AA98">
            <v>1</v>
          </cell>
          <cell r="AB98">
            <v>141.8271</v>
          </cell>
          <cell r="AC98">
            <v>8.84</v>
          </cell>
          <cell r="AD98">
            <v>2.5</v>
          </cell>
          <cell r="AE98" t="str">
            <v>08/11/2008</v>
          </cell>
          <cell r="AF98" t="str">
            <v>03/25/2009</v>
          </cell>
          <cell r="AG98">
            <v>3.38</v>
          </cell>
          <cell r="AH98">
            <v>2.95</v>
          </cell>
          <cell r="AI98">
            <v>4.05</v>
          </cell>
          <cell r="AJ98">
            <v>-5.6213017751479244E-2</v>
          </cell>
          <cell r="AK98">
            <v>-3.6253750000000001E-2</v>
          </cell>
          <cell r="AL98">
            <v>9.6219899999999997E-2</v>
          </cell>
          <cell r="AM98">
            <v>-0.22572810000000001</v>
          </cell>
          <cell r="AN98">
            <v>-0.49605050000000006</v>
          </cell>
          <cell r="AO98">
            <v>-0.65657740000000009</v>
          </cell>
          <cell r="AP98">
            <v>-0.21234567901234569</v>
          </cell>
          <cell r="AQ98">
            <v>-4.6457350000000001E-2</v>
          </cell>
          <cell r="AR98">
            <v>-5.1560279999999986E-2</v>
          </cell>
          <cell r="AS98">
            <v>-0.24358434000000001</v>
          </cell>
          <cell r="AT98">
            <v>-0.13010460000000001</v>
          </cell>
          <cell r="AU98">
            <v>-0.17509131975411152</v>
          </cell>
          <cell r="AV98">
            <v>7.3482509999999994</v>
          </cell>
          <cell r="AW98">
            <v>5.9352320000000001</v>
          </cell>
          <cell r="AX98">
            <v>231.96740000000003</v>
          </cell>
          <cell r="AY98">
            <v>0.93806890000000009</v>
          </cell>
          <cell r="AZ98">
            <v>0</v>
          </cell>
          <cell r="BA98">
            <v>36.97</v>
          </cell>
          <cell r="BB98">
            <v>28.808</v>
          </cell>
          <cell r="BC98">
            <v>26.887823000000001</v>
          </cell>
          <cell r="BD98">
            <v>33.437330000000003</v>
          </cell>
          <cell r="BE98">
            <v>-48.084000000000003</v>
          </cell>
          <cell r="BF98">
            <v>-86.326999999999998</v>
          </cell>
          <cell r="BG98">
            <v>-96.694800000000001</v>
          </cell>
          <cell r="BH98">
            <v>-92.5565</v>
          </cell>
          <cell r="BI98">
            <v>-86.496399999999994</v>
          </cell>
          <cell r="BJ98">
            <v>-54.463000000000001</v>
          </cell>
          <cell r="BK98">
            <v>-92.429999999999993</v>
          </cell>
          <cell r="BL98">
            <v>-102.8425</v>
          </cell>
          <cell r="BM98">
            <v>-98.288870000000003</v>
          </cell>
          <cell r="BN98">
            <v>-99.743960000000001</v>
          </cell>
          <cell r="BO98">
            <v>-1.36164</v>
          </cell>
          <cell r="BP98">
            <v>-2.0352999999999999</v>
          </cell>
          <cell r="BQ98">
            <v>-2.6318133000000001</v>
          </cell>
          <cell r="BR98">
            <v>-2.049474</v>
          </cell>
          <cell r="BS98">
            <v>-1.8353033000000001</v>
          </cell>
          <cell r="BT98" t="str">
            <v>A</v>
          </cell>
          <cell r="BU98" t="str">
            <v>A</v>
          </cell>
          <cell r="BZ98" t="str">
            <v>E</v>
          </cell>
          <cell r="CA98" t="str">
            <v>E</v>
          </cell>
        </row>
        <row r="99">
          <cell r="B99" t="str">
            <v>BRLI</v>
          </cell>
          <cell r="C99" t="str">
            <v>N/R</v>
          </cell>
          <cell r="D99" t="str">
            <v>--</v>
          </cell>
          <cell r="E99">
            <v>24.700000000000003</v>
          </cell>
          <cell r="F99">
            <v>24.72</v>
          </cell>
          <cell r="G99">
            <v>24.700000000000003</v>
          </cell>
          <cell r="H99">
            <v>13.910080000000001</v>
          </cell>
          <cell r="I99">
            <v>343.57897600000007</v>
          </cell>
          <cell r="J99">
            <v>343.57897600000007</v>
          </cell>
          <cell r="K99">
            <v>13.243</v>
          </cell>
          <cell r="L99">
            <v>39.630000000000003</v>
          </cell>
          <cell r="M99" t="str">
            <v>0</v>
          </cell>
          <cell r="N99">
            <v>0</v>
          </cell>
          <cell r="O99">
            <v>105.44500000000001</v>
          </cell>
          <cell r="P99">
            <v>369.96597600000007</v>
          </cell>
          <cell r="Q99">
            <v>370.52237919999999</v>
          </cell>
          <cell r="R99">
            <v>-1.5016723178806757E-3</v>
          </cell>
          <cell r="S99">
            <v>0</v>
          </cell>
          <cell r="T99">
            <v>26.387</v>
          </cell>
          <cell r="U99">
            <v>131.83199999999999</v>
          </cell>
          <cell r="V99">
            <v>0.20015625948176469</v>
          </cell>
          <cell r="W99" t="str">
            <v>U.S. Dollar</v>
          </cell>
          <cell r="X99">
            <v>10</v>
          </cell>
          <cell r="Y99">
            <v>0.83333333333333337</v>
          </cell>
          <cell r="Z99">
            <v>0.16666666666666663</v>
          </cell>
          <cell r="AA99">
            <v>1</v>
          </cell>
          <cell r="AB99">
            <v>341.36250000000001</v>
          </cell>
          <cell r="AC99">
            <v>32.15</v>
          </cell>
          <cell r="AD99">
            <v>18.350000000000001</v>
          </cell>
          <cell r="AE99" t="str">
            <v>09/09/2008</v>
          </cell>
          <cell r="AF99" t="str">
            <v>11/21/2008</v>
          </cell>
          <cell r="AG99">
            <v>25.11</v>
          </cell>
          <cell r="AH99">
            <v>24.740000000000002</v>
          </cell>
          <cell r="AI99">
            <v>26.23</v>
          </cell>
          <cell r="AJ99">
            <v>-1.6328156113102232E-2</v>
          </cell>
          <cell r="AK99">
            <v>-2.1782159999999998E-2</v>
          </cell>
          <cell r="AL99">
            <v>9.3992950000000002E-3</v>
          </cell>
          <cell r="AM99">
            <v>-1.1999959999999999E-2</v>
          </cell>
          <cell r="AN99">
            <v>-9.623109999999999E-3</v>
          </cell>
          <cell r="AO99">
            <v>0.36609599999999998</v>
          </cell>
          <cell r="AP99">
            <v>-5.8330156309569059E-2</v>
          </cell>
          <cell r="AQ99">
            <v>-3.1985760000000002E-2</v>
          </cell>
          <cell r="AR99">
            <v>-0.13838088499999998</v>
          </cell>
          <cell r="AS99">
            <v>-2.9856199999999999E-2</v>
          </cell>
          <cell r="AT99">
            <v>0.35632279000000006</v>
          </cell>
          <cell r="AU99">
            <v>-2.1075797051334888E-2</v>
          </cell>
          <cell r="AV99">
            <v>3.083062</v>
          </cell>
          <cell r="AW99">
            <v>3.4684000000000004</v>
          </cell>
          <cell r="AX99">
            <v>92.135200000000012</v>
          </cell>
          <cell r="AY99">
            <v>0.86243700000000001</v>
          </cell>
          <cell r="AZ99">
            <v>0</v>
          </cell>
          <cell r="BA99">
            <v>250.43100000000001</v>
          </cell>
          <cell r="BB99">
            <v>301.07100000000003</v>
          </cell>
          <cell r="BC99">
            <v>340.572</v>
          </cell>
          <cell r="BD99">
            <v>383.90449999999998</v>
          </cell>
          <cell r="BE99">
            <v>32.147999999999996</v>
          </cell>
          <cell r="BF99">
            <v>37.212000000000003</v>
          </cell>
          <cell r="BG99">
            <v>40.371650000000002</v>
          </cell>
          <cell r="BH99">
            <v>48.164135000000002</v>
          </cell>
          <cell r="BI99" t="e">
            <v>#N/A</v>
          </cell>
          <cell r="BJ99">
            <v>25.317</v>
          </cell>
          <cell r="BK99">
            <v>28.826000000000001</v>
          </cell>
          <cell r="BL99">
            <v>33.968150000000001</v>
          </cell>
          <cell r="BM99">
            <v>39.694347</v>
          </cell>
          <cell r="BN99" t="e">
            <v>#N/A</v>
          </cell>
          <cell r="BO99">
            <v>1.0221199999999999</v>
          </cell>
          <cell r="BP99">
            <v>1.13364</v>
          </cell>
          <cell r="BQ99">
            <v>1.33</v>
          </cell>
          <cell r="BR99">
            <v>1.54</v>
          </cell>
          <cell r="BS99" t="e">
            <v>#N/A</v>
          </cell>
          <cell r="BT99" t="str">
            <v>A</v>
          </cell>
          <cell r="BU99" t="str">
            <v>A</v>
          </cell>
          <cell r="BZ99" t="str">
            <v>E</v>
          </cell>
          <cell r="CA99" t="str">
            <v>E</v>
          </cell>
        </row>
        <row r="100">
          <cell r="B100" t="str">
            <v>AIQ</v>
          </cell>
          <cell r="C100" t="str">
            <v>N/R</v>
          </cell>
          <cell r="D100" t="str">
            <v>--</v>
          </cell>
          <cell r="E100">
            <v>7.49</v>
          </cell>
          <cell r="F100">
            <v>8.74</v>
          </cell>
          <cell r="G100">
            <v>7.49</v>
          </cell>
          <cell r="H100">
            <v>52.034999999999997</v>
          </cell>
          <cell r="I100">
            <v>389.74214999999998</v>
          </cell>
          <cell r="J100">
            <v>389.74214999999998</v>
          </cell>
          <cell r="K100">
            <v>73.305000000000007</v>
          </cell>
          <cell r="L100">
            <v>662.56200000000001</v>
          </cell>
          <cell r="M100">
            <v>13.367000000000001</v>
          </cell>
          <cell r="N100" t="str">
            <v>0</v>
          </cell>
          <cell r="O100">
            <v>23.526999999999997</v>
          </cell>
          <cell r="P100">
            <v>992.36615000000006</v>
          </cell>
          <cell r="Q100">
            <v>1030.8720499999999</v>
          </cell>
          <cell r="R100">
            <v>-3.7352744213018374E-2</v>
          </cell>
          <cell r="S100">
            <v>0</v>
          </cell>
          <cell r="T100">
            <v>589.25700000000006</v>
          </cell>
          <cell r="U100">
            <v>626.15100000000007</v>
          </cell>
          <cell r="V100">
            <v>0.96160637353455702</v>
          </cell>
          <cell r="W100" t="str">
            <v>U.S. Dollar</v>
          </cell>
          <cell r="X100">
            <v>12</v>
          </cell>
          <cell r="Y100">
            <v>1</v>
          </cell>
          <cell r="Z100">
            <v>0</v>
          </cell>
          <cell r="AA100">
            <v>1</v>
          </cell>
          <cell r="AB100">
            <v>425.11240000000004</v>
          </cell>
          <cell r="AC100">
            <v>12.030000000000001</v>
          </cell>
          <cell r="AD100">
            <v>6.15</v>
          </cell>
          <cell r="AE100" t="str">
            <v>09/02/2008</v>
          </cell>
          <cell r="AF100" t="str">
            <v>11/21/2008</v>
          </cell>
          <cell r="AG100">
            <v>7.74</v>
          </cell>
          <cell r="AH100">
            <v>8.23</v>
          </cell>
          <cell r="AI100">
            <v>7.97</v>
          </cell>
          <cell r="AJ100">
            <v>-3.2299741602067167E-2</v>
          </cell>
          <cell r="AK100">
            <v>-3.3548410000000001E-2</v>
          </cell>
          <cell r="AL100">
            <v>-2.6007829999999999E-2</v>
          </cell>
          <cell r="AM100">
            <v>-0.2270382</v>
          </cell>
          <cell r="AN100">
            <v>-8.8807819999999996E-2</v>
          </cell>
          <cell r="AO100">
            <v>0.40924640000000001</v>
          </cell>
          <cell r="AP100">
            <v>-6.0225846925972326E-2</v>
          </cell>
          <cell r="AQ100">
            <v>-4.3752010000000001E-2</v>
          </cell>
          <cell r="AR100">
            <v>-0.17378800999999999</v>
          </cell>
          <cell r="AS100">
            <v>-0.24489443999999999</v>
          </cell>
          <cell r="AT100">
            <v>0.27713808000000006</v>
          </cell>
          <cell r="AU100">
            <v>-2.2971487667738155E-2</v>
          </cell>
          <cell r="AV100">
            <v>3.4563889999999997</v>
          </cell>
          <cell r="AW100">
            <v>3.3454069999999998</v>
          </cell>
          <cell r="AX100">
            <v>254.4016</v>
          </cell>
          <cell r="AY100">
            <v>0.50335280000000004</v>
          </cell>
          <cell r="AZ100">
            <v>0</v>
          </cell>
          <cell r="BA100">
            <v>444.91899999999998</v>
          </cell>
          <cell r="BB100">
            <v>495.834</v>
          </cell>
          <cell r="BC100">
            <v>541.43979999999999</v>
          </cell>
          <cell r="BD100">
            <v>565.29480000000001</v>
          </cell>
          <cell r="BE100">
            <v>154.41800000000001</v>
          </cell>
          <cell r="BF100">
            <v>173.95299999999997</v>
          </cell>
          <cell r="BG100">
            <v>197.4932</v>
          </cell>
          <cell r="BH100">
            <v>207.1934</v>
          </cell>
          <cell r="BI100" t="e">
            <v>#N/A</v>
          </cell>
          <cell r="BJ100">
            <v>66.52000000000001</v>
          </cell>
          <cell r="BK100">
            <v>77.528999999999996</v>
          </cell>
          <cell r="BL100">
            <v>72.465599999999995</v>
          </cell>
          <cell r="BM100">
            <v>80.150999999999996</v>
          </cell>
          <cell r="BN100" t="e">
            <v>#N/A</v>
          </cell>
          <cell r="BO100">
            <v>0.32102999999999998</v>
          </cell>
          <cell r="BP100">
            <v>0.32812000000000002</v>
          </cell>
          <cell r="BQ100">
            <v>0.41399996999999999</v>
          </cell>
          <cell r="BR100">
            <v>0.49199999999999999</v>
          </cell>
          <cell r="BS100" t="e">
            <v>#N/A</v>
          </cell>
          <cell r="BT100" t="str">
            <v>A</v>
          </cell>
          <cell r="BU100" t="str">
            <v>A</v>
          </cell>
          <cell r="BZ100" t="str">
            <v>E</v>
          </cell>
          <cell r="CA100" t="str">
            <v>E</v>
          </cell>
        </row>
        <row r="101">
          <cell r="B101" t="str">
            <v>GXDX</v>
          </cell>
          <cell r="C101" t="str">
            <v>N/R</v>
          </cell>
          <cell r="D101" t="str">
            <v>--</v>
          </cell>
          <cell r="E101">
            <v>27.080000000000002</v>
          </cell>
          <cell r="F101">
            <v>26.48</v>
          </cell>
          <cell r="G101">
            <v>27.080000000000002</v>
          </cell>
          <cell r="H101">
            <v>17.853000000000002</v>
          </cell>
          <cell r="I101">
            <v>483.45924000000008</v>
          </cell>
          <cell r="J101">
            <v>483.45924000000008</v>
          </cell>
          <cell r="K101">
            <v>102.938</v>
          </cell>
          <cell r="L101">
            <v>0</v>
          </cell>
          <cell r="M101" t="str">
            <v>0</v>
          </cell>
          <cell r="N101">
            <v>0</v>
          </cell>
          <cell r="O101">
            <v>132.21899999999999</v>
          </cell>
          <cell r="P101">
            <v>380.52124000000009</v>
          </cell>
          <cell r="Q101">
            <v>369.45238000000006</v>
          </cell>
          <cell r="R101">
            <v>2.9960180524483349E-2</v>
          </cell>
          <cell r="S101">
            <v>0</v>
          </cell>
          <cell r="T101">
            <v>-102.938</v>
          </cell>
          <cell r="U101">
            <v>29.280999999999992</v>
          </cell>
          <cell r="V101">
            <v>-3.5155220108602858</v>
          </cell>
          <cell r="W101" t="str">
            <v>U.S. Dollar</v>
          </cell>
          <cell r="X101">
            <v>12</v>
          </cell>
          <cell r="Y101">
            <v>1</v>
          </cell>
          <cell r="Z101">
            <v>0</v>
          </cell>
          <cell r="AA101">
            <v>1</v>
          </cell>
          <cell r="AB101">
            <v>443.68120000000005</v>
          </cell>
          <cell r="AC101">
            <v>41.71</v>
          </cell>
          <cell r="AD101">
            <v>24.150000000000002</v>
          </cell>
          <cell r="AE101" t="str">
            <v>11/10/2008</v>
          </cell>
          <cell r="AF101" t="str">
            <v>03/27/2009</v>
          </cell>
          <cell r="AG101">
            <v>26.66</v>
          </cell>
          <cell r="AH101">
            <v>26.46</v>
          </cell>
          <cell r="AI101">
            <v>34.08</v>
          </cell>
          <cell r="AJ101">
            <v>1.5753938484621255E-2</v>
          </cell>
          <cell r="AK101">
            <v>3.1619069999999999E-2</v>
          </cell>
          <cell r="AL101">
            <v>4.3545250000000001E-2</v>
          </cell>
          <cell r="AM101">
            <v>-0.22495699999999999</v>
          </cell>
          <cell r="AN101">
            <v>-0.13037890000000002</v>
          </cell>
          <cell r="AO101" t="e">
            <v>#N/A</v>
          </cell>
          <cell r="AP101">
            <v>-0.20539906103286376</v>
          </cell>
          <cell r="AQ101">
            <v>2.1415469999999999E-2</v>
          </cell>
          <cell r="AR101">
            <v>-0.10423492999999998</v>
          </cell>
          <cell r="AS101">
            <v>-0.24281323999999999</v>
          </cell>
          <cell r="AT101">
            <v>0.23556700000000003</v>
          </cell>
          <cell r="AU101">
            <v>-0.16814470177462959</v>
          </cell>
          <cell r="AV101">
            <v>4.1131209999999996</v>
          </cell>
          <cell r="AW101">
            <v>4.2745689999999996</v>
          </cell>
          <cell r="AX101">
            <v>295.87790000000001</v>
          </cell>
          <cell r="AY101">
            <v>0.59635840000000007</v>
          </cell>
          <cell r="AZ101">
            <v>0</v>
          </cell>
          <cell r="BA101">
            <v>59.332000000000001</v>
          </cell>
          <cell r="BB101">
            <v>116.17</v>
          </cell>
          <cell r="BC101">
            <v>172.35802000000001</v>
          </cell>
          <cell r="BD101">
            <v>227.45750000000001</v>
          </cell>
          <cell r="BE101">
            <v>14.725</v>
          </cell>
          <cell r="BF101">
            <v>31.065999999999999</v>
          </cell>
          <cell r="BG101">
            <v>40.835999999999999</v>
          </cell>
          <cell r="BH101">
            <v>56.595295</v>
          </cell>
          <cell r="BI101" t="e">
            <v>#N/A</v>
          </cell>
          <cell r="BJ101">
            <v>14.145</v>
          </cell>
          <cell r="BK101">
            <v>29.666</v>
          </cell>
          <cell r="BL101">
            <v>37.280665999999997</v>
          </cell>
          <cell r="BM101">
            <v>49.932648</v>
          </cell>
          <cell r="BN101">
            <v>68.402000000000001</v>
          </cell>
          <cell r="BO101">
            <v>0.21237</v>
          </cell>
          <cell r="BP101">
            <v>1.9120699999999999</v>
          </cell>
          <cell r="BQ101">
            <v>1.2142857</v>
          </cell>
          <cell r="BR101">
            <v>1.5933332</v>
          </cell>
          <cell r="BS101">
            <v>2.1800000000000002</v>
          </cell>
          <cell r="BT101" t="str">
            <v>A</v>
          </cell>
          <cell r="BU101" t="str">
            <v>A</v>
          </cell>
          <cell r="BZ101" t="str">
            <v>E</v>
          </cell>
          <cell r="CA101" t="str">
            <v>E</v>
          </cell>
        </row>
        <row r="102">
          <cell r="B102" t="str">
            <v>ERES</v>
          </cell>
          <cell r="C102" t="str">
            <v>N/R</v>
          </cell>
          <cell r="D102" t="str">
            <v>--</v>
          </cell>
          <cell r="E102">
            <v>5.4850000000000003</v>
          </cell>
          <cell r="F102">
            <v>6.3900000000000006</v>
          </cell>
          <cell r="G102">
            <v>5.4850000000000003</v>
          </cell>
          <cell r="H102">
            <v>51.804000000000002</v>
          </cell>
          <cell r="I102">
            <v>284.14494000000002</v>
          </cell>
          <cell r="J102">
            <v>284.14494000000002</v>
          </cell>
          <cell r="K102">
            <v>66.426000000000002</v>
          </cell>
          <cell r="L102">
            <v>4.2999999999999997E-2</v>
          </cell>
          <cell r="M102">
            <v>0</v>
          </cell>
          <cell r="N102">
            <v>0</v>
          </cell>
          <cell r="O102">
            <v>137.428</v>
          </cell>
          <cell r="P102">
            <v>217.76194000000004</v>
          </cell>
          <cell r="Q102">
            <v>267.23476000000005</v>
          </cell>
          <cell r="R102">
            <v>-0.18512868610355926</v>
          </cell>
          <cell r="S102">
            <v>0</v>
          </cell>
          <cell r="T102">
            <v>-66.382999999999996</v>
          </cell>
          <cell r="U102">
            <v>71.045000000000002</v>
          </cell>
          <cell r="V102">
            <v>-0.9343796185516221</v>
          </cell>
          <cell r="W102" t="str">
            <v>U.S. Dollar</v>
          </cell>
          <cell r="X102">
            <v>12</v>
          </cell>
          <cell r="Y102">
            <v>1</v>
          </cell>
          <cell r="Z102">
            <v>0</v>
          </cell>
          <cell r="AA102">
            <v>1</v>
          </cell>
          <cell r="AB102">
            <v>324.0351</v>
          </cell>
          <cell r="AC102">
            <v>18.850000000000001</v>
          </cell>
          <cell r="AD102">
            <v>3.86</v>
          </cell>
          <cell r="AE102" t="str">
            <v>07/09/2008</v>
          </cell>
          <cell r="AF102" t="str">
            <v>11/21/2008</v>
          </cell>
          <cell r="AG102">
            <v>5.51</v>
          </cell>
          <cell r="AH102">
            <v>6.44</v>
          </cell>
          <cell r="AI102">
            <v>6.63</v>
          </cell>
          <cell r="AJ102">
            <v>-4.5372050816695486E-3</v>
          </cell>
          <cell r="AK102">
            <v>-9.9277499999999991E-3</v>
          </cell>
          <cell r="AL102">
            <v>-0.11532252999999999</v>
          </cell>
          <cell r="AM102">
            <v>-0.22308780000000003</v>
          </cell>
          <cell r="AN102">
            <v>-0.6582555000000001</v>
          </cell>
          <cell r="AO102">
            <v>-0.55308809999999997</v>
          </cell>
          <cell r="AP102">
            <v>-0.17269984917043735</v>
          </cell>
          <cell r="AQ102">
            <v>-2.0131349999999999E-2</v>
          </cell>
          <cell r="AR102">
            <v>-0.26310270999999996</v>
          </cell>
          <cell r="AS102">
            <v>-0.24094404000000003</v>
          </cell>
          <cell r="AT102">
            <v>-0.29230960000000006</v>
          </cell>
          <cell r="AU102">
            <v>-0.13544548991220318</v>
          </cell>
          <cell r="AV102">
            <v>4.8125359999999997</v>
          </cell>
          <cell r="AW102">
            <v>5.7085970000000001</v>
          </cell>
          <cell r="AX102">
            <v>459.79180000000002</v>
          </cell>
          <cell r="AY102">
            <v>0.96391000000000004</v>
          </cell>
          <cell r="AZ102">
            <v>0</v>
          </cell>
          <cell r="BA102">
            <v>98.697999999999993</v>
          </cell>
          <cell r="BB102">
            <v>133.13999999999999</v>
          </cell>
          <cell r="BC102">
            <v>114</v>
          </cell>
          <cell r="BD102">
            <v>163.85</v>
          </cell>
          <cell r="BE102">
            <v>36.707999999999998</v>
          </cell>
          <cell r="BF102">
            <v>53.725000000000001</v>
          </cell>
          <cell r="BG102">
            <v>50</v>
          </cell>
          <cell r="BH102" t="e">
            <v>#N/A</v>
          </cell>
          <cell r="BI102" t="e">
            <v>#N/A</v>
          </cell>
          <cell r="BJ102">
            <v>24.457000000000001</v>
          </cell>
          <cell r="BK102">
            <v>40.125</v>
          </cell>
          <cell r="BL102">
            <v>31.324999999999999</v>
          </cell>
          <cell r="BM102">
            <v>39.24</v>
          </cell>
          <cell r="BN102" t="e">
            <v>#N/A</v>
          </cell>
          <cell r="BO102">
            <v>0.30215999999999998</v>
          </cell>
          <cell r="BP102">
            <v>0.49148999999999998</v>
          </cell>
          <cell r="BQ102">
            <v>0.38</v>
          </cell>
          <cell r="BR102">
            <v>0.66</v>
          </cell>
          <cell r="BS102" t="e">
            <v>#N/A</v>
          </cell>
          <cell r="BT102" t="str">
            <v>A</v>
          </cell>
          <cell r="BU102" t="str">
            <v>A</v>
          </cell>
          <cell r="BZ102" t="str">
            <v>E</v>
          </cell>
          <cell r="CA102" t="str">
            <v>E</v>
          </cell>
        </row>
        <row r="103">
          <cell r="B103" t="str">
            <v>GHDX</v>
          </cell>
          <cell r="C103" t="str">
            <v>N/R</v>
          </cell>
          <cell r="D103" t="str">
            <v>--</v>
          </cell>
          <cell r="E103">
            <v>18.940000000000001</v>
          </cell>
          <cell r="F103">
            <v>21.990000000000002</v>
          </cell>
          <cell r="G103">
            <v>18.940000000000001</v>
          </cell>
          <cell r="H103">
            <v>28.37762</v>
          </cell>
          <cell r="I103">
            <v>537.47212280000008</v>
          </cell>
          <cell r="J103">
            <v>537.47212280000008</v>
          </cell>
          <cell r="K103">
            <v>56.67</v>
          </cell>
          <cell r="L103">
            <v>2.0390000000000001</v>
          </cell>
          <cell r="M103" t="str">
            <v>0</v>
          </cell>
          <cell r="N103" t="str">
            <v>0</v>
          </cell>
          <cell r="O103">
            <v>66.174999999999997</v>
          </cell>
          <cell r="P103">
            <v>482.84112280000011</v>
          </cell>
          <cell r="Q103">
            <v>565.98754940000003</v>
          </cell>
          <cell r="R103">
            <v>-0.14690504532854642</v>
          </cell>
          <cell r="S103">
            <v>0</v>
          </cell>
          <cell r="T103">
            <v>-54.631</v>
          </cell>
          <cell r="U103">
            <v>11.543999999999997</v>
          </cell>
          <cell r="V103">
            <v>-4.7324151074151084</v>
          </cell>
          <cell r="W103" t="str">
            <v>U.S. Dollar</v>
          </cell>
          <cell r="X103">
            <v>12</v>
          </cell>
          <cell r="Y103">
            <v>1</v>
          </cell>
          <cell r="Z103">
            <v>0</v>
          </cell>
          <cell r="AA103">
            <v>1</v>
          </cell>
          <cell r="AB103">
            <v>623.47</v>
          </cell>
          <cell r="AC103">
            <v>27.22</v>
          </cell>
          <cell r="AD103">
            <v>16</v>
          </cell>
          <cell r="AE103" t="str">
            <v>04/02/2009</v>
          </cell>
          <cell r="AF103" t="str">
            <v>10/28/2008</v>
          </cell>
          <cell r="AG103">
            <v>19.29</v>
          </cell>
          <cell r="AH103">
            <v>21.87</v>
          </cell>
          <cell r="AI103">
            <v>19.48</v>
          </cell>
          <cell r="AJ103">
            <v>-1.8144116122343124E-2</v>
          </cell>
          <cell r="AK103">
            <v>-1.6103859999999998E-2</v>
          </cell>
          <cell r="AL103">
            <v>-0.26274810000000004</v>
          </cell>
          <cell r="AM103">
            <v>-0.12476891999999999</v>
          </cell>
          <cell r="AN103">
            <v>-1.4055130000000001E-2</v>
          </cell>
          <cell r="AO103">
            <v>1.1274321</v>
          </cell>
          <cell r="AP103">
            <v>-2.772073921971252E-2</v>
          </cell>
          <cell r="AQ103">
            <v>-2.6307459999999998E-2</v>
          </cell>
          <cell r="AR103">
            <v>-0.41052828000000002</v>
          </cell>
          <cell r="AS103">
            <v>-0.14262516</v>
          </cell>
          <cell r="AT103">
            <v>0.35189077000000002</v>
          </cell>
          <cell r="AU103">
            <v>9.5336200385216507E-3</v>
          </cell>
          <cell r="AV103">
            <v>4.0193329999999996</v>
          </cell>
          <cell r="AW103">
            <v>3.0672709999999999</v>
          </cell>
          <cell r="AX103">
            <v>278.87700000000001</v>
          </cell>
          <cell r="AY103">
            <v>0.50863740000000002</v>
          </cell>
          <cell r="AZ103">
            <v>0</v>
          </cell>
          <cell r="BA103">
            <v>64.027000000000001</v>
          </cell>
          <cell r="BB103">
            <v>110.57899999999999</v>
          </cell>
          <cell r="BC103">
            <v>152.38757000000001</v>
          </cell>
          <cell r="BD103">
            <v>195.48699999999999</v>
          </cell>
          <cell r="BE103">
            <v>-22.714000000000002</v>
          </cell>
          <cell r="BF103">
            <v>-10.863999999999999</v>
          </cell>
          <cell r="BG103">
            <v>-8.250667</v>
          </cell>
          <cell r="BH103">
            <v>7.6106667999999997</v>
          </cell>
          <cell r="BI103">
            <v>52.820999999999998</v>
          </cell>
          <cell r="BJ103">
            <v>-26.614000000000001</v>
          </cell>
          <cell r="BK103">
            <v>-15.763999999999999</v>
          </cell>
          <cell r="BL103">
            <v>-9.7981999999999996</v>
          </cell>
          <cell r="BM103">
            <v>6.23</v>
          </cell>
          <cell r="BN103" t="e">
            <v>#N/A</v>
          </cell>
          <cell r="BO103">
            <v>-1.01989</v>
          </cell>
          <cell r="BP103">
            <v>-0.56855999999999995</v>
          </cell>
          <cell r="BQ103">
            <v>-0.30111110000000002</v>
          </cell>
          <cell r="BR103">
            <v>0.26857143999999999</v>
          </cell>
          <cell r="BS103">
            <v>1.21</v>
          </cell>
          <cell r="BT103" t="str">
            <v>A</v>
          </cell>
          <cell r="BU103" t="str">
            <v>A</v>
          </cell>
          <cell r="BZ103" t="str">
            <v>E</v>
          </cell>
          <cell r="CA103" t="str">
            <v>E</v>
          </cell>
        </row>
        <row r="104">
          <cell r="B104" t="str">
            <v>PPDI</v>
          </cell>
          <cell r="C104" t="str">
            <v>N/R</v>
          </cell>
          <cell r="D104" t="str">
            <v>--</v>
          </cell>
          <cell r="E104">
            <v>20.69</v>
          </cell>
          <cell r="F104">
            <v>23.79</v>
          </cell>
          <cell r="G104">
            <v>20.69</v>
          </cell>
          <cell r="H104">
            <v>118.533</v>
          </cell>
          <cell r="I104">
            <v>2452.4477700000002</v>
          </cell>
          <cell r="J104">
            <v>2452.4477700000002</v>
          </cell>
          <cell r="K104">
            <v>518.81899999999996</v>
          </cell>
          <cell r="L104">
            <v>0</v>
          </cell>
          <cell r="M104">
            <v>0</v>
          </cell>
          <cell r="N104" t="str">
            <v>0</v>
          </cell>
          <cell r="O104">
            <v>1180.9960000000001</v>
          </cell>
          <cell r="P104">
            <v>1933.6287700000003</v>
          </cell>
          <cell r="Q104">
            <v>2285.6717800000001</v>
          </cell>
          <cell r="R104">
            <v>-0.15402168110068715</v>
          </cell>
          <cell r="S104">
            <v>2.1132710000000002E-2</v>
          </cell>
          <cell r="T104">
            <v>-518.81899999999996</v>
          </cell>
          <cell r="U104">
            <v>662.17700000000013</v>
          </cell>
          <cell r="V104">
            <v>-0.78350501452028665</v>
          </cell>
          <cell r="W104" t="str">
            <v>U.S. Dollar</v>
          </cell>
          <cell r="X104">
            <v>12</v>
          </cell>
          <cell r="Y104">
            <v>1</v>
          </cell>
          <cell r="Z104">
            <v>0</v>
          </cell>
          <cell r="AA104">
            <v>1</v>
          </cell>
          <cell r="AB104">
            <v>2788.9929999999999</v>
          </cell>
          <cell r="AC104">
            <v>45.72</v>
          </cell>
          <cell r="AD104">
            <v>20</v>
          </cell>
          <cell r="AE104" t="str">
            <v>09/08/2008</v>
          </cell>
          <cell r="AF104" t="str">
            <v>03/06/2009</v>
          </cell>
          <cell r="AG104">
            <v>20.990000000000002</v>
          </cell>
          <cell r="AH104">
            <v>23.66</v>
          </cell>
          <cell r="AI104">
            <v>29.01</v>
          </cell>
          <cell r="AJ104">
            <v>-1.4292520247737084E-2</v>
          </cell>
          <cell r="AK104">
            <v>1.9211889999999999E-2</v>
          </cell>
          <cell r="AL104">
            <v>-0.12256145</v>
          </cell>
          <cell r="AM104">
            <v>-0.24571630000000003</v>
          </cell>
          <cell r="AN104">
            <v>-0.51647580000000004</v>
          </cell>
          <cell r="AO104">
            <v>-0.27997570000000005</v>
          </cell>
          <cell r="AP104">
            <v>-0.28679765598069629</v>
          </cell>
          <cell r="AQ104">
            <v>9.0082899999999969E-3</v>
          </cell>
          <cell r="AR104">
            <v>-0.27034163</v>
          </cell>
          <cell r="AS104">
            <v>-0.26357254000000002</v>
          </cell>
          <cell r="AT104">
            <v>-0.15052989999999999</v>
          </cell>
          <cell r="AU104">
            <v>-0.24954329672246212</v>
          </cell>
          <cell r="AV104">
            <v>2.2009119999999998</v>
          </cell>
          <cell r="AW104">
            <v>3.236904</v>
          </cell>
          <cell r="AX104">
            <v>1723.509</v>
          </cell>
          <cell r="AY104">
            <v>0.90178000000000003</v>
          </cell>
          <cell r="AZ104">
            <v>0</v>
          </cell>
          <cell r="BA104">
            <v>1414.4649999999999</v>
          </cell>
          <cell r="BB104">
            <v>1569.9010000000001</v>
          </cell>
          <cell r="BC104">
            <v>1565.135</v>
          </cell>
          <cell r="BD104">
            <v>1734.7150999999999</v>
          </cell>
          <cell r="BE104">
            <v>304.553</v>
          </cell>
          <cell r="BF104">
            <v>359.15</v>
          </cell>
          <cell r="BG104">
            <v>364.96087999999997</v>
          </cell>
          <cell r="BH104">
            <v>416.44986</v>
          </cell>
          <cell r="BI104">
            <v>434.47800000000001</v>
          </cell>
          <cell r="BJ104">
            <v>248.96100000000001</v>
          </cell>
          <cell r="BK104">
            <v>298.72399999999999</v>
          </cell>
          <cell r="BL104">
            <v>305.08672999999999</v>
          </cell>
          <cell r="BM104">
            <v>347.16131999999999</v>
          </cell>
          <cell r="BN104">
            <v>363.70666999999997</v>
          </cell>
          <cell r="BO104">
            <v>1.3793899999999999</v>
          </cell>
          <cell r="BP104">
            <v>1.5785499999999999</v>
          </cell>
          <cell r="BQ104">
            <v>1.7825001</v>
          </cell>
          <cell r="BR104">
            <v>2.0291665000000001</v>
          </cell>
          <cell r="BS104">
            <v>2.2666667</v>
          </cell>
          <cell r="BT104" t="str">
            <v>A</v>
          </cell>
          <cell r="BU104" t="str">
            <v>A</v>
          </cell>
          <cell r="BZ104" t="str">
            <v>E</v>
          </cell>
          <cell r="CA104" t="str">
            <v>E</v>
          </cell>
        </row>
        <row r="105">
          <cell r="B105" t="str">
            <v>LH</v>
          </cell>
          <cell r="C105" t="str">
            <v>N/R</v>
          </cell>
          <cell r="D105" t="str">
            <v>--</v>
          </cell>
          <cell r="E105">
            <v>63.77</v>
          </cell>
          <cell r="F105">
            <v>62.43</v>
          </cell>
          <cell r="G105">
            <v>63.77</v>
          </cell>
          <cell r="H105">
            <v>109.5</v>
          </cell>
          <cell r="I105">
            <v>6982.8150000000005</v>
          </cell>
          <cell r="J105">
            <v>6982.8150000000005</v>
          </cell>
          <cell r="K105">
            <v>219.7</v>
          </cell>
          <cell r="L105">
            <v>1721.3</v>
          </cell>
          <cell r="M105">
            <v>121.3</v>
          </cell>
          <cell r="N105">
            <v>0</v>
          </cell>
          <cell r="O105">
            <v>1688.3</v>
          </cell>
          <cell r="P105">
            <v>8605.7150000000001</v>
          </cell>
          <cell r="Q105">
            <v>8364.8150000000005</v>
          </cell>
          <cell r="R105">
            <v>2.8799202373274158E-2</v>
          </cell>
          <cell r="S105">
            <v>0</v>
          </cell>
          <cell r="T105">
            <v>1501.6</v>
          </cell>
          <cell r="U105">
            <v>3311.2</v>
          </cell>
          <cell r="V105">
            <v>0.47073575974168475</v>
          </cell>
          <cell r="W105" t="str">
            <v>U.S. Dollar</v>
          </cell>
          <cell r="X105">
            <v>12</v>
          </cell>
          <cell r="Y105">
            <v>1</v>
          </cell>
          <cell r="Z105">
            <v>0</v>
          </cell>
          <cell r="AA105">
            <v>1</v>
          </cell>
          <cell r="AB105">
            <v>6670.1859999999997</v>
          </cell>
          <cell r="AC105">
            <v>78.290000000000006</v>
          </cell>
          <cell r="AD105">
            <v>52.93</v>
          </cell>
          <cell r="AE105" t="str">
            <v>09/19/2008</v>
          </cell>
          <cell r="AF105" t="str">
            <v>10/10/2008</v>
          </cell>
          <cell r="AG105">
            <v>64.53</v>
          </cell>
          <cell r="AH105">
            <v>61.57</v>
          </cell>
          <cell r="AI105">
            <v>64.41</v>
          </cell>
          <cell r="AJ105">
            <v>-1.1777467844413469E-2</v>
          </cell>
          <cell r="AK105">
            <v>-1.0090000000000002E-2</v>
          </cell>
          <cell r="AL105">
            <v>6.9966440000000005E-2</v>
          </cell>
          <cell r="AM105">
            <v>1.4638069999999998E-2</v>
          </cell>
          <cell r="AN105">
            <v>-0.17321400000000001</v>
          </cell>
          <cell r="AO105">
            <v>8.3788029999999999E-2</v>
          </cell>
          <cell r="AP105">
            <v>-9.9363452879986935E-3</v>
          </cell>
          <cell r="AQ105">
            <v>-2.0293600000000002E-2</v>
          </cell>
          <cell r="AR105">
            <v>-7.7813739999999978E-2</v>
          </cell>
          <cell r="AS105">
            <v>-3.2181700000000011E-3</v>
          </cell>
          <cell r="AT105">
            <v>0.19273190000000004</v>
          </cell>
          <cell r="AU105">
            <v>2.7318013970235477E-2</v>
          </cell>
          <cell r="AV105">
            <v>1.2226000000000001</v>
          </cell>
          <cell r="AW105">
            <v>1.9778929999999999</v>
          </cell>
          <cell r="AX105">
            <v>1251.212</v>
          </cell>
          <cell r="AY105">
            <v>0.99691150000000006</v>
          </cell>
          <cell r="AZ105">
            <v>0</v>
          </cell>
          <cell r="BA105">
            <v>4068.2</v>
          </cell>
          <cell r="BB105">
            <v>4505.2</v>
          </cell>
          <cell r="BC105">
            <v>4644.1109999999999</v>
          </cell>
          <cell r="BD105">
            <v>4830.3620000000001</v>
          </cell>
          <cell r="BE105">
            <v>1105.7</v>
          </cell>
          <cell r="BF105">
            <v>1094</v>
          </cell>
          <cell r="BG105">
            <v>1137.5338999999999</v>
          </cell>
          <cell r="BH105">
            <v>1215.9355</v>
          </cell>
          <cell r="BI105">
            <v>1323.1</v>
          </cell>
          <cell r="BJ105">
            <v>909.5</v>
          </cell>
          <cell r="BK105">
            <v>882.3</v>
          </cell>
          <cell r="BL105">
            <v>944.24865999999997</v>
          </cell>
          <cell r="BM105">
            <v>1010.9245</v>
          </cell>
          <cell r="BN105">
            <v>1114.395</v>
          </cell>
          <cell r="BO105">
            <v>4.0821899999999998</v>
          </cell>
          <cell r="BP105">
            <v>4.23428</v>
          </cell>
          <cell r="BQ105">
            <v>4.8523392999999997</v>
          </cell>
          <cell r="BR105">
            <v>5.4629390000000004</v>
          </cell>
          <cell r="BS105">
            <v>6.0370502000000004</v>
          </cell>
          <cell r="BT105" t="str">
            <v>A</v>
          </cell>
          <cell r="BU105" t="str">
            <v>A</v>
          </cell>
          <cell r="BZ105" t="str">
            <v>E</v>
          </cell>
          <cell r="CA105" t="str">
            <v>E</v>
          </cell>
        </row>
        <row r="106">
          <cell r="B106" t="str">
            <v>DGX</v>
          </cell>
          <cell r="C106" t="str">
            <v>N/R</v>
          </cell>
          <cell r="D106" t="str">
            <v>--</v>
          </cell>
          <cell r="E106">
            <v>51.42</v>
          </cell>
          <cell r="F106">
            <v>50.27</v>
          </cell>
          <cell r="G106">
            <v>51.42</v>
          </cell>
          <cell r="H106">
            <v>194.744</v>
          </cell>
          <cell r="I106">
            <v>10013.73648</v>
          </cell>
          <cell r="J106">
            <v>10013.73648</v>
          </cell>
          <cell r="K106">
            <v>253.946</v>
          </cell>
          <cell r="L106">
            <v>3083.2310000000002</v>
          </cell>
          <cell r="M106" t="str">
            <v>0</v>
          </cell>
          <cell r="N106">
            <v>1</v>
          </cell>
          <cell r="O106">
            <v>3604.8960000000002</v>
          </cell>
          <cell r="P106">
            <v>12844.021479999999</v>
          </cell>
          <cell r="Q106">
            <v>12449.6386</v>
          </cell>
          <cell r="R106">
            <v>3.1678259319109836E-2</v>
          </cell>
          <cell r="S106">
            <v>8.0971659999999994E-3</v>
          </cell>
          <cell r="T106">
            <v>2829.2850000000003</v>
          </cell>
          <cell r="U106">
            <v>6435.1810000000005</v>
          </cell>
          <cell r="V106">
            <v>0.43972729396328764</v>
          </cell>
          <cell r="W106" t="str">
            <v>U.S. Dollar</v>
          </cell>
          <cell r="X106">
            <v>12</v>
          </cell>
          <cell r="Y106">
            <v>1</v>
          </cell>
          <cell r="Z106">
            <v>0</v>
          </cell>
          <cell r="AA106">
            <v>1</v>
          </cell>
          <cell r="AB106">
            <v>9414.4050000000007</v>
          </cell>
          <cell r="AC106">
            <v>59.95</v>
          </cell>
          <cell r="AD106">
            <v>38.660000000000004</v>
          </cell>
          <cell r="AE106" t="str">
            <v>09/19/2008</v>
          </cell>
          <cell r="AF106" t="str">
            <v>10/17/2008</v>
          </cell>
          <cell r="AG106">
            <v>52.36</v>
          </cell>
          <cell r="AH106">
            <v>49.400000000000006</v>
          </cell>
          <cell r="AI106">
            <v>51.910000000000004</v>
          </cell>
          <cell r="AJ106">
            <v>-1.79526355996944E-2</v>
          </cell>
          <cell r="AK106">
            <v>-1.9410249999999999E-3</v>
          </cell>
          <cell r="AL106">
            <v>5.7154539999999997E-2</v>
          </cell>
          <cell r="AM106">
            <v>-1.1724000000000002E-2</v>
          </cell>
          <cell r="AN106">
            <v>3.356779E-2</v>
          </cell>
          <cell r="AO106">
            <v>-6.6357849999999999E-3</v>
          </cell>
          <cell r="AP106">
            <v>-9.4394143710267997E-3</v>
          </cell>
          <cell r="AQ106">
            <v>-1.2144625000000003E-2</v>
          </cell>
          <cell r="AR106">
            <v>-9.062563999999998E-2</v>
          </cell>
          <cell r="AS106">
            <v>-2.9580240000000001E-2</v>
          </cell>
          <cell r="AT106">
            <v>0.39951369000000003</v>
          </cell>
          <cell r="AU106">
            <v>2.7814944887207371E-2</v>
          </cell>
          <cell r="AV106">
            <v>1.154676</v>
          </cell>
          <cell r="AW106">
            <v>2.429888</v>
          </cell>
          <cell r="AX106">
            <v>1357.7460000000001</v>
          </cell>
          <cell r="AY106">
            <v>0.80808150000000012</v>
          </cell>
          <cell r="AZ106">
            <v>0</v>
          </cell>
          <cell r="BA106">
            <v>6704.9070000000002</v>
          </cell>
          <cell r="BB106">
            <v>7249.4470000000001</v>
          </cell>
          <cell r="BC106">
            <v>7456.2217000000001</v>
          </cell>
          <cell r="BD106">
            <v>7739.3670000000002</v>
          </cell>
          <cell r="BE106">
            <v>1335.8</v>
          </cell>
          <cell r="BF106">
            <v>1469.021</v>
          </cell>
          <cell r="BG106">
            <v>1582.6111000000001</v>
          </cell>
          <cell r="BH106">
            <v>1665.4329</v>
          </cell>
          <cell r="BI106">
            <v>1653.355</v>
          </cell>
          <cell r="BJ106">
            <v>1098.731</v>
          </cell>
          <cell r="BK106">
            <v>1204.4279999999999</v>
          </cell>
          <cell r="BL106">
            <v>1308.75</v>
          </cell>
          <cell r="BM106">
            <v>1388.2141999999999</v>
          </cell>
          <cell r="BN106">
            <v>1427.8667</v>
          </cell>
          <cell r="BO106">
            <v>2.8660000000000001</v>
          </cell>
          <cell r="BP106">
            <v>3.25393</v>
          </cell>
          <cell r="BQ106">
            <v>3.5807728999999999</v>
          </cell>
          <cell r="BR106">
            <v>3.9323263000000002</v>
          </cell>
          <cell r="BS106">
            <v>4.1104301999999997</v>
          </cell>
          <cell r="BT106" t="str">
            <v>A</v>
          </cell>
          <cell r="BU106" t="str">
            <v>A</v>
          </cell>
          <cell r="BZ106" t="str">
            <v>E</v>
          </cell>
          <cell r="CA106" t="str">
            <v>E</v>
          </cell>
        </row>
        <row r="107">
          <cell r="B107" t="str">
            <v>ASGR</v>
          </cell>
          <cell r="C107" t="str">
            <v>N/R</v>
          </cell>
          <cell r="D107" t="str">
            <v>--</v>
          </cell>
          <cell r="E107">
            <v>15.450000000000001</v>
          </cell>
          <cell r="F107">
            <v>14.72</v>
          </cell>
          <cell r="G107">
            <v>15.450000000000001</v>
          </cell>
          <cell r="H107">
            <v>9.1</v>
          </cell>
          <cell r="I107">
            <v>140.595</v>
          </cell>
          <cell r="J107">
            <v>140.595</v>
          </cell>
          <cell r="K107">
            <v>24.855</v>
          </cell>
          <cell r="L107">
            <v>0</v>
          </cell>
          <cell r="M107" t="str">
            <v>0</v>
          </cell>
          <cell r="N107" t="str">
            <v>0</v>
          </cell>
          <cell r="O107">
            <v>44.045999999999999</v>
          </cell>
          <cell r="P107">
            <v>115.74</v>
          </cell>
          <cell r="Q107">
            <v>114.28399999999998</v>
          </cell>
          <cell r="R107">
            <v>1.2740191102866616E-2</v>
          </cell>
          <cell r="S107">
            <v>0</v>
          </cell>
          <cell r="T107">
            <v>-24.855</v>
          </cell>
          <cell r="U107">
            <v>19.190999999999999</v>
          </cell>
          <cell r="V107">
            <v>-1.2951383460997343</v>
          </cell>
          <cell r="W107" t="str">
            <v>U.S. Dollar</v>
          </cell>
          <cell r="X107">
            <v>12</v>
          </cell>
          <cell r="Y107">
            <v>1</v>
          </cell>
          <cell r="Z107">
            <v>0</v>
          </cell>
          <cell r="AA107">
            <v>1</v>
          </cell>
          <cell r="AB107">
            <v>141.93710000000002</v>
          </cell>
          <cell r="AC107">
            <v>15.73</v>
          </cell>
          <cell r="AD107">
            <v>5.1000000000000005</v>
          </cell>
          <cell r="AE107" t="str">
            <v>04/16/2009</v>
          </cell>
          <cell r="AF107" t="str">
            <v>04/16/2008</v>
          </cell>
          <cell r="AG107">
            <v>15.1332</v>
          </cell>
          <cell r="AH107">
            <v>15.290000000000001</v>
          </cell>
          <cell r="AI107">
            <v>10.700000000000001</v>
          </cell>
          <cell r="AJ107">
            <v>2.0934105146300785E-2</v>
          </cell>
          <cell r="AK107">
            <v>2.9999970000000001E-2</v>
          </cell>
          <cell r="AL107">
            <v>1.77865E-2</v>
          </cell>
          <cell r="AM107">
            <v>0.39189180000000001</v>
          </cell>
          <cell r="AN107">
            <v>0.85920560000000012</v>
          </cell>
          <cell r="AO107">
            <v>0.202044</v>
          </cell>
          <cell r="AP107">
            <v>0.44392523364485981</v>
          </cell>
          <cell r="AQ107">
            <v>1.9796370000000001E-2</v>
          </cell>
          <cell r="AR107">
            <v>-0.12999367999999997</v>
          </cell>
          <cell r="AS107">
            <v>0.37403555999999999</v>
          </cell>
          <cell r="AT107">
            <v>1.2251515000000002</v>
          </cell>
          <cell r="AU107">
            <v>0.48117959290309398</v>
          </cell>
          <cell r="AV107">
            <v>3.831858</v>
          </cell>
          <cell r="AW107">
            <v>3.787242</v>
          </cell>
          <cell r="AX107">
            <v>63.90737</v>
          </cell>
          <cell r="AY107">
            <v>0.99106850000000013</v>
          </cell>
          <cell r="AZ107">
            <v>0</v>
          </cell>
          <cell r="BA107">
            <v>463.99799999999999</v>
          </cell>
          <cell r="BB107">
            <v>497.74400000000003</v>
          </cell>
          <cell r="BC107">
            <v>596.1</v>
          </cell>
          <cell r="BD107">
            <v>644.29999999999995</v>
          </cell>
          <cell r="BE107">
            <v>1.7240000000000002</v>
          </cell>
          <cell r="BF107">
            <v>14.032</v>
          </cell>
          <cell r="BG107">
            <v>15.8</v>
          </cell>
          <cell r="BH107">
            <v>18.2</v>
          </cell>
          <cell r="BI107" t="e">
            <v>#N/A</v>
          </cell>
          <cell r="BJ107">
            <v>-2.0759999999999996</v>
          </cell>
          <cell r="BK107">
            <v>10.231999999999999</v>
          </cell>
          <cell r="BL107">
            <v>13.1</v>
          </cell>
          <cell r="BM107">
            <v>15.5</v>
          </cell>
          <cell r="BN107" t="e">
            <v>#N/A</v>
          </cell>
          <cell r="BO107">
            <v>-0.27931</v>
          </cell>
          <cell r="BP107">
            <v>0.44180999999999998</v>
          </cell>
          <cell r="BQ107">
            <v>0.82</v>
          </cell>
          <cell r="BR107">
            <v>0.98</v>
          </cell>
          <cell r="BS107" t="e">
            <v>#N/A</v>
          </cell>
          <cell r="BT107" t="str">
            <v>A</v>
          </cell>
          <cell r="BU107" t="str">
            <v>A</v>
          </cell>
          <cell r="BZ107" t="str">
            <v>E</v>
          </cell>
          <cell r="CA107" t="str">
            <v>E</v>
          </cell>
        </row>
        <row r="108">
          <cell r="B108" t="str">
            <v>MHMI</v>
          </cell>
          <cell r="C108" t="str">
            <v>N/R</v>
          </cell>
          <cell r="D108" t="str">
            <v>--</v>
          </cell>
          <cell r="E108">
            <v>2000</v>
          </cell>
          <cell r="F108">
            <v>2500</v>
          </cell>
          <cell r="G108">
            <v>2000</v>
          </cell>
          <cell r="H108">
            <v>3.124E-2</v>
          </cell>
          <cell r="I108">
            <v>62.480000000000004</v>
          </cell>
          <cell r="J108">
            <v>62.480000000000004</v>
          </cell>
          <cell r="K108">
            <v>5.1999999999999998E-2</v>
          </cell>
          <cell r="L108">
            <v>7.1999999999999995E-2</v>
          </cell>
          <cell r="M108" t="str">
            <v>0</v>
          </cell>
          <cell r="N108" t="str">
            <v>0</v>
          </cell>
          <cell r="O108">
            <v>3.777000000000001</v>
          </cell>
          <cell r="P108">
            <v>62.500000000000007</v>
          </cell>
          <cell r="Q108">
            <v>78.11999999999999</v>
          </cell>
          <cell r="R108">
            <v>-0.19994879672299004</v>
          </cell>
          <cell r="S108">
            <v>0</v>
          </cell>
          <cell r="T108">
            <v>1.9999999999999997E-2</v>
          </cell>
          <cell r="U108">
            <v>3.797000000000001</v>
          </cell>
          <cell r="V108">
            <v>5.2673163023439539E-3</v>
          </cell>
          <cell r="W108" t="str">
            <v>U.S. Dollar</v>
          </cell>
          <cell r="X108">
            <v>9</v>
          </cell>
          <cell r="Y108">
            <v>0.75</v>
          </cell>
          <cell r="Z108">
            <v>0.25</v>
          </cell>
          <cell r="AA108">
            <v>1</v>
          </cell>
          <cell r="AB108">
            <v>77.5</v>
          </cell>
          <cell r="AC108">
            <v>4000</v>
          </cell>
          <cell r="AD108">
            <v>1000</v>
          </cell>
          <cell r="AE108" t="str">
            <v>02/13/2009</v>
          </cell>
          <cell r="AF108" t="str">
            <v>07/28/2008</v>
          </cell>
          <cell r="AG108">
            <v>2000</v>
          </cell>
          <cell r="AH108">
            <v>2500</v>
          </cell>
          <cell r="AI108">
            <v>3250</v>
          </cell>
          <cell r="AJ108">
            <v>0</v>
          </cell>
          <cell r="AK108">
            <v>-0.2</v>
          </cell>
          <cell r="AL108">
            <v>-0.2</v>
          </cell>
          <cell r="AM108">
            <v>-0.38461540000000005</v>
          </cell>
          <cell r="AN108">
            <v>1</v>
          </cell>
          <cell r="AO108">
            <v>19</v>
          </cell>
          <cell r="AP108">
            <v>-0.38461538461538458</v>
          </cell>
          <cell r="AQ108">
            <v>-0.21020360000000002</v>
          </cell>
          <cell r="AR108">
            <v>-0.34778017999999999</v>
          </cell>
          <cell r="AS108">
            <v>-0.40247164000000007</v>
          </cell>
          <cell r="AT108">
            <v>1.3659459</v>
          </cell>
          <cell r="AU108">
            <v>-0.34736102535715041</v>
          </cell>
          <cell r="AV108">
            <v>0</v>
          </cell>
          <cell r="AW108">
            <v>9.2932269999999999</v>
          </cell>
          <cell r="AX108" t="e">
            <v>#VALUE!</v>
          </cell>
          <cell r="AY108">
            <v>0.42414360000000001</v>
          </cell>
          <cell r="AZ108">
            <v>0</v>
          </cell>
          <cell r="BA108" t="e">
            <v>#N/A</v>
          </cell>
          <cell r="BB108" t="e">
            <v>#N/A</v>
          </cell>
          <cell r="BC108" t="e">
            <v>#N/A</v>
          </cell>
          <cell r="BD108" t="e">
            <v>#N/A</v>
          </cell>
          <cell r="BE108" t="e">
            <v>#N/A</v>
          </cell>
          <cell r="BF108" t="e">
            <v>#N/A</v>
          </cell>
          <cell r="BG108" t="e">
            <v>#N/A</v>
          </cell>
          <cell r="BH108" t="e">
            <v>#N/A</v>
          </cell>
          <cell r="BI108" t="e">
            <v>#N/A</v>
          </cell>
          <cell r="BJ108" t="e">
            <v>#N/A</v>
          </cell>
          <cell r="BK108" t="e">
            <v>#N/A</v>
          </cell>
          <cell r="BL108" t="e">
            <v>#N/A</v>
          </cell>
          <cell r="BM108" t="e">
            <v>#N/A</v>
          </cell>
          <cell r="BN108" t="e">
            <v>#N/A</v>
          </cell>
          <cell r="BO108" t="e">
            <v>#N/A</v>
          </cell>
          <cell r="BP108" t="e">
            <v>#N/A</v>
          </cell>
          <cell r="BQ108" t="e">
            <v>#N/A</v>
          </cell>
          <cell r="BR108" t="e">
            <v>#N/A</v>
          </cell>
          <cell r="BS108" t="e">
            <v>#N/A</v>
          </cell>
          <cell r="BT108" t="str">
            <v>E</v>
          </cell>
          <cell r="BU108" t="str">
            <v>E</v>
          </cell>
          <cell r="BZ108" t="str">
            <v>E</v>
          </cell>
          <cell r="CA108" t="str">
            <v>E</v>
          </cell>
        </row>
        <row r="109">
          <cell r="B109" t="str">
            <v>APOL</v>
          </cell>
          <cell r="C109" t="str">
            <v>N/R</v>
          </cell>
          <cell r="D109" t="str">
            <v>--</v>
          </cell>
          <cell r="E109">
            <v>60.7</v>
          </cell>
          <cell r="F109">
            <v>66.33</v>
          </cell>
          <cell r="G109">
            <v>60.7</v>
          </cell>
          <cell r="H109">
            <v>162.75700000000001</v>
          </cell>
          <cell r="I109">
            <v>9879.3499000000011</v>
          </cell>
          <cell r="J109">
            <v>9879.3499000000011</v>
          </cell>
          <cell r="K109">
            <v>885.81700000000001</v>
          </cell>
          <cell r="L109">
            <v>0</v>
          </cell>
          <cell r="M109">
            <v>11.526999999999999</v>
          </cell>
          <cell r="N109" t="str">
            <v>0</v>
          </cell>
          <cell r="O109">
            <v>1263.539</v>
          </cell>
          <cell r="P109">
            <v>9005.0599000000002</v>
          </cell>
          <cell r="Q109">
            <v>9957.1883500000004</v>
          </cell>
          <cell r="R109">
            <v>-9.5622219499342909E-2</v>
          </cell>
          <cell r="S109">
            <v>0</v>
          </cell>
          <cell r="T109">
            <v>-885.81700000000001</v>
          </cell>
          <cell r="U109">
            <v>389.24899999999997</v>
          </cell>
          <cell r="V109">
            <v>-2.3451559612625159</v>
          </cell>
          <cell r="W109" t="str">
            <v>U.S. Dollar</v>
          </cell>
          <cell r="X109">
            <v>8</v>
          </cell>
          <cell r="Y109">
            <v>0.66666666666666663</v>
          </cell>
          <cell r="Z109">
            <v>0.33333333333333337</v>
          </cell>
          <cell r="AA109">
            <v>1</v>
          </cell>
          <cell r="AB109">
            <v>10671.359</v>
          </cell>
          <cell r="AC109">
            <v>90</v>
          </cell>
          <cell r="AD109">
            <v>42.800000000000004</v>
          </cell>
          <cell r="AE109" t="str">
            <v>01/22/2009</v>
          </cell>
          <cell r="AF109" t="str">
            <v>05/20/2008</v>
          </cell>
          <cell r="AG109">
            <v>59.82</v>
          </cell>
          <cell r="AH109">
            <v>66.55</v>
          </cell>
          <cell r="AI109">
            <v>76.62</v>
          </cell>
          <cell r="AJ109">
            <v>1.4710799063858193E-2</v>
          </cell>
          <cell r="AK109">
            <v>2.8813600000000005E-2</v>
          </cell>
          <cell r="AL109">
            <v>2.3117069999999997E-3</v>
          </cell>
          <cell r="AM109">
            <v>-0.25475750000000003</v>
          </cell>
          <cell r="AN109">
            <v>0.28438440000000004</v>
          </cell>
          <cell r="AO109">
            <v>0.2604168</v>
          </cell>
          <cell r="AP109">
            <v>-0.20777864787261813</v>
          </cell>
          <cell r="AQ109">
            <v>1.8610000000000002E-2</v>
          </cell>
          <cell r="AR109">
            <v>-0.14546847299999999</v>
          </cell>
          <cell r="AS109">
            <v>-0.27261374000000005</v>
          </cell>
          <cell r="AT109">
            <v>0.65033030000000003</v>
          </cell>
          <cell r="AU109">
            <v>-0.17052428861438396</v>
          </cell>
          <cell r="AV109">
            <v>4.6236100000000002</v>
          </cell>
          <cell r="AW109">
            <v>3.753695</v>
          </cell>
          <cell r="AX109">
            <v>5495.2610000000004</v>
          </cell>
          <cell r="AY109">
            <v>0.82698070000000001</v>
          </cell>
          <cell r="AZ109">
            <v>0</v>
          </cell>
          <cell r="BA109">
            <v>2723.7930000000001</v>
          </cell>
          <cell r="BB109">
            <v>3140.931</v>
          </cell>
          <cell r="BC109">
            <v>3906.8141999999998</v>
          </cell>
          <cell r="BD109">
            <v>4573.3639999999996</v>
          </cell>
          <cell r="BE109">
            <v>664.61200000000008</v>
          </cell>
          <cell r="BF109">
            <v>866.08</v>
          </cell>
          <cell r="BG109">
            <v>1165.7606000000001</v>
          </cell>
          <cell r="BH109">
            <v>1389.49</v>
          </cell>
          <cell r="BI109">
            <v>1639.7125000000001</v>
          </cell>
          <cell r="BJ109">
            <v>657.49700000000007</v>
          </cell>
          <cell r="BK109">
            <v>786.35400000000004</v>
          </cell>
          <cell r="BL109">
            <v>1066.9401</v>
          </cell>
          <cell r="BM109">
            <v>1274.1536000000001</v>
          </cell>
          <cell r="BN109">
            <v>1546.9779000000001</v>
          </cell>
          <cell r="BO109">
            <v>2.3725399999999999</v>
          </cell>
          <cell r="BP109">
            <v>2.9037099999999998</v>
          </cell>
          <cell r="BQ109">
            <v>3.9501605</v>
          </cell>
          <cell r="BR109">
            <v>4.7601750000000003</v>
          </cell>
          <cell r="BS109">
            <v>5.8319383</v>
          </cell>
          <cell r="BT109" t="str">
            <v>A</v>
          </cell>
          <cell r="BU109" t="str">
            <v>A</v>
          </cell>
          <cell r="BZ109" t="str">
            <v>E</v>
          </cell>
          <cell r="CA109" t="str">
            <v>E</v>
          </cell>
        </row>
        <row r="110">
          <cell r="B110" t="str">
            <v>DV</v>
          </cell>
          <cell r="C110" t="str">
            <v>N/R</v>
          </cell>
          <cell r="D110" t="str">
            <v>--</v>
          </cell>
          <cell r="E110">
            <v>44.54</v>
          </cell>
          <cell r="F110">
            <v>46.38</v>
          </cell>
          <cell r="G110">
            <v>44.54</v>
          </cell>
          <cell r="H110">
            <v>72.662000000000006</v>
          </cell>
          <cell r="I110">
            <v>3236.3654800000004</v>
          </cell>
          <cell r="J110">
            <v>3236.3654800000004</v>
          </cell>
          <cell r="K110">
            <v>205.18700000000001</v>
          </cell>
          <cell r="L110">
            <v>155.124</v>
          </cell>
          <cell r="M110" t="str">
            <v>0</v>
          </cell>
          <cell r="N110">
            <v>0</v>
          </cell>
          <cell r="O110">
            <v>840.1690000000001</v>
          </cell>
          <cell r="P110">
            <v>3186.3024800000003</v>
          </cell>
          <cell r="Q110">
            <v>3176.8564200000001</v>
          </cell>
          <cell r="R110">
            <v>2.9733984641333588E-3</v>
          </cell>
          <cell r="S110">
            <v>3.6027919999999996E-3</v>
          </cell>
          <cell r="T110">
            <v>-50.063000000000017</v>
          </cell>
          <cell r="U110">
            <v>790.10600000000011</v>
          </cell>
          <cell r="V110">
            <v>-6.3362384287677861E-2</v>
          </cell>
          <cell r="W110" t="str">
            <v>U.S. Dollar</v>
          </cell>
          <cell r="X110">
            <v>6</v>
          </cell>
          <cell r="Y110">
            <v>0.5</v>
          </cell>
          <cell r="Z110">
            <v>0.5</v>
          </cell>
          <cell r="AA110">
            <v>1</v>
          </cell>
          <cell r="AB110">
            <v>3180.422</v>
          </cell>
          <cell r="AC110">
            <v>64.69</v>
          </cell>
          <cell r="AD110">
            <v>40.450000000000003</v>
          </cell>
          <cell r="AE110" t="str">
            <v>01/22/2009</v>
          </cell>
          <cell r="AF110" t="str">
            <v>04/13/2009</v>
          </cell>
          <cell r="AG110">
            <v>44.84</v>
          </cell>
          <cell r="AH110">
            <v>44.410000000000004</v>
          </cell>
          <cell r="AI110">
            <v>57.410000000000004</v>
          </cell>
          <cell r="AJ110">
            <v>-6.6904549509367861E-3</v>
          </cell>
          <cell r="AK110">
            <v>7.1188089999999996E-2</v>
          </cell>
          <cell r="AL110">
            <v>7.5585600000000003E-2</v>
          </cell>
          <cell r="AM110">
            <v>-0.20634350000000001</v>
          </cell>
          <cell r="AN110">
            <v>-0.2300777</v>
          </cell>
          <cell r="AO110">
            <v>1.0484316</v>
          </cell>
          <cell r="AP110">
            <v>-0.22417697265284797</v>
          </cell>
          <cell r="AQ110">
            <v>6.0984489999999995E-2</v>
          </cell>
          <cell r="AR110">
            <v>-7.219457999999998E-2</v>
          </cell>
          <cell r="AS110">
            <v>-0.22419974000000001</v>
          </cell>
          <cell r="AT110">
            <v>0.13586820000000005</v>
          </cell>
          <cell r="AU110">
            <v>-0.1869226133946138</v>
          </cell>
          <cell r="AV110">
            <v>3.211389</v>
          </cell>
          <cell r="AW110">
            <v>3.2574400000000003</v>
          </cell>
          <cell r="AX110">
            <v>1466.575</v>
          </cell>
          <cell r="AY110">
            <v>0.87132950000000009</v>
          </cell>
          <cell r="AZ110">
            <v>0</v>
          </cell>
          <cell r="BA110">
            <v>933.47299999999996</v>
          </cell>
          <cell r="BB110">
            <v>1091.8330000000001</v>
          </cell>
          <cell r="BC110">
            <v>1433.4159</v>
          </cell>
          <cell r="BD110">
            <v>1690.027</v>
          </cell>
          <cell r="BE110">
            <v>137.98500000000001</v>
          </cell>
          <cell r="BF110">
            <v>216.27500000000001</v>
          </cell>
          <cell r="BG110">
            <v>275.10464000000002</v>
          </cell>
          <cell r="BH110">
            <v>336.48007000000001</v>
          </cell>
          <cell r="BI110">
            <v>425.47250000000003</v>
          </cell>
          <cell r="BJ110">
            <v>95.164000000000001</v>
          </cell>
          <cell r="BK110">
            <v>176.541</v>
          </cell>
          <cell r="BL110">
            <v>226.81296</v>
          </cell>
          <cell r="BM110">
            <v>287.26299999999998</v>
          </cell>
          <cell r="BN110">
            <v>366.20702999999997</v>
          </cell>
          <cell r="BO110">
            <v>1.0744499999999999</v>
          </cell>
          <cell r="BP110">
            <v>1.76119</v>
          </cell>
          <cell r="BQ110">
            <v>2.2370994</v>
          </cell>
          <cell r="BR110">
            <v>2.8088872</v>
          </cell>
          <cell r="BS110">
            <v>3.4435047999999999</v>
          </cell>
          <cell r="BT110" t="str">
            <v>A</v>
          </cell>
          <cell r="BU110" t="str">
            <v>A</v>
          </cell>
          <cell r="BZ110" t="str">
            <v>E</v>
          </cell>
          <cell r="CA110" t="str">
            <v>E</v>
          </cell>
        </row>
        <row r="111">
          <cell r="B111" t="str">
            <v>ESI</v>
          </cell>
          <cell r="C111" t="str">
            <v>N/R</v>
          </cell>
          <cell r="D111" t="str">
            <v>--</v>
          </cell>
          <cell r="E111">
            <v>99.13</v>
          </cell>
          <cell r="F111">
            <v>108.67</v>
          </cell>
          <cell r="G111">
            <v>99.13</v>
          </cell>
          <cell r="H111">
            <v>39.1</v>
          </cell>
          <cell r="I111">
            <v>3875.9830000000002</v>
          </cell>
          <cell r="J111">
            <v>3875.9830000000002</v>
          </cell>
          <cell r="K111">
            <v>364.964</v>
          </cell>
          <cell r="L111">
            <v>150</v>
          </cell>
          <cell r="M111" t="str">
            <v>0</v>
          </cell>
          <cell r="N111" t="str">
            <v>0</v>
          </cell>
          <cell r="O111">
            <v>187.85099999999997</v>
          </cell>
          <cell r="P111">
            <v>3661.0190000000002</v>
          </cell>
          <cell r="Q111">
            <v>3893.6639999999998</v>
          </cell>
          <cell r="R111">
            <v>-5.9749634277636576E-2</v>
          </cell>
          <cell r="S111">
            <v>0</v>
          </cell>
          <cell r="T111">
            <v>-214.964</v>
          </cell>
          <cell r="U111">
            <v>-27.113000000000028</v>
          </cell>
          <cell r="V111">
            <v>7.9284476081584394</v>
          </cell>
          <cell r="W111" t="str">
            <v>U.S. Dollar</v>
          </cell>
          <cell r="X111">
            <v>12</v>
          </cell>
          <cell r="Y111">
            <v>1</v>
          </cell>
          <cell r="Z111">
            <v>0</v>
          </cell>
          <cell r="AA111">
            <v>1</v>
          </cell>
          <cell r="AB111">
            <v>4026.6660000000002</v>
          </cell>
          <cell r="AC111">
            <v>133.75</v>
          </cell>
          <cell r="AD111">
            <v>52.33</v>
          </cell>
          <cell r="AE111" t="str">
            <v>02/03/2009</v>
          </cell>
          <cell r="AF111" t="str">
            <v>04/22/2008</v>
          </cell>
          <cell r="AG111">
            <v>100.05</v>
          </cell>
          <cell r="AH111">
            <v>105.08</v>
          </cell>
          <cell r="AI111">
            <v>94.98</v>
          </cell>
          <cell r="AJ111">
            <v>-9.1954022988506301E-3</v>
          </cell>
          <cell r="AK111">
            <v>6.1462639999999992E-2</v>
          </cell>
          <cell r="AL111">
            <v>-7.8070759999999996E-3</v>
          </cell>
          <cell r="AM111">
            <v>-0.20696000000000001</v>
          </cell>
          <cell r="AN111">
            <v>0.38179540000000001</v>
          </cell>
          <cell r="AO111">
            <v>0.72601840000000006</v>
          </cell>
          <cell r="AP111">
            <v>4.369340913876596E-2</v>
          </cell>
          <cell r="AQ111">
            <v>5.1259039999999992E-2</v>
          </cell>
          <cell r="AR111">
            <v>-0.15558725599999998</v>
          </cell>
          <cell r="AS111">
            <v>-0.22481624</v>
          </cell>
          <cell r="AT111">
            <v>0.74774130000000005</v>
          </cell>
          <cell r="AU111">
            <v>8.094776839700013E-2</v>
          </cell>
          <cell r="AV111">
            <v>3.3616959999999998</v>
          </cell>
          <cell r="AW111">
            <v>3.8867500000000001</v>
          </cell>
          <cell r="AX111">
            <v>1520.6859999999999</v>
          </cell>
          <cell r="AY111">
            <v>0.99946970000000013</v>
          </cell>
          <cell r="AZ111">
            <v>0</v>
          </cell>
          <cell r="BA111">
            <v>869.50800000000004</v>
          </cell>
          <cell r="BB111">
            <v>1015.333</v>
          </cell>
          <cell r="BC111">
            <v>1205.5763999999999</v>
          </cell>
          <cell r="BD111">
            <v>1369.2623000000001</v>
          </cell>
          <cell r="BE111">
            <v>276.02699999999999</v>
          </cell>
          <cell r="BF111">
            <v>356.60599999999999</v>
          </cell>
          <cell r="BG111">
            <v>430.09325999999999</v>
          </cell>
          <cell r="BH111">
            <v>505.93133999999998</v>
          </cell>
          <cell r="BI111">
            <v>587.245</v>
          </cell>
          <cell r="BJ111">
            <v>252.77799999999999</v>
          </cell>
          <cell r="BK111">
            <v>334.37599999999998</v>
          </cell>
          <cell r="BL111">
            <v>412.48737</v>
          </cell>
          <cell r="BM111">
            <v>480.53433000000001</v>
          </cell>
          <cell r="BN111">
            <v>554.79449999999997</v>
          </cell>
          <cell r="BO111">
            <v>3.76458</v>
          </cell>
          <cell r="BP111">
            <v>5.2203400000000002</v>
          </cell>
          <cell r="BQ111">
            <v>6.611021</v>
          </cell>
          <cell r="BR111">
            <v>7.6749299999999998</v>
          </cell>
          <cell r="BS111">
            <v>8.8794249999999995</v>
          </cell>
          <cell r="BT111" t="str">
            <v>A</v>
          </cell>
          <cell r="BU111" t="str">
            <v>A</v>
          </cell>
          <cell r="BZ111" t="str">
            <v>E</v>
          </cell>
          <cell r="CA111" t="str">
            <v>E</v>
          </cell>
        </row>
        <row r="112">
          <cell r="B112" t="str">
            <v>STRA</v>
          </cell>
          <cell r="C112" t="str">
            <v>N/R</v>
          </cell>
          <cell r="D112" t="str">
            <v>--</v>
          </cell>
          <cell r="E112">
            <v>187.05</v>
          </cell>
          <cell r="F112">
            <v>186.33</v>
          </cell>
          <cell r="G112">
            <v>187.05</v>
          </cell>
          <cell r="H112">
            <v>14.143000000000001</v>
          </cell>
          <cell r="I112">
            <v>2645.4481500000002</v>
          </cell>
          <cell r="J112">
            <v>2645.4481500000002</v>
          </cell>
          <cell r="K112">
            <v>107.331</v>
          </cell>
          <cell r="L112">
            <v>0</v>
          </cell>
          <cell r="M112" t="str">
            <v>0</v>
          </cell>
          <cell r="N112" t="str">
            <v>0</v>
          </cell>
          <cell r="O112">
            <v>176.08099999999999</v>
          </cell>
          <cell r="P112">
            <v>2538.11715</v>
          </cell>
          <cell r="Q112">
            <v>2388.3427799999999</v>
          </cell>
          <cell r="R112">
            <v>6.2710583779770568E-2</v>
          </cell>
          <cell r="S112">
            <v>1.1334E-2</v>
          </cell>
          <cell r="T112">
            <v>-107.331</v>
          </cell>
          <cell r="U112">
            <v>68.749999999999986</v>
          </cell>
          <cell r="V112">
            <v>-1.5611781818181822</v>
          </cell>
          <cell r="W112" t="str">
            <v>U.S. Dollar</v>
          </cell>
          <cell r="X112">
            <v>12</v>
          </cell>
          <cell r="Y112">
            <v>1</v>
          </cell>
          <cell r="Z112">
            <v>0</v>
          </cell>
          <cell r="AA112">
            <v>1</v>
          </cell>
          <cell r="AB112">
            <v>2493.38</v>
          </cell>
          <cell r="AC112">
            <v>239.99</v>
          </cell>
          <cell r="AD112">
            <v>143.53</v>
          </cell>
          <cell r="AE112" t="str">
            <v>11/28/2008</v>
          </cell>
          <cell r="AF112" t="str">
            <v>03/16/2009</v>
          </cell>
          <cell r="AG112">
            <v>190.13</v>
          </cell>
          <cell r="AH112">
            <v>176.46</v>
          </cell>
          <cell r="AI112">
            <v>214.41</v>
          </cell>
          <cell r="AJ112">
            <v>-1.6199442486719562E-2</v>
          </cell>
          <cell r="AK112">
            <v>1.9179459999999999E-2</v>
          </cell>
          <cell r="AL112">
            <v>0.13652933</v>
          </cell>
          <cell r="AM112">
            <v>-2.1960790000000001E-2</v>
          </cell>
          <cell r="AN112">
            <v>-1.903707E-2</v>
          </cell>
          <cell r="AO112">
            <v>0.78314480000000009</v>
          </cell>
          <cell r="AP112">
            <v>-0.1276059885266545</v>
          </cell>
          <cell r="AQ112">
            <v>8.975859999999997E-3</v>
          </cell>
          <cell r="AR112">
            <v>-1.1250849999999979E-2</v>
          </cell>
          <cell r="AS112">
            <v>-3.9817030000000003E-2</v>
          </cell>
          <cell r="AT112">
            <v>0.34690883000000006</v>
          </cell>
          <cell r="AU112">
            <v>-9.035162926842033E-2</v>
          </cell>
          <cell r="AV112">
            <v>4.2097929999999995</v>
          </cell>
          <cell r="AW112">
            <v>3.039669</v>
          </cell>
          <cell r="AX112">
            <v>450.55920000000003</v>
          </cell>
          <cell r="AY112">
            <v>0.97664410000000001</v>
          </cell>
          <cell r="AZ112">
            <v>0</v>
          </cell>
          <cell r="BA112">
            <v>318.012</v>
          </cell>
          <cell r="BB112">
            <v>396.27499999999998</v>
          </cell>
          <cell r="BC112">
            <v>495.52246000000002</v>
          </cell>
          <cell r="BD112">
            <v>602.47500000000002</v>
          </cell>
          <cell r="BE112">
            <v>112.575</v>
          </cell>
          <cell r="BF112">
            <v>142.13899999999998</v>
          </cell>
          <cell r="BG112">
            <v>170.57283000000001</v>
          </cell>
          <cell r="BH112">
            <v>211.63822999999999</v>
          </cell>
          <cell r="BI112">
            <v>265.49032999999997</v>
          </cell>
          <cell r="BJ112">
            <v>104.05200000000001</v>
          </cell>
          <cell r="BK112">
            <v>131.37799999999999</v>
          </cell>
          <cell r="BL112">
            <v>160.42523</v>
          </cell>
          <cell r="BM112">
            <v>197.04132000000001</v>
          </cell>
          <cell r="BN112">
            <v>242.13765000000001</v>
          </cell>
          <cell r="BO112">
            <v>4.55762</v>
          </cell>
          <cell r="BP112">
            <v>5.7658199999999997</v>
          </cell>
          <cell r="BQ112">
            <v>6.9997835000000004</v>
          </cell>
          <cell r="BR112">
            <v>8.6410610000000005</v>
          </cell>
          <cell r="BS112">
            <v>10.811267000000001</v>
          </cell>
          <cell r="BT112" t="str">
            <v>A</v>
          </cell>
          <cell r="BU112" t="str">
            <v>A</v>
          </cell>
          <cell r="BZ112" t="str">
            <v>E</v>
          </cell>
          <cell r="CA112" t="str">
            <v>E</v>
          </cell>
        </row>
        <row r="113">
          <cell r="B113" t="str">
            <v>EDU</v>
          </cell>
          <cell r="C113" t="str">
            <v>N/R</v>
          </cell>
          <cell r="D113" t="str">
            <v>--</v>
          </cell>
          <cell r="E113">
            <v>53.009900000000002</v>
          </cell>
          <cell r="F113">
            <v>51.64</v>
          </cell>
          <cell r="G113">
            <v>53.009900000000002</v>
          </cell>
          <cell r="H113">
            <v>38.359310000000001</v>
          </cell>
          <cell r="I113">
            <v>2033.4231871690001</v>
          </cell>
          <cell r="J113">
            <v>2033.4231871690001</v>
          </cell>
          <cell r="K113">
            <v>269.36700000000002</v>
          </cell>
          <cell r="L113">
            <v>0</v>
          </cell>
          <cell r="M113">
            <v>0</v>
          </cell>
          <cell r="N113">
            <v>0</v>
          </cell>
          <cell r="O113">
            <v>327.35199999999998</v>
          </cell>
          <cell r="P113">
            <v>1764.0561871690002</v>
          </cell>
          <cell r="Q113">
            <v>1627.1172864</v>
          </cell>
          <cell r="R113">
            <v>8.4160436321082832E-2</v>
          </cell>
          <cell r="S113">
            <v>0</v>
          </cell>
          <cell r="T113">
            <v>-269.36700000000002</v>
          </cell>
          <cell r="U113">
            <v>57.984999999999957</v>
          </cell>
          <cell r="V113">
            <v>-4.6454600327670983</v>
          </cell>
          <cell r="W113" t="str">
            <v>U.S. Dollar</v>
          </cell>
          <cell r="X113">
            <v>5</v>
          </cell>
          <cell r="Y113">
            <v>0.41666666666666669</v>
          </cell>
          <cell r="Z113">
            <v>0.58333333333333326</v>
          </cell>
          <cell r="AA113">
            <v>1</v>
          </cell>
          <cell r="AB113">
            <v>1744.1320000000001</v>
          </cell>
          <cell r="AC113">
            <v>81.59</v>
          </cell>
          <cell r="AD113">
            <v>38.04</v>
          </cell>
          <cell r="AE113" t="str">
            <v>05/19/2008</v>
          </cell>
          <cell r="AF113" t="str">
            <v>02/12/2009</v>
          </cell>
          <cell r="AG113">
            <v>53.49</v>
          </cell>
          <cell r="AH113">
            <v>49.44</v>
          </cell>
          <cell r="AI113">
            <v>54.910000000000004</v>
          </cell>
          <cell r="AJ113">
            <v>-8.9755094410169933E-3</v>
          </cell>
          <cell r="AK113">
            <v>-5.8271469999999999E-2</v>
          </cell>
          <cell r="AL113">
            <v>1.221883E-2</v>
          </cell>
          <cell r="AM113">
            <v>0.28852450000000002</v>
          </cell>
          <cell r="AN113">
            <v>-0.27194200000000002</v>
          </cell>
          <cell r="AO113" t="e">
            <v>#N/A</v>
          </cell>
          <cell r="AP113">
            <v>-3.4603897286468843E-2</v>
          </cell>
          <cell r="AQ113">
            <v>-6.8475069999999999E-2</v>
          </cell>
          <cell r="AR113">
            <v>-0.13556134999999997</v>
          </cell>
          <cell r="AS113">
            <v>0.27066825999999999</v>
          </cell>
          <cell r="AT113">
            <v>9.4003900000000029E-2</v>
          </cell>
          <cell r="AU113">
            <v>2.6504619717653277E-3</v>
          </cell>
          <cell r="AV113">
            <v>2.4868239999999999</v>
          </cell>
          <cell r="AW113">
            <v>4.357024</v>
          </cell>
          <cell r="AX113">
            <v>683.14649999999995</v>
          </cell>
          <cell r="AY113">
            <v>0.57819450000000006</v>
          </cell>
          <cell r="AZ113">
            <v>1</v>
          </cell>
          <cell r="BA113">
            <v>141.41968199999999</v>
          </cell>
          <cell r="BB113">
            <v>201.00299999999999</v>
          </cell>
          <cell r="BC113">
            <v>282.7903</v>
          </cell>
          <cell r="BD113">
            <v>363.16167999999999</v>
          </cell>
          <cell r="BE113">
            <v>40.300355000000003</v>
          </cell>
          <cell r="BF113">
            <v>60.286999999999999</v>
          </cell>
          <cell r="BG113">
            <v>70.337850000000003</v>
          </cell>
          <cell r="BH113">
            <v>99.399506000000002</v>
          </cell>
          <cell r="BI113">
            <v>149.44499999999999</v>
          </cell>
          <cell r="BJ113">
            <v>32.991230000000002</v>
          </cell>
          <cell r="BK113">
            <v>52.484000000000002</v>
          </cell>
          <cell r="BL113">
            <v>64.293090000000007</v>
          </cell>
          <cell r="BM113">
            <v>89.409099999999995</v>
          </cell>
          <cell r="BN113">
            <v>119.256</v>
          </cell>
          <cell r="BO113">
            <v>0.91528399999999999</v>
          </cell>
          <cell r="BP113">
            <v>1.30708</v>
          </cell>
          <cell r="BQ113">
            <v>1.677729</v>
          </cell>
          <cell r="BR113">
            <v>2.2540429</v>
          </cell>
          <cell r="BS113">
            <v>3.2859400000000001</v>
          </cell>
          <cell r="BT113" t="str">
            <v>A</v>
          </cell>
          <cell r="BU113" t="str">
            <v>A</v>
          </cell>
          <cell r="BZ113" t="str">
            <v>E</v>
          </cell>
          <cell r="CA113" t="str">
            <v>E</v>
          </cell>
        </row>
        <row r="114">
          <cell r="B114" t="str">
            <v>CECO</v>
          </cell>
          <cell r="C114" t="str">
            <v>N/R</v>
          </cell>
          <cell r="D114" t="str">
            <v>--</v>
          </cell>
          <cell r="E114">
            <v>21</v>
          </cell>
          <cell r="F114">
            <v>22.68</v>
          </cell>
          <cell r="G114">
            <v>21</v>
          </cell>
          <cell r="H114">
            <v>90.486999999999995</v>
          </cell>
          <cell r="I114">
            <v>1900.2269999999999</v>
          </cell>
          <cell r="J114">
            <v>1900.2269999999999</v>
          </cell>
          <cell r="K114">
            <v>508.69600000000003</v>
          </cell>
          <cell r="L114">
            <v>2.2429999999999999</v>
          </cell>
          <cell r="M114" t="str">
            <v>0</v>
          </cell>
          <cell r="N114">
            <v>0</v>
          </cell>
          <cell r="O114">
            <v>947.65200000000004</v>
          </cell>
          <cell r="P114">
            <v>1393.7739999999999</v>
          </cell>
          <cell r="Q114">
            <v>1499.6437900000001</v>
          </cell>
          <cell r="R114">
            <v>-7.0596624815817188E-2</v>
          </cell>
          <cell r="S114">
            <v>0</v>
          </cell>
          <cell r="T114">
            <v>-506.45300000000003</v>
          </cell>
          <cell r="U114">
            <v>441.19900000000001</v>
          </cell>
          <cell r="V114">
            <v>-1.1479015138293605</v>
          </cell>
          <cell r="W114" t="str">
            <v>U.S. Dollar</v>
          </cell>
          <cell r="X114">
            <v>12</v>
          </cell>
          <cell r="Y114">
            <v>1</v>
          </cell>
          <cell r="Z114">
            <v>0</v>
          </cell>
          <cell r="AA114">
            <v>1</v>
          </cell>
          <cell r="AB114">
            <v>1951.847</v>
          </cell>
          <cell r="AC114">
            <v>26.53</v>
          </cell>
          <cell r="AD114">
            <v>12.44</v>
          </cell>
          <cell r="AE114" t="str">
            <v>02/25/2009</v>
          </cell>
          <cell r="AF114" t="str">
            <v>10/27/2008</v>
          </cell>
          <cell r="AG114">
            <v>21.490000000000002</v>
          </cell>
          <cell r="AH114">
            <v>22.17</v>
          </cell>
          <cell r="AI114">
            <v>17.940000000000001</v>
          </cell>
          <cell r="AJ114">
            <v>-2.2801302931596212E-2</v>
          </cell>
          <cell r="AK114">
            <v>-6.6224929999999993E-3</v>
          </cell>
          <cell r="AL114">
            <v>4.6337839999999991E-2</v>
          </cell>
          <cell r="AM114">
            <v>-5.575538E-2</v>
          </cell>
          <cell r="AN114">
            <v>0.12660943999999999</v>
          </cell>
          <cell r="AO114">
            <v>-0.42490270000000002</v>
          </cell>
          <cell r="AP114">
            <v>0.17056856187290959</v>
          </cell>
          <cell r="AQ114">
            <v>-1.6826093E-2</v>
          </cell>
          <cell r="AR114">
            <v>-0.10144233999999999</v>
          </cell>
          <cell r="AS114">
            <v>-7.3611620000000003E-2</v>
          </cell>
          <cell r="AT114">
            <v>0.49255534000000001</v>
          </cell>
          <cell r="AU114">
            <v>0.20782292113114376</v>
          </cell>
          <cell r="AV114">
            <v>4.4232879999999994</v>
          </cell>
          <cell r="AW114">
            <v>3.9162459999999997</v>
          </cell>
          <cell r="AX114">
            <v>2160.9070000000002</v>
          </cell>
          <cell r="AY114">
            <v>0.99273190000000011</v>
          </cell>
          <cell r="AZ114">
            <v>0</v>
          </cell>
          <cell r="BA114">
            <v>1666.828</v>
          </cell>
          <cell r="BB114">
            <v>1636.75</v>
          </cell>
          <cell r="BC114">
            <v>1734.7648999999999</v>
          </cell>
          <cell r="BD114">
            <v>1878.7080000000001</v>
          </cell>
          <cell r="BE114">
            <v>215.154</v>
          </cell>
          <cell r="BF114">
            <v>182.12900000000002</v>
          </cell>
          <cell r="BG114">
            <v>214.94380000000001</v>
          </cell>
          <cell r="BH114">
            <v>280.73978</v>
          </cell>
          <cell r="BI114">
            <v>295.35352</v>
          </cell>
          <cell r="BJ114">
            <v>141.554</v>
          </cell>
          <cell r="BK114">
            <v>107.029</v>
          </cell>
          <cell r="BL114">
            <v>143.66033999999999</v>
          </cell>
          <cell r="BM114">
            <v>205.02644000000001</v>
          </cell>
          <cell r="BN114">
            <v>219.26849999999999</v>
          </cell>
          <cell r="BO114">
            <v>0.82689000000000001</v>
          </cell>
          <cell r="BP114">
            <v>0.77470000000000006</v>
          </cell>
          <cell r="BQ114">
            <v>1.0116799999999999</v>
          </cell>
          <cell r="BR114">
            <v>1.5521866</v>
          </cell>
          <cell r="BS114">
            <v>1.691635</v>
          </cell>
          <cell r="BT114" t="str">
            <v>A</v>
          </cell>
          <cell r="BU114" t="str">
            <v>A</v>
          </cell>
          <cell r="BZ114" t="str">
            <v>E</v>
          </cell>
          <cell r="CA114" t="str">
            <v>E</v>
          </cell>
        </row>
        <row r="115">
          <cell r="B115" t="str">
            <v>COCO</v>
          </cell>
          <cell r="C115" t="str">
            <v>N/R</v>
          </cell>
          <cell r="D115" t="str">
            <v>--</v>
          </cell>
          <cell r="E115">
            <v>15.790000000000001</v>
          </cell>
          <cell r="F115">
            <v>18.420000000000002</v>
          </cell>
          <cell r="G115">
            <v>15.790000000000001</v>
          </cell>
          <cell r="H115">
            <v>86.905000000000001</v>
          </cell>
          <cell r="I115">
            <v>1372.2299500000001</v>
          </cell>
          <cell r="J115">
            <v>1372.2299500000001</v>
          </cell>
          <cell r="K115">
            <v>57.97</v>
          </cell>
          <cell r="L115">
            <v>37.771000000000001</v>
          </cell>
          <cell r="M115" t="str">
            <v>0</v>
          </cell>
          <cell r="N115">
            <v>0</v>
          </cell>
          <cell r="O115">
            <v>446.82399999999996</v>
          </cell>
          <cell r="P115">
            <v>1352.0309500000001</v>
          </cell>
          <cell r="Q115">
            <v>1549.3052999999998</v>
          </cell>
          <cell r="R115">
            <v>-0.12733084305591658</v>
          </cell>
          <cell r="S115">
            <v>0</v>
          </cell>
          <cell r="T115">
            <v>-20.198999999999998</v>
          </cell>
          <cell r="U115">
            <v>426.62499999999994</v>
          </cell>
          <cell r="V115">
            <v>-4.7346029885731028E-2</v>
          </cell>
          <cell r="W115" t="str">
            <v>U.S. Dollar</v>
          </cell>
          <cell r="X115">
            <v>6</v>
          </cell>
          <cell r="Y115">
            <v>0.5</v>
          </cell>
          <cell r="Z115">
            <v>0.5</v>
          </cell>
          <cell r="AA115">
            <v>1</v>
          </cell>
          <cell r="AB115">
            <v>1557.115</v>
          </cell>
          <cell r="AC115">
            <v>21.73</v>
          </cell>
          <cell r="AD115">
            <v>8.77</v>
          </cell>
          <cell r="AE115" t="str">
            <v>02/03/2009</v>
          </cell>
          <cell r="AF115" t="str">
            <v>04/23/2008</v>
          </cell>
          <cell r="AG115">
            <v>16.170000000000002</v>
          </cell>
          <cell r="AH115">
            <v>18.059999999999999</v>
          </cell>
          <cell r="AI115">
            <v>16.37</v>
          </cell>
          <cell r="AJ115">
            <v>-2.3500309214595005E-2</v>
          </cell>
          <cell r="AK115">
            <v>1.347888E-2</v>
          </cell>
          <cell r="AL115">
            <v>-1.0651649999999999E-2</v>
          </cell>
          <cell r="AM115">
            <v>-0.25023740000000005</v>
          </cell>
          <cell r="AN115">
            <v>0.34957270000000001</v>
          </cell>
          <cell r="AO115">
            <v>0.29092210000000002</v>
          </cell>
          <cell r="AP115">
            <v>-3.5430665852168586E-2</v>
          </cell>
          <cell r="AQ115">
            <v>3.2752799999999985E-3</v>
          </cell>
          <cell r="AR115">
            <v>-0.15843183</v>
          </cell>
          <cell r="AS115">
            <v>-0.26809364000000008</v>
          </cell>
          <cell r="AT115">
            <v>0.7155186</v>
          </cell>
          <cell r="AU115">
            <v>1.8236934060655852E-3</v>
          </cell>
          <cell r="AV115">
            <v>4.2612000000000005</v>
          </cell>
          <cell r="AW115">
            <v>4.458691</v>
          </cell>
          <cell r="AX115">
            <v>2347.21</v>
          </cell>
          <cell r="AY115">
            <v>0.91626999999999992</v>
          </cell>
          <cell r="AZ115">
            <v>0</v>
          </cell>
          <cell r="BA115">
            <v>919.22400000000005</v>
          </cell>
          <cell r="BB115">
            <v>1068.671</v>
          </cell>
          <cell r="BC115">
            <v>1261.8379</v>
          </cell>
          <cell r="BD115">
            <v>1438.383</v>
          </cell>
          <cell r="BE115">
            <v>79.080999999999989</v>
          </cell>
          <cell r="BF115">
            <v>100.24000000000001</v>
          </cell>
          <cell r="BG115">
            <v>155.09520000000001</v>
          </cell>
          <cell r="BH115">
            <v>203.39940000000001</v>
          </cell>
          <cell r="BI115">
            <v>243.20267999999999</v>
          </cell>
          <cell r="BJ115">
            <v>39.280999999999999</v>
          </cell>
          <cell r="BK115">
            <v>56.14</v>
          </cell>
          <cell r="BL115">
            <v>103.86159000000001</v>
          </cell>
          <cell r="BM115">
            <v>153.41888</v>
          </cell>
          <cell r="BN115">
            <v>205.74933999999999</v>
          </cell>
          <cell r="BO115">
            <v>0.19592000000000001</v>
          </cell>
          <cell r="BP115">
            <v>0.38685999999999998</v>
          </cell>
          <cell r="BQ115">
            <v>0.67247736000000002</v>
          </cell>
          <cell r="BR115">
            <v>1.0025407</v>
          </cell>
          <cell r="BS115">
            <v>1.4347266999999999</v>
          </cell>
          <cell r="BT115" t="str">
            <v>A</v>
          </cell>
          <cell r="BU115" t="str">
            <v>A</v>
          </cell>
          <cell r="BZ115" t="str">
            <v>E</v>
          </cell>
          <cell r="CA115" t="str">
            <v>E</v>
          </cell>
        </row>
        <row r="116">
          <cell r="B116" t="str">
            <v>CPLA</v>
          </cell>
          <cell r="C116" t="str">
            <v>N/R</v>
          </cell>
          <cell r="D116" t="str">
            <v>--</v>
          </cell>
          <cell r="E116">
            <v>49.83</v>
          </cell>
          <cell r="F116">
            <v>51.5</v>
          </cell>
          <cell r="G116">
            <v>49.83</v>
          </cell>
          <cell r="H116">
            <v>17.010000000000002</v>
          </cell>
          <cell r="I116">
            <v>847.6083000000001</v>
          </cell>
          <cell r="J116">
            <v>847.6083000000001</v>
          </cell>
          <cell r="K116">
            <v>123.59699999999999</v>
          </cell>
          <cell r="L116">
            <v>0</v>
          </cell>
          <cell r="M116" t="str">
            <v>0</v>
          </cell>
          <cell r="N116">
            <v>0</v>
          </cell>
          <cell r="O116">
            <v>140.83699999999999</v>
          </cell>
          <cell r="P116">
            <v>724.01130000000012</v>
          </cell>
          <cell r="Q116">
            <v>732.68640000000016</v>
          </cell>
          <cell r="R116">
            <v>-1.1840126962913478E-2</v>
          </cell>
          <cell r="S116">
            <v>0</v>
          </cell>
          <cell r="T116">
            <v>-123.59699999999999</v>
          </cell>
          <cell r="U116">
            <v>17.239999999999995</v>
          </cell>
          <cell r="V116">
            <v>-7.1691995359628784</v>
          </cell>
          <cell r="W116" t="str">
            <v>U.S. Dollar</v>
          </cell>
          <cell r="X116">
            <v>12</v>
          </cell>
          <cell r="Y116">
            <v>1</v>
          </cell>
          <cell r="Z116">
            <v>0</v>
          </cell>
          <cell r="AA116">
            <v>1</v>
          </cell>
          <cell r="AB116">
            <v>842.03719999999998</v>
          </cell>
          <cell r="AC116">
            <v>66.849999999999994</v>
          </cell>
          <cell r="AD116">
            <v>34.78</v>
          </cell>
          <cell r="AE116" t="str">
            <v>06/05/2008</v>
          </cell>
          <cell r="AF116" t="str">
            <v>10/10/2008</v>
          </cell>
          <cell r="AG116">
            <v>51.21</v>
          </cell>
          <cell r="AH116">
            <v>50.34</v>
          </cell>
          <cell r="AI116">
            <v>58.76</v>
          </cell>
          <cell r="AJ116">
            <v>-2.694786174575281E-2</v>
          </cell>
          <cell r="AK116">
            <v>3.4032E-2</v>
          </cell>
          <cell r="AL116">
            <v>3.7044759999999996E-2</v>
          </cell>
          <cell r="AM116">
            <v>-0.16223940000000003</v>
          </cell>
          <cell r="AN116">
            <v>-0.24784900000000001</v>
          </cell>
          <cell r="AO116" t="e">
            <v>#N/A</v>
          </cell>
          <cell r="AP116">
            <v>-0.15197413206262766</v>
          </cell>
          <cell r="AQ116">
            <v>2.38284E-2</v>
          </cell>
          <cell r="AR116">
            <v>-0.11073541999999999</v>
          </cell>
          <cell r="AS116">
            <v>-0.18009564000000003</v>
          </cell>
          <cell r="AT116">
            <v>0.11809690000000003</v>
          </cell>
          <cell r="AU116">
            <v>-0.11471977280439349</v>
          </cell>
          <cell r="AV116">
            <v>4.3856890000000002</v>
          </cell>
          <cell r="AW116">
            <v>3.630007</v>
          </cell>
          <cell r="AX116">
            <v>319.17450000000002</v>
          </cell>
          <cell r="AY116">
            <v>0.87283410000000006</v>
          </cell>
          <cell r="AZ116">
            <v>0</v>
          </cell>
          <cell r="BA116">
            <v>226.23599999999999</v>
          </cell>
          <cell r="BB116">
            <v>272.29500000000002</v>
          </cell>
          <cell r="BC116">
            <v>325.77542</v>
          </cell>
          <cell r="BD116">
            <v>389.97762999999998</v>
          </cell>
          <cell r="BE116">
            <v>44.625</v>
          </cell>
          <cell r="BF116">
            <v>56.408999999999999</v>
          </cell>
          <cell r="BG116">
            <v>69.383960000000002</v>
          </cell>
          <cell r="BH116">
            <v>90.253919999999994</v>
          </cell>
          <cell r="BI116" t="e">
            <v>#N/A</v>
          </cell>
          <cell r="BJ116">
            <v>34.853000000000002</v>
          </cell>
          <cell r="BK116">
            <v>44.162999999999997</v>
          </cell>
          <cell r="BL116">
            <v>56.02908</v>
          </cell>
          <cell r="BM116">
            <v>72.444010000000006</v>
          </cell>
          <cell r="BN116">
            <v>90.22</v>
          </cell>
          <cell r="BO116">
            <v>1.38961</v>
          </cell>
          <cell r="BP116">
            <v>1.71001</v>
          </cell>
          <cell r="BQ116">
            <v>2.2292857000000001</v>
          </cell>
          <cell r="BR116">
            <v>2.8485713000000001</v>
          </cell>
          <cell r="BS116" t="e">
            <v>#N/A</v>
          </cell>
          <cell r="BT116" t="str">
            <v>A</v>
          </cell>
          <cell r="BU116" t="str">
            <v>A</v>
          </cell>
          <cell r="BZ116" t="str">
            <v>E</v>
          </cell>
          <cell r="CA116" t="str">
            <v>E</v>
          </cell>
        </row>
        <row r="117">
          <cell r="B117" t="str">
            <v>LRN</v>
          </cell>
          <cell r="C117" t="str">
            <v>N/R</v>
          </cell>
          <cell r="D117" t="str">
            <v>--</v>
          </cell>
          <cell r="E117">
            <v>15.05</v>
          </cell>
          <cell r="F117">
            <v>17.62</v>
          </cell>
          <cell r="G117">
            <v>15.05</v>
          </cell>
          <cell r="H117">
            <v>29.68225</v>
          </cell>
          <cell r="I117">
            <v>446.71786250000002</v>
          </cell>
          <cell r="J117">
            <v>446.71786250000002</v>
          </cell>
          <cell r="K117">
            <v>50.372</v>
          </cell>
          <cell r="L117">
            <v>25.22</v>
          </cell>
          <cell r="M117">
            <v>4.4459999999999997</v>
          </cell>
          <cell r="N117">
            <v>0</v>
          </cell>
          <cell r="O117">
            <v>171.42399999999998</v>
          </cell>
          <cell r="P117">
            <v>426.01186250000001</v>
          </cell>
          <cell r="Q117">
            <v>450.05448499999994</v>
          </cell>
          <cell r="R117">
            <v>-5.3421581833586029E-2</v>
          </cell>
          <cell r="S117">
            <v>0</v>
          </cell>
          <cell r="T117">
            <v>-25.152000000000001</v>
          </cell>
          <cell r="U117">
            <v>150.71799999999999</v>
          </cell>
          <cell r="V117">
            <v>-0.17195362065193615</v>
          </cell>
          <cell r="W117" t="str">
            <v>U.S. Dollar</v>
          </cell>
          <cell r="X117">
            <v>6</v>
          </cell>
          <cell r="Y117">
            <v>0.5</v>
          </cell>
          <cell r="Z117">
            <v>0.5</v>
          </cell>
          <cell r="AA117">
            <v>1</v>
          </cell>
          <cell r="AB117">
            <v>457.60860000000002</v>
          </cell>
          <cell r="AC117">
            <v>30.200000000000003</v>
          </cell>
          <cell r="AD117">
            <v>11.950000000000001</v>
          </cell>
          <cell r="AE117" t="str">
            <v>05/30/2008</v>
          </cell>
          <cell r="AF117" t="str">
            <v>03/09/2009</v>
          </cell>
          <cell r="AG117">
            <v>15.870000000000001</v>
          </cell>
          <cell r="AH117">
            <v>15.860000000000001</v>
          </cell>
          <cell r="AI117">
            <v>18.75</v>
          </cell>
          <cell r="AJ117">
            <v>-5.1669817265280416E-2</v>
          </cell>
          <cell r="AK117">
            <v>-0.19129499999999999</v>
          </cell>
          <cell r="AL117">
            <v>-3.215432E-2</v>
          </cell>
          <cell r="AM117">
            <v>-0.17983650000000001</v>
          </cell>
          <cell r="AN117">
            <v>-0.42070820000000003</v>
          </cell>
          <cell r="AO117" t="e">
            <v>#N/A</v>
          </cell>
          <cell r="AP117">
            <v>-0.19733333333333325</v>
          </cell>
          <cell r="AQ117">
            <v>-0.2014986</v>
          </cell>
          <cell r="AR117">
            <v>-0.1799345</v>
          </cell>
          <cell r="AS117">
            <v>-0.19769274000000001</v>
          </cell>
          <cell r="AT117">
            <v>-5.4762299999999986E-2</v>
          </cell>
          <cell r="AU117">
            <v>-0.16007897407509908</v>
          </cell>
          <cell r="AV117">
            <v>4.4271189999999994</v>
          </cell>
          <cell r="AW117">
            <v>4.6843089999999998</v>
          </cell>
          <cell r="AX117">
            <v>253.93450000000001</v>
          </cell>
          <cell r="AY117">
            <v>0.94964260000000011</v>
          </cell>
          <cell r="AZ117">
            <v>0</v>
          </cell>
          <cell r="BA117">
            <v>140.55600000000001</v>
          </cell>
          <cell r="BB117">
            <v>226.23500000000001</v>
          </cell>
          <cell r="BC117">
            <v>319.90499999999997</v>
          </cell>
          <cell r="BD117">
            <v>401.78500000000003</v>
          </cell>
          <cell r="BE117">
            <v>12.126000000000001</v>
          </cell>
          <cell r="BF117">
            <v>25.577999999999999</v>
          </cell>
          <cell r="BG117">
            <v>40.960503000000003</v>
          </cell>
          <cell r="BH117">
            <v>60.148014000000003</v>
          </cell>
          <cell r="BI117">
            <v>75.556045999999995</v>
          </cell>
          <cell r="BJ117">
            <v>4.7220000000000004</v>
          </cell>
          <cell r="BK117">
            <v>13.01</v>
          </cell>
          <cell r="BL117">
            <v>21.760055999999999</v>
          </cell>
          <cell r="BM117">
            <v>35.991214999999997</v>
          </cell>
          <cell r="BN117">
            <v>50.484946999999998</v>
          </cell>
          <cell r="BO117">
            <v>-12.42268</v>
          </cell>
          <cell r="BP117">
            <v>1.1791400000000001</v>
          </cell>
          <cell r="BQ117">
            <v>0.41625000000000001</v>
          </cell>
          <cell r="BR117">
            <v>0.65749999999999997</v>
          </cell>
          <cell r="BS117">
            <v>0.875</v>
          </cell>
          <cell r="BT117" t="str">
            <v>A</v>
          </cell>
          <cell r="BU117" t="str">
            <v>A</v>
          </cell>
          <cell r="BZ117" t="str">
            <v>E</v>
          </cell>
          <cell r="CA117" t="str">
            <v>E</v>
          </cell>
        </row>
        <row r="118">
          <cell r="B118" t="str">
            <v>APEI</v>
          </cell>
          <cell r="C118" t="str">
            <v>N/R</v>
          </cell>
          <cell r="D118" t="str">
            <v>--</v>
          </cell>
          <cell r="E118">
            <v>33.369999999999997</v>
          </cell>
          <cell r="F118">
            <v>40.300000000000004</v>
          </cell>
          <cell r="G118">
            <v>33.369999999999997</v>
          </cell>
          <cell r="H118">
            <v>18.877800000000001</v>
          </cell>
          <cell r="I118">
            <v>629.95218599999998</v>
          </cell>
          <cell r="J118">
            <v>629.95218599999998</v>
          </cell>
          <cell r="K118">
            <v>47.713999999999999</v>
          </cell>
          <cell r="L118">
            <v>0</v>
          </cell>
          <cell r="M118" t="str">
            <v>0</v>
          </cell>
          <cell r="N118" t="str">
            <v>0</v>
          </cell>
          <cell r="O118">
            <v>53.475000000000001</v>
          </cell>
          <cell r="P118">
            <v>582.23818600000004</v>
          </cell>
          <cell r="Q118">
            <v>694.56109600000013</v>
          </cell>
          <cell r="R118">
            <v>-0.16171782532432555</v>
          </cell>
          <cell r="S118">
            <v>0</v>
          </cell>
          <cell r="T118">
            <v>-47.713999999999999</v>
          </cell>
          <cell r="U118">
            <v>5.7610000000000028</v>
          </cell>
          <cell r="V118">
            <v>-8.2822426662037802</v>
          </cell>
          <cell r="W118" t="str">
            <v>U.S. Dollar</v>
          </cell>
          <cell r="X118">
            <v>12</v>
          </cell>
          <cell r="Y118">
            <v>1</v>
          </cell>
          <cell r="Z118">
            <v>0</v>
          </cell>
          <cell r="AA118">
            <v>1</v>
          </cell>
          <cell r="AB118">
            <v>713.8152</v>
          </cell>
          <cell r="AC118">
            <v>53.24</v>
          </cell>
          <cell r="AD118">
            <v>29.51</v>
          </cell>
          <cell r="AE118" t="str">
            <v>09/19/2008</v>
          </cell>
          <cell r="AF118" t="str">
            <v>04/23/2008</v>
          </cell>
          <cell r="AG118">
            <v>34.43</v>
          </cell>
          <cell r="AH118">
            <v>39.32</v>
          </cell>
          <cell r="AI118">
            <v>37.19</v>
          </cell>
          <cell r="AJ118">
            <v>-3.0787104269532461E-2</v>
          </cell>
          <cell r="AK118">
            <v>-3.5549100000000007E-2</v>
          </cell>
          <cell r="AL118">
            <v>-0.15196949000000001</v>
          </cell>
          <cell r="AM118">
            <v>-0.23322610000000002</v>
          </cell>
          <cell r="AN118">
            <v>-0.11013334999999999</v>
          </cell>
          <cell r="AO118" t="e">
            <v>#N/A</v>
          </cell>
          <cell r="AP118">
            <v>-0.10271578381285296</v>
          </cell>
          <cell r="AQ118">
            <v>-4.5752700000000007E-2</v>
          </cell>
          <cell r="AR118">
            <v>-0.29974966999999997</v>
          </cell>
          <cell r="AS118">
            <v>-0.25108234000000001</v>
          </cell>
          <cell r="AT118">
            <v>0.25581255000000003</v>
          </cell>
          <cell r="AU118">
            <v>-6.5461424554618786E-2</v>
          </cell>
          <cell r="AV118">
            <v>3.5815419999999998</v>
          </cell>
          <cell r="AW118">
            <v>3.9774819999999997</v>
          </cell>
          <cell r="AX118">
            <v>428.25370000000004</v>
          </cell>
          <cell r="AY118">
            <v>0.63736910000000002</v>
          </cell>
          <cell r="AZ118">
            <v>0</v>
          </cell>
          <cell r="BA118">
            <v>69.094999999999999</v>
          </cell>
          <cell r="BB118">
            <v>107.14700000000001</v>
          </cell>
          <cell r="BC118">
            <v>151.44210000000001</v>
          </cell>
          <cell r="BD118">
            <v>207.56111000000001</v>
          </cell>
          <cell r="BE118">
            <v>18.404</v>
          </cell>
          <cell r="BF118">
            <v>30.628999999999998</v>
          </cell>
          <cell r="BG118">
            <v>44.053234000000003</v>
          </cell>
          <cell r="BH118">
            <v>62.277619999999999</v>
          </cell>
          <cell r="BI118">
            <v>81.928899999999999</v>
          </cell>
          <cell r="BJ118">
            <v>15.579000000000001</v>
          </cell>
          <cell r="BK118">
            <v>26.393999999999998</v>
          </cell>
          <cell r="BL118">
            <v>38.622684</v>
          </cell>
          <cell r="BM118">
            <v>55.375233000000001</v>
          </cell>
          <cell r="BN118">
            <v>72.869600000000005</v>
          </cell>
          <cell r="BO118">
            <v>0.68579999999999997</v>
          </cell>
          <cell r="BP118">
            <v>0.90734000000000004</v>
          </cell>
          <cell r="BQ118">
            <v>1.2154545999999999</v>
          </cell>
          <cell r="BR118">
            <v>1.724</v>
          </cell>
          <cell r="BS118">
            <v>2.2400000000000002</v>
          </cell>
          <cell r="BT118" t="str">
            <v>A</v>
          </cell>
          <cell r="BU118" t="str">
            <v>A</v>
          </cell>
          <cell r="BZ118" t="str">
            <v>E</v>
          </cell>
          <cell r="CA118" t="str">
            <v>E</v>
          </cell>
        </row>
        <row r="119">
          <cell r="B119" t="str">
            <v>MMS</v>
          </cell>
          <cell r="C119" t="str">
            <v>N/R</v>
          </cell>
          <cell r="D119" t="str">
            <v>--</v>
          </cell>
          <cell r="E119">
            <v>42.58</v>
          </cell>
          <cell r="F119">
            <v>39.28</v>
          </cell>
          <cell r="G119">
            <v>42.58</v>
          </cell>
          <cell r="H119">
            <v>17.956</v>
          </cell>
          <cell r="I119">
            <v>764.56647999999996</v>
          </cell>
          <cell r="J119">
            <v>764.56647999999996</v>
          </cell>
          <cell r="K119">
            <v>61.460999999999999</v>
          </cell>
          <cell r="L119">
            <v>0</v>
          </cell>
          <cell r="M119" t="str">
            <v>0</v>
          </cell>
          <cell r="N119" t="str">
            <v>0</v>
          </cell>
          <cell r="O119">
            <v>256.41599999999994</v>
          </cell>
          <cell r="P119">
            <v>703.10547999999994</v>
          </cell>
          <cell r="Q119">
            <v>629.84499999999991</v>
          </cell>
          <cell r="R119">
            <v>0.11631509339599422</v>
          </cell>
          <cell r="S119">
            <v>1.2467529999999999E-2</v>
          </cell>
          <cell r="T119">
            <v>-61.460999999999999</v>
          </cell>
          <cell r="U119">
            <v>194.95499999999993</v>
          </cell>
          <cell r="V119">
            <v>-0.31525736708471197</v>
          </cell>
          <cell r="W119" t="str">
            <v>U.S. Dollar</v>
          </cell>
          <cell r="X119">
            <v>9</v>
          </cell>
          <cell r="Y119">
            <v>0.75</v>
          </cell>
          <cell r="Z119">
            <v>0.25</v>
          </cell>
          <cell r="AA119">
            <v>1</v>
          </cell>
          <cell r="AB119">
            <v>669.93849999999998</v>
          </cell>
          <cell r="AC119">
            <v>45.072000000000003</v>
          </cell>
          <cell r="AD119">
            <v>26.35</v>
          </cell>
          <cell r="AE119" t="str">
            <v>09/19/2008</v>
          </cell>
          <cell r="AF119" t="str">
            <v>11/12/2008</v>
          </cell>
          <cell r="AG119">
            <v>43.31</v>
          </cell>
          <cell r="AH119">
            <v>38.5</v>
          </cell>
          <cell r="AI119">
            <v>35.11</v>
          </cell>
          <cell r="AJ119">
            <v>-1.6855229739090372E-2</v>
          </cell>
          <cell r="AK119">
            <v>3.8536669999999995E-2</v>
          </cell>
          <cell r="AL119">
            <v>9.4601519999999995E-2</v>
          </cell>
          <cell r="AM119">
            <v>0.13274812999999999</v>
          </cell>
          <cell r="AN119">
            <v>0.10396683</v>
          </cell>
          <cell r="AO119">
            <v>0.11432706999999999</v>
          </cell>
          <cell r="AP119">
            <v>0.2127598974651097</v>
          </cell>
          <cell r="AQ119">
            <v>2.8333069999999995E-2</v>
          </cell>
          <cell r="AR119">
            <v>-5.3178659999999989E-2</v>
          </cell>
          <cell r="AS119">
            <v>0.11489189</v>
          </cell>
          <cell r="AT119">
            <v>0.46991273000000006</v>
          </cell>
          <cell r="AU119">
            <v>0.25001425672334388</v>
          </cell>
          <cell r="AV119">
            <v>2.6665800000000002</v>
          </cell>
          <cell r="AW119">
            <v>2.6411249999999997</v>
          </cell>
          <cell r="AX119">
            <v>164.31030000000001</v>
          </cell>
          <cell r="AY119">
            <v>0.97693510000000006</v>
          </cell>
          <cell r="AZ119">
            <v>0</v>
          </cell>
          <cell r="BA119">
            <v>626.23099999999999</v>
          </cell>
          <cell r="BB119">
            <v>745.13300000000004</v>
          </cell>
          <cell r="BC119">
            <v>751.07889999999998</v>
          </cell>
          <cell r="BD119">
            <v>822.78734999999995</v>
          </cell>
          <cell r="BE119">
            <v>61.234999999999999</v>
          </cell>
          <cell r="BF119">
            <v>101.04599999999999</v>
          </cell>
          <cell r="BG119">
            <v>99.626599999999996</v>
          </cell>
          <cell r="BH119">
            <v>107.53700000000001</v>
          </cell>
          <cell r="BI119">
            <v>113.565</v>
          </cell>
          <cell r="BJ119">
            <v>48.896000000000001</v>
          </cell>
          <cell r="BK119">
            <v>88.518000000000001</v>
          </cell>
          <cell r="BL119">
            <v>88.801940000000002</v>
          </cell>
          <cell r="BM119">
            <v>94.343159999999997</v>
          </cell>
          <cell r="BN119">
            <v>98.187399999999997</v>
          </cell>
          <cell r="BO119">
            <v>-0.32794000000000001</v>
          </cell>
          <cell r="BP119">
            <v>1.4837899999999999</v>
          </cell>
          <cell r="BQ119">
            <v>2.9880300000000002</v>
          </cell>
          <cell r="BR119">
            <v>3.2692975999999998</v>
          </cell>
          <cell r="BS119">
            <v>3.4916749999999999</v>
          </cell>
          <cell r="BT119" t="str">
            <v>A</v>
          </cell>
          <cell r="BU119" t="str">
            <v>A</v>
          </cell>
          <cell r="BZ119" t="str">
            <v>E</v>
          </cell>
          <cell r="CA119" t="str">
            <v>E</v>
          </cell>
        </row>
        <row r="120">
          <cell r="B120" t="str">
            <v>RSCR</v>
          </cell>
          <cell r="C120" t="str">
            <v>N/R</v>
          </cell>
          <cell r="D120" t="str">
            <v>--</v>
          </cell>
          <cell r="E120">
            <v>15.57</v>
          </cell>
          <cell r="F120">
            <v>14.81</v>
          </cell>
          <cell r="G120">
            <v>15.57</v>
          </cell>
          <cell r="H120">
            <v>28.613</v>
          </cell>
          <cell r="I120">
            <v>445.50441000000001</v>
          </cell>
          <cell r="J120">
            <v>445.50441000000001</v>
          </cell>
          <cell r="K120">
            <v>13.593999999999999</v>
          </cell>
          <cell r="L120">
            <v>257.47199999999998</v>
          </cell>
          <cell r="M120">
            <v>0</v>
          </cell>
          <cell r="N120">
            <v>46.609000000000002</v>
          </cell>
          <cell r="O120">
            <v>390.26800000000003</v>
          </cell>
          <cell r="P120">
            <v>735.99140999999997</v>
          </cell>
          <cell r="Q120">
            <v>708.80905999999993</v>
          </cell>
          <cell r="R120">
            <v>3.8349326403926076E-2</v>
          </cell>
          <cell r="S120">
            <v>0</v>
          </cell>
          <cell r="T120">
            <v>243.87799999999999</v>
          </cell>
          <cell r="U120">
            <v>680.755</v>
          </cell>
          <cell r="V120">
            <v>0.38457705323379787</v>
          </cell>
          <cell r="W120" t="str">
            <v>U.S. Dollar</v>
          </cell>
          <cell r="X120">
            <v>12</v>
          </cell>
          <cell r="Y120">
            <v>1</v>
          </cell>
          <cell r="Z120">
            <v>0</v>
          </cell>
          <cell r="AA120">
            <v>1</v>
          </cell>
          <cell r="AB120">
            <v>430.3689</v>
          </cell>
          <cell r="AC120">
            <v>20.63</v>
          </cell>
          <cell r="AD120">
            <v>10.32</v>
          </cell>
          <cell r="AE120" t="str">
            <v>09/19/2008</v>
          </cell>
          <cell r="AF120" t="str">
            <v>11/21/2008</v>
          </cell>
          <cell r="AG120">
            <v>16.18</v>
          </cell>
          <cell r="AH120">
            <v>14.620000000000001</v>
          </cell>
          <cell r="AI120">
            <v>15.02</v>
          </cell>
          <cell r="AJ120">
            <v>-3.7700865265760108E-2</v>
          </cell>
          <cell r="AK120">
            <v>-5.0609769999999991E-2</v>
          </cell>
          <cell r="AL120">
            <v>8.0499650000000006E-2</v>
          </cell>
          <cell r="AM120">
            <v>0.17865250000000002</v>
          </cell>
          <cell r="AN120">
            <v>-0.1646996</v>
          </cell>
          <cell r="AO120">
            <v>-0.2272728</v>
          </cell>
          <cell r="AP120">
            <v>3.6617842876165207E-2</v>
          </cell>
          <cell r="AQ120">
            <v>-6.0813369999999992E-2</v>
          </cell>
          <cell r="AR120">
            <v>-6.7280529999999977E-2</v>
          </cell>
          <cell r="AS120">
            <v>0.16079626000000002</v>
          </cell>
          <cell r="AT120">
            <v>0.20124630000000004</v>
          </cell>
          <cell r="AU120">
            <v>7.3872202134399378E-2</v>
          </cell>
          <cell r="AV120">
            <v>3.343388</v>
          </cell>
          <cell r="AW120">
            <v>3.2455900000000004</v>
          </cell>
          <cell r="AX120">
            <v>146.47670000000002</v>
          </cell>
          <cell r="AY120">
            <v>0.96817360000000008</v>
          </cell>
          <cell r="AZ120">
            <v>0</v>
          </cell>
          <cell r="BA120">
            <v>1433.298</v>
          </cell>
          <cell r="BB120">
            <v>1543.5830000000001</v>
          </cell>
          <cell r="BC120">
            <v>1625.0315000000001</v>
          </cell>
          <cell r="BD120">
            <v>1703.2543000000001</v>
          </cell>
          <cell r="BE120">
            <v>107.36500000000001</v>
          </cell>
          <cell r="BF120">
            <v>100.56199999999998</v>
          </cell>
          <cell r="BG120">
            <v>127.42879499999999</v>
          </cell>
          <cell r="BH120">
            <v>134.26541</v>
          </cell>
          <cell r="BI120">
            <v>146.55199999999999</v>
          </cell>
          <cell r="BJ120">
            <v>87.609000000000009</v>
          </cell>
          <cell r="BK120">
            <v>77.628999999999991</v>
          </cell>
          <cell r="BL120">
            <v>102.032166</v>
          </cell>
          <cell r="BM120">
            <v>108.093666</v>
          </cell>
          <cell r="BN120">
            <v>119.55200000000001</v>
          </cell>
          <cell r="BO120">
            <v>1.34372</v>
          </cell>
          <cell r="BP120">
            <v>1.1115200000000001</v>
          </cell>
          <cell r="BQ120">
            <v>1.5425</v>
          </cell>
          <cell r="BR120">
            <v>1.6439999999999999</v>
          </cell>
          <cell r="BS120">
            <v>1.85</v>
          </cell>
          <cell r="BT120" t="str">
            <v>A</v>
          </cell>
          <cell r="BU120" t="str">
            <v>A</v>
          </cell>
          <cell r="BZ120" t="str">
            <v>E</v>
          </cell>
          <cell r="CA120" t="str">
            <v>E</v>
          </cell>
        </row>
        <row r="124">
          <cell r="E124" t="str">
            <v xml:space="preserve"> </v>
          </cell>
          <cell r="G124" t="str">
            <v xml:space="preserve"> </v>
          </cell>
        </row>
        <row r="126">
          <cell r="B126" t="str">
            <v>SPY</v>
          </cell>
          <cell r="D126" t="str">
            <v>--</v>
          </cell>
          <cell r="E126">
            <v>88.67</v>
          </cell>
          <cell r="F126">
            <v>87.08</v>
          </cell>
          <cell r="G126">
            <v>88.67</v>
          </cell>
          <cell r="H126">
            <v>847.26800000000003</v>
          </cell>
          <cell r="I126">
            <v>75127.253559999997</v>
          </cell>
          <cell r="J126">
            <v>75127.253559999997</v>
          </cell>
          <cell r="K126" t="str">
            <v>-</v>
          </cell>
          <cell r="L126" t="str">
            <v>-</v>
          </cell>
          <cell r="O126" t="e">
            <v>#N/A</v>
          </cell>
          <cell r="P126" t="e">
            <v>#VALUE!</v>
          </cell>
          <cell r="S126">
            <v>2.596532E-2</v>
          </cell>
          <cell r="V126" t="e">
            <v>#VALUE!</v>
          </cell>
          <cell r="W126" t="str">
            <v>U.S. Dollar</v>
          </cell>
          <cell r="X126">
            <v>12</v>
          </cell>
          <cell r="Y126">
            <v>1</v>
          </cell>
          <cell r="Z126">
            <v>0</v>
          </cell>
          <cell r="AA126">
            <v>1</v>
          </cell>
          <cell r="AB126">
            <v>62068.94</v>
          </cell>
          <cell r="AC126">
            <v>144.30000000000001</v>
          </cell>
          <cell r="AD126">
            <v>67.100000000000009</v>
          </cell>
          <cell r="AE126" t="str">
            <v>05/19/2008</v>
          </cell>
          <cell r="AF126" t="str">
            <v>03/06/2009</v>
          </cell>
          <cell r="AG126">
            <v>90.97</v>
          </cell>
          <cell r="AH126">
            <v>86.5</v>
          </cell>
          <cell r="AI126">
            <v>90.24</v>
          </cell>
          <cell r="AJ126">
            <v>-2.5283060349565734E-2</v>
          </cell>
          <cell r="AK126">
            <v>-3.7670549999999997E-2</v>
          </cell>
          <cell r="AL126">
            <v>3.3088560000000003E-2</v>
          </cell>
          <cell r="AM126">
            <v>7.1411249999999996E-2</v>
          </cell>
          <cell r="AN126">
            <v>-0.36880700000000005</v>
          </cell>
          <cell r="AO126">
            <v>-0.32794659999999998</v>
          </cell>
          <cell r="AP126">
            <v>-1.7398049645390046E-2</v>
          </cell>
          <cell r="AQ126">
            <v>-4.7874149999999997E-2</v>
          </cell>
          <cell r="AR126">
            <v>-0.11469161999999998</v>
          </cell>
          <cell r="AS126">
            <v>5.355501E-2</v>
          </cell>
          <cell r="AT126">
            <v>-2.8611000000000053E-3</v>
          </cell>
          <cell r="AU126">
            <v>1.9856309612844125E-2</v>
          </cell>
          <cell r="AV126" t="e">
            <v>#N/A</v>
          </cell>
          <cell r="AW126" t="e">
            <v>#N/A</v>
          </cell>
          <cell r="AX126">
            <v>292640.03200000001</v>
          </cell>
          <cell r="AY126">
            <v>1</v>
          </cell>
          <cell r="BA126">
            <v>0</v>
          </cell>
          <cell r="BB126">
            <v>0</v>
          </cell>
          <cell r="BC126" t="e">
            <v>#N/A</v>
          </cell>
          <cell r="BD126" t="e">
            <v>#N/A</v>
          </cell>
          <cell r="BE126">
            <v>10025.468999999999</v>
          </cell>
          <cell r="BF126">
            <v>-19485.46</v>
          </cell>
          <cell r="BG126" t="e">
            <v>#N/A</v>
          </cell>
          <cell r="BH126" t="e">
            <v>#N/A</v>
          </cell>
          <cell r="BI126" t="e">
            <v>#N/A</v>
          </cell>
          <cell r="BJ126">
            <v>10025.468999999999</v>
          </cell>
          <cell r="BK126">
            <v>-19485.46</v>
          </cell>
          <cell r="BL126" t="e">
            <v>#N/A</v>
          </cell>
          <cell r="BM126" t="e">
            <v>#N/A</v>
          </cell>
          <cell r="BN126" t="e">
            <v>#N/A</v>
          </cell>
          <cell r="BO126">
            <v>19.439360000000001</v>
          </cell>
          <cell r="BP126">
            <v>-24.423210000000001</v>
          </cell>
          <cell r="BQ126">
            <v>6.6199399999999997</v>
          </cell>
          <cell r="BR126" t="e">
            <v>#N/A</v>
          </cell>
          <cell r="BS126" t="e">
            <v>#N/A</v>
          </cell>
        </row>
        <row r="127">
          <cell r="B127" t="str">
            <v>QQQ</v>
          </cell>
          <cell r="D127" t="str">
            <v>--</v>
          </cell>
          <cell r="E127" t="str">
            <v>ERROR: QQQ: No live prices available.</v>
          </cell>
          <cell r="F127">
            <v>33.31</v>
          </cell>
          <cell r="G127">
            <v>33.31</v>
          </cell>
          <cell r="H127">
            <v>461.45</v>
          </cell>
          <cell r="I127">
            <v>15370.899500000001</v>
          </cell>
          <cell r="J127">
            <v>15370.899500000001</v>
          </cell>
          <cell r="K127" t="str">
            <v>-</v>
          </cell>
          <cell r="L127" t="str">
            <v>-</v>
          </cell>
          <cell r="O127" t="e">
            <v>#N/A</v>
          </cell>
          <cell r="P127" t="e">
            <v>#VALUE!</v>
          </cell>
          <cell r="S127">
            <v>5.8965099999999989E-3</v>
          </cell>
          <cell r="V127" t="e">
            <v>#VALUE!</v>
          </cell>
          <cell r="W127" t="str">
            <v>U.S. Dollar</v>
          </cell>
          <cell r="X127">
            <v>12</v>
          </cell>
          <cell r="Y127">
            <v>1</v>
          </cell>
          <cell r="Z127">
            <v>0</v>
          </cell>
          <cell r="AA127">
            <v>1</v>
          </cell>
          <cell r="AB127">
            <v>13259.437</v>
          </cell>
          <cell r="AC127">
            <v>50.61</v>
          </cell>
          <cell r="AD127">
            <v>25.05</v>
          </cell>
          <cell r="AE127" t="str">
            <v>06/05/2008</v>
          </cell>
          <cell r="AF127" t="str">
            <v>11/21/2008</v>
          </cell>
          <cell r="AG127">
            <v>33.93</v>
          </cell>
          <cell r="AH127">
            <v>33.24</v>
          </cell>
          <cell r="AI127">
            <v>29.740000000000002</v>
          </cell>
          <cell r="AJ127" t="e">
            <v>#VALUE!</v>
          </cell>
          <cell r="AK127" t="e">
            <v>#VALUE!</v>
          </cell>
          <cell r="AL127" t="e">
            <v>#VALUE!</v>
          </cell>
          <cell r="AM127" t="e">
            <v>#VALUE!</v>
          </cell>
          <cell r="AN127" t="e">
            <v>#VALUE!</v>
          </cell>
          <cell r="AO127">
            <v>-0.2104512</v>
          </cell>
          <cell r="AP127">
            <v>0.1200403496973772</v>
          </cell>
          <cell r="AQ127" t="e">
            <v>#VALUE!</v>
          </cell>
          <cell r="AR127" t="e">
            <v>#VALUE!</v>
          </cell>
          <cell r="AS127" t="e">
            <v>#VALUE!</v>
          </cell>
          <cell r="AT127" t="e">
            <v>#VALUE!</v>
          </cell>
          <cell r="AU127">
            <v>0.15729470895561137</v>
          </cell>
          <cell r="AV127" t="e">
            <v>#N/A</v>
          </cell>
          <cell r="AW127" t="e">
            <v>#N/A</v>
          </cell>
          <cell r="AX127">
            <v>144819.16800000001</v>
          </cell>
          <cell r="AY127">
            <v>1</v>
          </cell>
          <cell r="BA127">
            <v>0</v>
          </cell>
          <cell r="BB127">
            <v>0</v>
          </cell>
          <cell r="BC127" t="e">
            <v>#N/A</v>
          </cell>
          <cell r="BD127" t="e">
            <v>#N/A</v>
          </cell>
          <cell r="BE127">
            <v>4157.0140000000001</v>
          </cell>
          <cell r="BF127">
            <v>-4951.4219999999996</v>
          </cell>
          <cell r="BG127" t="e">
            <v>#N/A</v>
          </cell>
          <cell r="BH127" t="e">
            <v>#N/A</v>
          </cell>
          <cell r="BI127" t="e">
            <v>#N/A</v>
          </cell>
          <cell r="BJ127">
            <v>4157.0140000000001</v>
          </cell>
          <cell r="BK127">
            <v>-4951.4219999999996</v>
          </cell>
          <cell r="BL127" t="e">
            <v>#N/A</v>
          </cell>
          <cell r="BM127" t="e">
            <v>#N/A</v>
          </cell>
          <cell r="BN127" t="e">
            <v>#N/A</v>
          </cell>
          <cell r="BO127">
            <v>10.39513</v>
          </cell>
          <cell r="BP127">
            <v>-10.73014</v>
          </cell>
          <cell r="BQ127">
            <v>1.97644</v>
          </cell>
          <cell r="BR127" t="e">
            <v>#N/A</v>
          </cell>
          <cell r="BS127" t="e">
            <v>#N/A</v>
          </cell>
        </row>
        <row r="128">
          <cell r="B128" t="str">
            <v>SP50</v>
          </cell>
          <cell r="D128" t="str">
            <v>--</v>
          </cell>
          <cell r="E128">
            <v>886.21</v>
          </cell>
          <cell r="F128">
            <v>869.6</v>
          </cell>
          <cell r="G128">
            <v>886.21</v>
          </cell>
          <cell r="H128" t="str">
            <v>-</v>
          </cell>
          <cell r="I128" t="e">
            <v>#VALUE!</v>
          </cell>
          <cell r="J128" t="e">
            <v>#VALUE!</v>
          </cell>
          <cell r="K128" t="str">
            <v>-</v>
          </cell>
          <cell r="L128" t="str">
            <v>-</v>
          </cell>
          <cell r="O128" t="e">
            <v>#N/A</v>
          </cell>
          <cell r="P128" t="e">
            <v>#VALUE!</v>
          </cell>
          <cell r="S128">
            <v>2.5404109999999997E-2</v>
          </cell>
          <cell r="V128" t="e">
            <v>#VALUE!</v>
          </cell>
          <cell r="W128" t="e">
            <v>#N/A</v>
          </cell>
          <cell r="X128">
            <v>12</v>
          </cell>
          <cell r="Y128">
            <v>1</v>
          </cell>
          <cell r="Z128">
            <v>0</v>
          </cell>
          <cell r="AA128">
            <v>1</v>
          </cell>
          <cell r="AB128" t="e">
            <v>#N/A</v>
          </cell>
          <cell r="AC128">
            <v>1440.24</v>
          </cell>
          <cell r="AD128">
            <v>666.79</v>
          </cell>
          <cell r="AE128" t="str">
            <v>05/19/2008</v>
          </cell>
          <cell r="AF128" t="str">
            <v>03/06/2009</v>
          </cell>
          <cell r="AG128">
            <v>908.35</v>
          </cell>
          <cell r="AH128">
            <v>865.30000000000007</v>
          </cell>
          <cell r="AI128">
            <v>903.25</v>
          </cell>
          <cell r="AJ128">
            <v>-2.4373864699730241E-2</v>
          </cell>
          <cell r="AK128">
            <v>-3.623593E-2</v>
          </cell>
          <cell r="AL128">
            <v>3.200078E-2</v>
          </cell>
          <cell r="AM128">
            <v>7.1803450000000005E-2</v>
          </cell>
          <cell r="AN128">
            <v>-0.36836440000000004</v>
          </cell>
          <cell r="AO128">
            <v>-0.32876690000000003</v>
          </cell>
          <cell r="AP128">
            <v>-1.8865208967616898E-2</v>
          </cell>
          <cell r="AQ128">
            <v>-4.643953E-2</v>
          </cell>
          <cell r="AR128">
            <v>-0.11577939999999998</v>
          </cell>
          <cell r="AS128">
            <v>5.3947210000000009E-2</v>
          </cell>
          <cell r="AT128">
            <v>-2.4184999999999901E-3</v>
          </cell>
          <cell r="AU128">
            <v>1.8389150290617273E-2</v>
          </cell>
          <cell r="AV128" t="e">
            <v>#N/A</v>
          </cell>
          <cell r="AW128" t="e">
            <v>#N/A</v>
          </cell>
          <cell r="AX128">
            <v>0</v>
          </cell>
          <cell r="AY128" t="e">
            <v>#N/A</v>
          </cell>
          <cell r="BA128" t="e">
            <v>#N/A</v>
          </cell>
          <cell r="BB128">
            <v>1074.68</v>
          </cell>
          <cell r="BC128" t="e">
            <v>#N/A</v>
          </cell>
          <cell r="BD128" t="e">
            <v>#N/A</v>
          </cell>
          <cell r="BE128" t="e">
            <v>#N/A</v>
          </cell>
          <cell r="BF128" t="e">
            <v>#N/A</v>
          </cell>
          <cell r="BG128" t="e">
            <v>#N/A</v>
          </cell>
          <cell r="BH128" t="e">
            <v>#N/A</v>
          </cell>
          <cell r="BI128" t="e">
            <v>#N/A</v>
          </cell>
          <cell r="BJ128" t="e">
            <v>#N/A</v>
          </cell>
          <cell r="BK128" t="e">
            <v>#N/A</v>
          </cell>
          <cell r="BL128" t="e">
            <v>#N/A</v>
          </cell>
          <cell r="BM128" t="e">
            <v>#N/A</v>
          </cell>
          <cell r="BN128" t="e">
            <v>#N/A</v>
          </cell>
          <cell r="BO128">
            <v>87.432625000000002</v>
          </cell>
          <cell r="BP128">
            <v>64.627200000000002</v>
          </cell>
          <cell r="BQ128">
            <v>58.548121999999999</v>
          </cell>
          <cell r="BR128">
            <v>71.897689999999997</v>
          </cell>
          <cell r="BS128">
            <v>83.988069999999993</v>
          </cell>
        </row>
        <row r="129">
          <cell r="B129" t="str">
            <v>XLV</v>
          </cell>
          <cell r="D129" t="str">
            <v>--</v>
          </cell>
          <cell r="E129">
            <v>25.5</v>
          </cell>
          <cell r="F129">
            <v>24.740000000000002</v>
          </cell>
          <cell r="G129">
            <v>25.5</v>
          </cell>
          <cell r="H129">
            <v>76.11</v>
          </cell>
          <cell r="I129">
            <v>1940.8050000000001</v>
          </cell>
          <cell r="J129">
            <v>1940.8050000000001</v>
          </cell>
          <cell r="K129" t="str">
            <v>-</v>
          </cell>
          <cell r="L129" t="str">
            <v>-</v>
          </cell>
          <cell r="O129" t="e">
            <v>#N/A</v>
          </cell>
          <cell r="P129" t="e">
            <v>#VALUE!</v>
          </cell>
          <cell r="S129">
            <v>2.3916600000000003E-2</v>
          </cell>
          <cell r="V129" t="e">
            <v>#VALUE!</v>
          </cell>
          <cell r="W129" t="str">
            <v>U.S. Dollar</v>
          </cell>
          <cell r="X129">
            <v>12</v>
          </cell>
          <cell r="Y129">
            <v>1</v>
          </cell>
          <cell r="Z129">
            <v>0</v>
          </cell>
          <cell r="AA129">
            <v>1</v>
          </cell>
          <cell r="AB129">
            <v>2223.6590000000001</v>
          </cell>
          <cell r="AC129">
            <v>33.74</v>
          </cell>
          <cell r="AD129">
            <v>21.63</v>
          </cell>
          <cell r="AE129" t="str">
            <v>08/18/2008</v>
          </cell>
          <cell r="AF129" t="str">
            <v>03/06/2009</v>
          </cell>
          <cell r="AG129">
            <v>25.560000000000002</v>
          </cell>
          <cell r="AH129">
            <v>24.46</v>
          </cell>
          <cell r="AI129">
            <v>26.55</v>
          </cell>
          <cell r="AJ129">
            <v>-2.3474178403756207E-3</v>
          </cell>
          <cell r="AK129">
            <v>3.364408E-2</v>
          </cell>
          <cell r="AL129">
            <v>4.8519730000000004E-2</v>
          </cell>
          <cell r="AM129">
            <v>-4.3151969999999998E-2</v>
          </cell>
          <cell r="AN129">
            <v>-0.18815660000000001</v>
          </cell>
          <cell r="AO129">
            <v>-0.21147650000000001</v>
          </cell>
          <cell r="AP129">
            <v>-3.9548022598870136E-2</v>
          </cell>
          <cell r="AQ129">
            <v>2.344048E-2</v>
          </cell>
          <cell r="AR129">
            <v>-9.9260449999999972E-2</v>
          </cell>
          <cell r="AS129">
            <v>-6.1008209999999993E-2</v>
          </cell>
          <cell r="AT129">
            <v>0.17778930000000004</v>
          </cell>
          <cell r="AU129">
            <v>-2.2936633406359652E-3</v>
          </cell>
          <cell r="AV129" t="e">
            <v>#N/A</v>
          </cell>
          <cell r="AW129" t="e">
            <v>#N/A</v>
          </cell>
          <cell r="AX129">
            <v>5447.973</v>
          </cell>
          <cell r="AY129">
            <v>1</v>
          </cell>
          <cell r="BA129">
            <v>0</v>
          </cell>
          <cell r="BB129" t="e">
            <v>#N/A</v>
          </cell>
          <cell r="BC129" t="e">
            <v>#N/A</v>
          </cell>
          <cell r="BD129" t="e">
            <v>#N/A</v>
          </cell>
          <cell r="BE129">
            <v>151.36600000000001</v>
          </cell>
          <cell r="BF129" t="e">
            <v>#N/A</v>
          </cell>
          <cell r="BG129" t="e">
            <v>#N/A</v>
          </cell>
          <cell r="BH129" t="e">
            <v>#N/A</v>
          </cell>
          <cell r="BI129" t="e">
            <v>#N/A</v>
          </cell>
          <cell r="BJ129">
            <v>151.36600000000001</v>
          </cell>
          <cell r="BK129" t="e">
            <v>#N/A</v>
          </cell>
          <cell r="BL129" t="e">
            <v>#N/A</v>
          </cell>
          <cell r="BM129" t="e">
            <v>#N/A</v>
          </cell>
          <cell r="BN129" t="e">
            <v>#N/A</v>
          </cell>
          <cell r="BO129">
            <v>2.5827100000000001</v>
          </cell>
          <cell r="BP129">
            <v>2.3035199999999998</v>
          </cell>
          <cell r="BQ129">
            <v>2.3801199999999998</v>
          </cell>
          <cell r="BR129" t="e">
            <v>#N/A</v>
          </cell>
          <cell r="BS129" t="e">
            <v>#N/A</v>
          </cell>
        </row>
        <row r="130">
          <cell r="B130" t="str">
            <v>VHT</v>
          </cell>
          <cell r="D130" t="str">
            <v>--</v>
          </cell>
          <cell r="E130">
            <v>44.396000000000001</v>
          </cell>
          <cell r="F130">
            <v>43.11</v>
          </cell>
          <cell r="G130">
            <v>44.396000000000001</v>
          </cell>
          <cell r="H130">
            <v>10.602</v>
          </cell>
          <cell r="I130">
            <v>470.68639200000001</v>
          </cell>
          <cell r="J130">
            <v>470.68639200000001</v>
          </cell>
          <cell r="K130" t="str">
            <v>-</v>
          </cell>
          <cell r="L130" t="str">
            <v>-</v>
          </cell>
          <cell r="O130" t="e">
            <v>#N/A</v>
          </cell>
          <cell r="P130" t="e">
            <v>#VALUE!</v>
          </cell>
          <cell r="S130">
            <v>1.7659400000000002E-2</v>
          </cell>
          <cell r="V130" t="e">
            <v>#VALUE!</v>
          </cell>
          <cell r="W130" t="str">
            <v>U.S. Dollar</v>
          </cell>
          <cell r="X130">
            <v>12</v>
          </cell>
          <cell r="Y130">
            <v>1</v>
          </cell>
          <cell r="Z130">
            <v>0</v>
          </cell>
          <cell r="AA130">
            <v>1</v>
          </cell>
          <cell r="AB130">
            <v>516.75930000000005</v>
          </cell>
          <cell r="AC130">
            <v>59.17</v>
          </cell>
          <cell r="AD130">
            <v>37.369999999999997</v>
          </cell>
          <cell r="AE130" t="str">
            <v>08/18/2008</v>
          </cell>
          <cell r="AF130" t="str">
            <v>03/05/2009</v>
          </cell>
          <cell r="AG130">
            <v>44.64</v>
          </cell>
          <cell r="AH130">
            <v>42.696800000000003</v>
          </cell>
          <cell r="AI130">
            <v>45.7</v>
          </cell>
          <cell r="AJ130">
            <v>-5.4659498207885182E-3</v>
          </cell>
          <cell r="AK130">
            <v>3.0308600000000002E-2</v>
          </cell>
          <cell r="AL130">
            <v>4.9054859999999999E-2</v>
          </cell>
          <cell r="AM130">
            <v>-3.9255559999999995E-2</v>
          </cell>
          <cell r="AN130">
            <v>-0.18554390000000001</v>
          </cell>
          <cell r="AO130">
            <v>-0.19863359999999999</v>
          </cell>
          <cell r="AP130">
            <v>-2.8533916849015406E-2</v>
          </cell>
          <cell r="AQ130">
            <v>2.0104999999999998E-2</v>
          </cell>
          <cell r="AR130">
            <v>-9.8725319999999978E-2</v>
          </cell>
          <cell r="AS130">
            <v>-5.711179999999999E-2</v>
          </cell>
          <cell r="AT130">
            <v>0.18040200000000003</v>
          </cell>
          <cell r="AU130">
            <v>8.7204424092187649E-3</v>
          </cell>
          <cell r="AV130" t="e">
            <v>#N/A</v>
          </cell>
          <cell r="AW130" t="e">
            <v>#N/A</v>
          </cell>
          <cell r="AX130">
            <v>109.26783</v>
          </cell>
          <cell r="AY130">
            <v>1</v>
          </cell>
          <cell r="BA130">
            <v>0</v>
          </cell>
          <cell r="BB130">
            <v>0</v>
          </cell>
          <cell r="BC130" t="e">
            <v>#N/A</v>
          </cell>
          <cell r="BD130" t="e">
            <v>#N/A</v>
          </cell>
          <cell r="BE130">
            <v>34.210999999999999</v>
          </cell>
          <cell r="BF130">
            <v>-15.733000000000001</v>
          </cell>
          <cell r="BG130" t="e">
            <v>#N/A</v>
          </cell>
          <cell r="BH130" t="e">
            <v>#N/A</v>
          </cell>
          <cell r="BI130" t="e">
            <v>#N/A</v>
          </cell>
          <cell r="BJ130">
            <v>34.210999999999999</v>
          </cell>
          <cell r="BK130">
            <v>-15.733000000000001</v>
          </cell>
          <cell r="BL130" t="e">
            <v>#N/A</v>
          </cell>
          <cell r="BM130" t="e">
            <v>#N/A</v>
          </cell>
          <cell r="BN130" t="e">
            <v>#N/A</v>
          </cell>
          <cell r="BO130">
            <v>4.2749699999999997</v>
          </cell>
          <cell r="BP130">
            <v>-1.47001</v>
          </cell>
          <cell r="BQ130" t="e">
            <v>#N/A</v>
          </cell>
          <cell r="BR130" t="e">
            <v>#N/A</v>
          </cell>
          <cell r="BS130" t="e">
            <v>#N/A</v>
          </cell>
        </row>
        <row r="131">
          <cell r="B131" t="str">
            <v>RUT</v>
          </cell>
          <cell r="D131" t="str">
            <v>--</v>
          </cell>
          <cell r="E131" t="str">
            <v>ERROR: RUT: No live prices available.</v>
          </cell>
          <cell r="F131">
            <v>479.37</v>
          </cell>
          <cell r="G131">
            <v>479.37</v>
          </cell>
          <cell r="H131" t="str">
            <v>-</v>
          </cell>
          <cell r="I131" t="e">
            <v>#VALUE!</v>
          </cell>
          <cell r="J131" t="e">
            <v>#VALUE!</v>
          </cell>
          <cell r="K131" t="str">
            <v>-</v>
          </cell>
          <cell r="L131" t="str">
            <v>-</v>
          </cell>
          <cell r="O131" t="e">
            <v>#N/A</v>
          </cell>
          <cell r="P131" t="e">
            <v>#VALUE!</v>
          </cell>
          <cell r="S131">
            <v>0</v>
          </cell>
          <cell r="V131" t="e">
            <v>#VALUE!</v>
          </cell>
          <cell r="W131" t="e">
            <v>#N/A</v>
          </cell>
          <cell r="X131">
            <v>12</v>
          </cell>
          <cell r="Y131">
            <v>1</v>
          </cell>
          <cell r="Z131">
            <v>0</v>
          </cell>
          <cell r="AA131">
            <v>1</v>
          </cell>
          <cell r="AB131" t="e">
            <v>#N/A</v>
          </cell>
          <cell r="AC131">
            <v>764.38</v>
          </cell>
          <cell r="AD131">
            <v>342.59000000000003</v>
          </cell>
          <cell r="AE131" t="str">
            <v>08/15/2008</v>
          </cell>
          <cell r="AF131" t="str">
            <v>03/09/2009</v>
          </cell>
          <cell r="AG131">
            <v>495.18</v>
          </cell>
          <cell r="AH131">
            <v>473.88</v>
          </cell>
          <cell r="AI131">
            <v>499.45</v>
          </cell>
          <cell r="AJ131" t="e">
            <v>#VALUE!</v>
          </cell>
          <cell r="AK131" t="e">
            <v>#VALUE!</v>
          </cell>
          <cell r="AL131" t="e">
            <v>#VALUE!</v>
          </cell>
          <cell r="AM131" t="e">
            <v>#VALUE!</v>
          </cell>
          <cell r="AN131" t="e">
            <v>#VALUE!</v>
          </cell>
          <cell r="AO131">
            <v>-0.36909370000000002</v>
          </cell>
          <cell r="AP131">
            <v>-4.0204224647111819E-2</v>
          </cell>
          <cell r="AQ131" t="e">
            <v>#VALUE!</v>
          </cell>
          <cell r="AR131" t="e">
            <v>#VALUE!</v>
          </cell>
          <cell r="AS131" t="e">
            <v>#VALUE!</v>
          </cell>
          <cell r="AT131" t="e">
            <v>#VALUE!</v>
          </cell>
          <cell r="AU131">
            <v>-2.9498653888776483E-3</v>
          </cell>
          <cell r="AV131" t="e">
            <v>#N/A</v>
          </cell>
          <cell r="AW131" t="e">
            <v>#N/A</v>
          </cell>
          <cell r="AX131">
            <v>0</v>
          </cell>
          <cell r="AY131" t="e">
            <v>#N/A</v>
          </cell>
          <cell r="BA131" t="e">
            <v>#N/A</v>
          </cell>
          <cell r="BB131" t="e">
            <v>#N/A</v>
          </cell>
          <cell r="BC131" t="e">
            <v>#N/A</v>
          </cell>
          <cell r="BD131" t="e">
            <v>#N/A</v>
          </cell>
          <cell r="BE131" t="e">
            <v>#N/A</v>
          </cell>
          <cell r="BF131" t="e">
            <v>#N/A</v>
          </cell>
          <cell r="BG131" t="e">
            <v>#N/A</v>
          </cell>
          <cell r="BH131" t="e">
            <v>#N/A</v>
          </cell>
          <cell r="BI131" t="e">
            <v>#N/A</v>
          </cell>
          <cell r="BJ131" t="e">
            <v>#N/A</v>
          </cell>
          <cell r="BK131" t="e">
            <v>#N/A</v>
          </cell>
          <cell r="BL131" t="e">
            <v>#N/A</v>
          </cell>
          <cell r="BM131" t="e">
            <v>#N/A</v>
          </cell>
          <cell r="BN131" t="e">
            <v>#N/A</v>
          </cell>
          <cell r="BO131" t="e">
            <v>#N/A</v>
          </cell>
          <cell r="BP131" t="e">
            <v>#N/A</v>
          </cell>
          <cell r="BQ131" t="e">
            <v>#N/A</v>
          </cell>
          <cell r="BR131" t="e">
            <v>#N/A</v>
          </cell>
          <cell r="BS131" t="e">
            <v>#N/A</v>
          </cell>
        </row>
        <row r="132">
          <cell r="B132" t="str">
            <v>DJII</v>
          </cell>
          <cell r="D132" t="str">
            <v>--</v>
          </cell>
          <cell r="E132">
            <v>8295.64</v>
          </cell>
          <cell r="F132">
            <v>8131.33</v>
          </cell>
          <cell r="G132">
            <v>8295.64</v>
          </cell>
          <cell r="H132" t="str">
            <v>-</v>
          </cell>
          <cell r="I132" t="e">
            <v>#VALUE!</v>
          </cell>
          <cell r="J132" t="e">
            <v>#VALUE!</v>
          </cell>
          <cell r="K132" t="str">
            <v>-</v>
          </cell>
          <cell r="L132" t="str">
            <v>-</v>
          </cell>
          <cell r="O132" t="e">
            <v>#N/A</v>
          </cell>
          <cell r="P132" t="e">
            <v>#VALUE!</v>
          </cell>
          <cell r="S132">
            <v>3.8373350000000001E-2</v>
          </cell>
          <cell r="V132" t="e">
            <v>#VALUE!</v>
          </cell>
          <cell r="W132" t="e">
            <v>#N/A</v>
          </cell>
          <cell r="X132">
            <v>12</v>
          </cell>
          <cell r="Y132">
            <v>1</v>
          </cell>
          <cell r="Z132">
            <v>0</v>
          </cell>
          <cell r="AA132">
            <v>1</v>
          </cell>
          <cell r="AB132" t="e">
            <v>#N/A</v>
          </cell>
          <cell r="AC132">
            <v>13191.49</v>
          </cell>
          <cell r="AD132">
            <v>6440.08</v>
          </cell>
          <cell r="AE132" t="str">
            <v>05/02/2008</v>
          </cell>
          <cell r="AF132" t="str">
            <v>03/09/2009</v>
          </cell>
          <cell r="AG132">
            <v>8469.11</v>
          </cell>
          <cell r="AH132">
            <v>8125.43</v>
          </cell>
          <cell r="AI132">
            <v>8776.39</v>
          </cell>
          <cell r="AJ132">
            <v>-2.0482671732921287E-2</v>
          </cell>
          <cell r="AK132">
            <v>-2.545035E-2</v>
          </cell>
          <cell r="AL132">
            <v>2.9515389999999999E-2</v>
          </cell>
          <cell r="AM132">
            <v>5.6714180000000003E-2</v>
          </cell>
          <cell r="AN132">
            <v>-0.35352840000000002</v>
          </cell>
          <cell r="AO132">
            <v>-0.27045380000000002</v>
          </cell>
          <cell r="AP132">
            <v>-5.4777647757221382E-2</v>
          </cell>
          <cell r="AQ132">
            <v>-3.5653950000000004E-2</v>
          </cell>
          <cell r="AR132">
            <v>-0.11826478999999998</v>
          </cell>
          <cell r="AS132">
            <v>3.8857940000000007E-2</v>
          </cell>
          <cell r="AT132">
            <v>1.2417500000000026E-2</v>
          </cell>
          <cell r="AU132">
            <v>-1.7523288498987211E-2</v>
          </cell>
          <cell r="AV132" t="e">
            <v>#N/A</v>
          </cell>
          <cell r="AW132" t="e">
            <v>#N/A</v>
          </cell>
          <cell r="AX132">
            <v>63937.036</v>
          </cell>
          <cell r="AY132" t="e">
            <v>#N/A</v>
          </cell>
          <cell r="BA132" t="e">
            <v>#N/A</v>
          </cell>
          <cell r="BB132" t="e">
            <v>#N/A</v>
          </cell>
          <cell r="BC132" t="e">
            <v>#N/A</v>
          </cell>
          <cell r="BD132" t="e">
            <v>#N/A</v>
          </cell>
          <cell r="BE132" t="e">
            <v>#N/A</v>
          </cell>
          <cell r="BF132" t="e">
            <v>#N/A</v>
          </cell>
          <cell r="BG132" t="e">
            <v>#N/A</v>
          </cell>
          <cell r="BH132" t="e">
            <v>#N/A</v>
          </cell>
          <cell r="BI132" t="e">
            <v>#N/A</v>
          </cell>
          <cell r="BJ132" t="e">
            <v>#N/A</v>
          </cell>
          <cell r="BK132" t="e">
            <v>#N/A</v>
          </cell>
          <cell r="BL132" t="e">
            <v>#N/A</v>
          </cell>
          <cell r="BM132" t="e">
            <v>#N/A</v>
          </cell>
          <cell r="BN132" t="e">
            <v>#N/A</v>
          </cell>
          <cell r="BO132" t="e">
            <v>#N/A</v>
          </cell>
          <cell r="BP132" t="e">
            <v>#N/A</v>
          </cell>
          <cell r="BQ132" t="e">
            <v>#N/A</v>
          </cell>
          <cell r="BR132" t="e">
            <v>#N/A</v>
          </cell>
          <cell r="BS132" t="e">
            <v>#N/A</v>
          </cell>
        </row>
        <row r="133">
          <cell r="B133" t="str">
            <v>COMP</v>
          </cell>
          <cell r="D133" t="str">
            <v>--</v>
          </cell>
          <cell r="E133">
            <v>1669.79</v>
          </cell>
          <cell r="F133">
            <v>1673.07</v>
          </cell>
          <cell r="G133">
            <v>1669.79</v>
          </cell>
          <cell r="H133" t="str">
            <v>-</v>
          </cell>
          <cell r="I133" t="e">
            <v>#VALUE!</v>
          </cell>
          <cell r="J133" t="e">
            <v>#VALUE!</v>
          </cell>
          <cell r="K133" t="str">
            <v>-</v>
          </cell>
          <cell r="L133" t="str">
            <v>-</v>
          </cell>
          <cell r="O133" t="e">
            <v>#N/A</v>
          </cell>
          <cell r="P133" t="e">
            <v>#VALUE!</v>
          </cell>
          <cell r="S133">
            <v>0</v>
          </cell>
          <cell r="V133" t="e">
            <v>#VALUE!</v>
          </cell>
          <cell r="W133" t="e">
            <v>#N/A</v>
          </cell>
          <cell r="X133">
            <v>12</v>
          </cell>
          <cell r="Y133">
            <v>1</v>
          </cell>
          <cell r="Z133">
            <v>0</v>
          </cell>
          <cell r="AA133">
            <v>1</v>
          </cell>
          <cell r="AB133" t="e">
            <v>#N/A</v>
          </cell>
          <cell r="AC133">
            <v>2551.4700000000003</v>
          </cell>
          <cell r="AD133">
            <v>1265.6200000000001</v>
          </cell>
          <cell r="AE133" t="str">
            <v>05/19/2008</v>
          </cell>
          <cell r="AF133" t="str">
            <v>03/09/2009</v>
          </cell>
          <cell r="AG133">
            <v>1715.92</v>
          </cell>
          <cell r="AH133">
            <v>1670.44</v>
          </cell>
          <cell r="AI133">
            <v>1577.03</v>
          </cell>
          <cell r="AJ133">
            <v>-2.6883537694065041E-2</v>
          </cell>
          <cell r="AK133">
            <v>-5.077023E-2</v>
          </cell>
          <cell r="AL133">
            <v>9.9679230000000001E-3</v>
          </cell>
          <cell r="AM133">
            <v>8.8264830000000002E-2</v>
          </cell>
          <cell r="AN133">
            <v>-0.33077770000000001</v>
          </cell>
          <cell r="AO133">
            <v>-0.28187410000000002</v>
          </cell>
          <cell r="AP133">
            <v>5.881942639011295E-2</v>
          </cell>
          <cell r="AQ133">
            <v>-6.097383E-2</v>
          </cell>
          <cell r="AR133">
            <v>-0.13781225699999999</v>
          </cell>
          <cell r="AS133">
            <v>7.0408590000000007E-2</v>
          </cell>
          <cell r="AT133">
            <v>3.5168200000000038E-2</v>
          </cell>
          <cell r="AU133">
            <v>9.6073785648347121E-2</v>
          </cell>
          <cell r="AV133" t="e">
            <v>#N/A</v>
          </cell>
          <cell r="AW133" t="e">
            <v>#N/A</v>
          </cell>
          <cell r="AX133">
            <v>0</v>
          </cell>
          <cell r="AY133" t="e">
            <v>#N/A</v>
          </cell>
          <cell r="BA133" t="e">
            <v>#N/A</v>
          </cell>
          <cell r="BB133" t="e">
            <v>#N/A</v>
          </cell>
          <cell r="BC133" t="e">
            <v>#N/A</v>
          </cell>
          <cell r="BD133" t="e">
            <v>#N/A</v>
          </cell>
          <cell r="BE133" t="e">
            <v>#N/A</v>
          </cell>
          <cell r="BF133" t="e">
            <v>#N/A</v>
          </cell>
          <cell r="BG133" t="e">
            <v>#N/A</v>
          </cell>
          <cell r="BH133" t="e">
            <v>#N/A</v>
          </cell>
          <cell r="BI133" t="e">
            <v>#N/A</v>
          </cell>
          <cell r="BJ133" t="e">
            <v>#N/A</v>
          </cell>
          <cell r="BK133" t="e">
            <v>#N/A</v>
          </cell>
          <cell r="BL133" t="e">
            <v>#N/A</v>
          </cell>
          <cell r="BM133" t="e">
            <v>#N/A</v>
          </cell>
          <cell r="BN133" t="e">
            <v>#N/A</v>
          </cell>
          <cell r="BO133">
            <v>89.567769999999996</v>
          </cell>
          <cell r="BP133">
            <v>78.055015999999995</v>
          </cell>
          <cell r="BQ133">
            <v>79.739654999999999</v>
          </cell>
          <cell r="BR133">
            <v>105.99292</v>
          </cell>
          <cell r="BS133">
            <v>130.76725999999999</v>
          </cell>
        </row>
        <row r="134">
          <cell r="AY134" t="e">
            <v>#N/A</v>
          </cell>
        </row>
        <row r="135">
          <cell r="B135" t="str">
            <v>ftse</v>
          </cell>
          <cell r="E135" t="str">
            <v>xx</v>
          </cell>
          <cell r="F135">
            <v>555</v>
          </cell>
          <cell r="G135">
            <v>555</v>
          </cell>
          <cell r="X135">
            <v>12</v>
          </cell>
          <cell r="Y135">
            <v>1</v>
          </cell>
          <cell r="Z135">
            <v>0</v>
          </cell>
          <cell r="AA135">
            <v>1.4804000000000002</v>
          </cell>
          <cell r="AC135">
            <v>617</v>
          </cell>
          <cell r="AD135">
            <v>425</v>
          </cell>
          <cell r="AE135" t="str">
            <v>04/25/2008</v>
          </cell>
          <cell r="AF135" t="str">
            <v>10/27/2008</v>
          </cell>
          <cell r="AG135">
            <v>570</v>
          </cell>
          <cell r="AH135">
            <v>560</v>
          </cell>
          <cell r="AI135">
            <v>538</v>
          </cell>
          <cell r="AJ135" t="e">
            <v>#VALUE!</v>
          </cell>
          <cell r="AK135">
            <v>-1.408452E-2</v>
          </cell>
          <cell r="AL135">
            <v>4.8689129999999997E-2</v>
          </cell>
          <cell r="AM135">
            <v>0.15226339999999999</v>
          </cell>
          <cell r="AN135">
            <v>-2.268761E-2</v>
          </cell>
          <cell r="AO135">
            <v>-0.284802</v>
          </cell>
          <cell r="AP135">
            <v>3.1598513011152463E-2</v>
          </cell>
          <cell r="BO135" t="e">
            <v>#N/A</v>
          </cell>
          <cell r="BP135" t="e">
            <v>#N/A</v>
          </cell>
        </row>
        <row r="136">
          <cell r="B136" t="str">
            <v>cac</v>
          </cell>
          <cell r="E136">
            <v>25.07</v>
          </cell>
          <cell r="F136">
            <v>27.34</v>
          </cell>
          <cell r="G136">
            <v>25.07</v>
          </cell>
          <cell r="X136">
            <v>12</v>
          </cell>
          <cell r="Y136">
            <v>1</v>
          </cell>
          <cell r="Z136">
            <v>0</v>
          </cell>
          <cell r="AA136">
            <v>1.3044</v>
          </cell>
          <cell r="AC136">
            <v>38.020000000000003</v>
          </cell>
          <cell r="AD136">
            <v>14.34</v>
          </cell>
          <cell r="AE136" t="str">
            <v>09/19/2008</v>
          </cell>
          <cell r="AF136" t="str">
            <v>03/09/2009</v>
          </cell>
          <cell r="AG136">
            <v>25.830000000000002</v>
          </cell>
          <cell r="AH136">
            <v>28.400000000000002</v>
          </cell>
          <cell r="AI136">
            <v>26.98</v>
          </cell>
          <cell r="AJ136">
            <v>-2.9423151374370904E-2</v>
          </cell>
          <cell r="AK136">
            <v>-7.4566309999999997E-2</v>
          </cell>
          <cell r="AL136">
            <v>-5.3247749999999996E-2</v>
          </cell>
          <cell r="AM136">
            <v>-1.3768669999999998E-2</v>
          </cell>
          <cell r="AN136">
            <v>-0.15016948999999999</v>
          </cell>
          <cell r="AO136">
            <v>-0.26520060000000001</v>
          </cell>
          <cell r="AP136">
            <v>-7.0793180133432165E-2</v>
          </cell>
          <cell r="BO136">
            <v>3.0932900000000001</v>
          </cell>
          <cell r="BP136">
            <v>1.9980899999999999</v>
          </cell>
        </row>
        <row r="137">
          <cell r="B137" t="str">
            <v>dax</v>
          </cell>
          <cell r="E137" t="str">
            <v>xx</v>
          </cell>
          <cell r="F137" t="str">
            <v>-</v>
          </cell>
          <cell r="G137" t="str">
            <v>-</v>
          </cell>
          <cell r="X137">
            <v>12</v>
          </cell>
          <cell r="Y137">
            <v>1</v>
          </cell>
          <cell r="Z137">
            <v>0</v>
          </cell>
          <cell r="AA137">
            <v>1.3044</v>
          </cell>
          <cell r="AC137">
            <v>27.18</v>
          </cell>
          <cell r="AD137">
            <v>10.18</v>
          </cell>
          <cell r="AE137" t="str">
            <v>05/23/2008</v>
          </cell>
          <cell r="AF137" t="str">
            <v>11/24/2008</v>
          </cell>
          <cell r="AG137">
            <v>13.24</v>
          </cell>
          <cell r="AH137" t="e">
            <v>#N/A</v>
          </cell>
          <cell r="AI137">
            <v>15.559900000000001</v>
          </cell>
          <cell r="AJ137" t="e">
            <v>#VALUE!</v>
          </cell>
          <cell r="AK137" t="e">
            <v>#N/A</v>
          </cell>
          <cell r="AL137" t="e">
            <v>#N/A</v>
          </cell>
          <cell r="AM137" t="e">
            <v>#N/A</v>
          </cell>
          <cell r="AN137" t="e">
            <v>#N/A</v>
          </cell>
          <cell r="AO137" t="e">
            <v>#N/A</v>
          </cell>
          <cell r="AP137" t="e">
            <v>#VALUE!</v>
          </cell>
          <cell r="BO137" t="e">
            <v>#N/A</v>
          </cell>
          <cell r="BP137" t="e">
            <v>#N/A</v>
          </cell>
        </row>
        <row r="138">
          <cell r="B138" t="str">
            <v>mbf</v>
          </cell>
          <cell r="E138" t="str">
            <v>xx</v>
          </cell>
          <cell r="F138" t="str">
            <v>-</v>
          </cell>
          <cell r="G138" t="str">
            <v>-</v>
          </cell>
          <cell r="X138">
            <v>12</v>
          </cell>
          <cell r="Y138">
            <v>1</v>
          </cell>
          <cell r="Z138">
            <v>0</v>
          </cell>
          <cell r="AA138">
            <v>1.3044</v>
          </cell>
          <cell r="AC138" t="e">
            <v>#N/A</v>
          </cell>
          <cell r="AD138" t="e">
            <v>#N/A</v>
          </cell>
          <cell r="AE138" t="e">
            <v>#N/A</v>
          </cell>
          <cell r="AF138" t="e">
            <v>#N/A</v>
          </cell>
          <cell r="AH138" t="e">
            <v>#N/A</v>
          </cell>
          <cell r="AI138" t="e">
            <v>#N/A</v>
          </cell>
          <cell r="AJ138" t="e">
            <v>#VALUE!</v>
          </cell>
          <cell r="AK138" t="e">
            <v>#N/A</v>
          </cell>
          <cell r="AL138" t="e">
            <v>#N/A</v>
          </cell>
          <cell r="AM138" t="e">
            <v>#N/A</v>
          </cell>
          <cell r="AN138" t="e">
            <v>#N/A</v>
          </cell>
          <cell r="AO138" t="e">
            <v>#N/A</v>
          </cell>
          <cell r="AP138" t="e">
            <v>#VALUE!</v>
          </cell>
          <cell r="BO138" t="e">
            <v>#N/A</v>
          </cell>
          <cell r="BP138" t="e">
            <v>#N/A</v>
          </cell>
        </row>
        <row r="139">
          <cell r="B139" t="str">
            <v>spx</v>
          </cell>
          <cell r="E139" t="str">
            <v>xx</v>
          </cell>
          <cell r="F139">
            <v>869.6</v>
          </cell>
          <cell r="G139">
            <v>869.6</v>
          </cell>
          <cell r="X139">
            <v>12</v>
          </cell>
          <cell r="Y139">
            <v>1</v>
          </cell>
          <cell r="Z139">
            <v>0</v>
          </cell>
          <cell r="AA139">
            <v>1</v>
          </cell>
          <cell r="AC139">
            <v>1440.24</v>
          </cell>
          <cell r="AD139">
            <v>666.79</v>
          </cell>
          <cell r="AE139" t="str">
            <v>05/19/2008</v>
          </cell>
          <cell r="AF139" t="str">
            <v>03/06/2009</v>
          </cell>
          <cell r="AG139">
            <v>908.35</v>
          </cell>
          <cell r="AH139">
            <v>865.30000000000007</v>
          </cell>
          <cell r="AI139">
            <v>903.25</v>
          </cell>
          <cell r="AJ139" t="e">
            <v>#VALUE!</v>
          </cell>
          <cell r="AK139">
            <v>1.0203600000000002E-2</v>
          </cell>
          <cell r="AL139">
            <v>0.14778017999999998</v>
          </cell>
          <cell r="AM139">
            <v>1.7856239999999999E-2</v>
          </cell>
          <cell r="AN139">
            <v>-0.36594590000000005</v>
          </cell>
          <cell r="AO139">
            <v>-0.32876690000000003</v>
          </cell>
          <cell r="AP139">
            <v>-3.7254359258234171E-2</v>
          </cell>
          <cell r="BO139">
            <v>87.432625000000002</v>
          </cell>
          <cell r="BP139">
            <v>64.627200000000002</v>
          </cell>
        </row>
        <row r="140">
          <cell r="E140" t="str">
            <v>xx</v>
          </cell>
          <cell r="F140" t="str">
            <v>-</v>
          </cell>
          <cell r="G140" t="str">
            <v>-</v>
          </cell>
          <cell r="AC140" t="e">
            <v>#N/A</v>
          </cell>
          <cell r="AD140" t="e">
            <v>#N/A</v>
          </cell>
          <cell r="AE140" t="e">
            <v>#N/A</v>
          </cell>
          <cell r="AF140" t="e">
            <v>#N/A</v>
          </cell>
          <cell r="AH140" t="e">
            <v>#N/A</v>
          </cell>
          <cell r="AI140" t="e">
            <v>#N/A</v>
          </cell>
          <cell r="AJ140" t="e">
            <v>#VALUE!</v>
          </cell>
          <cell r="AK140" t="e">
            <v>#N/A</v>
          </cell>
          <cell r="AL140" t="e">
            <v>#N/A</v>
          </cell>
          <cell r="AM140" t="e">
            <v>#N/A</v>
          </cell>
          <cell r="AN140" t="e">
            <v>#N/A</v>
          </cell>
          <cell r="AO140" t="e">
            <v>#N/A</v>
          </cell>
          <cell r="AP140" t="e">
            <v>#VALUE!</v>
          </cell>
          <cell r="BO140" t="e">
            <v>#N/A</v>
          </cell>
          <cell r="BP140" t="e">
            <v>#N/A</v>
          </cell>
        </row>
        <row r="141">
          <cell r="B141" t="str">
            <v>sp133-spx</v>
          </cell>
          <cell r="E141">
            <v>267.55</v>
          </cell>
          <cell r="F141">
            <v>251.02</v>
          </cell>
          <cell r="G141">
            <v>267.55</v>
          </cell>
          <cell r="X141">
            <v>12</v>
          </cell>
          <cell r="Y141">
            <v>1</v>
          </cell>
          <cell r="Z141">
            <v>0</v>
          </cell>
          <cell r="AA141">
            <v>1</v>
          </cell>
          <cell r="AC141">
            <v>441.95550000000003</v>
          </cell>
          <cell r="AD141">
            <v>194.1251</v>
          </cell>
          <cell r="AE141" t="str">
            <v>05/19/2008</v>
          </cell>
          <cell r="AF141" t="str">
            <v>03/09/2009</v>
          </cell>
          <cell r="AG141">
            <v>276.43</v>
          </cell>
          <cell r="AH141">
            <v>251.0343</v>
          </cell>
          <cell r="AI141">
            <v>274.33430000000004</v>
          </cell>
          <cell r="AJ141">
            <v>-3.2123864992945728E-2</v>
          </cell>
          <cell r="AK141">
            <v>-3.228694E-2</v>
          </cell>
          <cell r="AL141">
            <v>0.10475015999999999</v>
          </cell>
          <cell r="AM141">
            <v>2.235734E-2</v>
          </cell>
          <cell r="AN141">
            <v>-0.387849</v>
          </cell>
          <cell r="AO141">
            <v>-0.26421890000000003</v>
          </cell>
          <cell r="AP141">
            <v>-2.4730046516239557E-2</v>
          </cell>
        </row>
        <row r="142">
          <cell r="B142" t="str">
            <v>GBPUSD</v>
          </cell>
          <cell r="E142" t="str">
            <v>xx</v>
          </cell>
          <cell r="F142">
            <v>1.4804000000000002</v>
          </cell>
          <cell r="G142">
            <v>1.4804000000000002</v>
          </cell>
          <cell r="AC142">
            <v>2.0068999999999999</v>
          </cell>
          <cell r="AD142">
            <v>1.3669</v>
          </cell>
          <cell r="AE142" t="str">
            <v>07/17/2008</v>
          </cell>
          <cell r="AF142" t="str">
            <v>01/23/2009</v>
          </cell>
          <cell r="AG142">
            <v>1.52685</v>
          </cell>
          <cell r="AH142">
            <v>1.4911000000000001</v>
          </cell>
          <cell r="AI142">
            <v>1.4377500000000001</v>
          </cell>
          <cell r="AJ142" t="e">
            <v>#VALUE!</v>
          </cell>
          <cell r="AK142">
            <v>1.715612E-2</v>
          </cell>
          <cell r="AL142">
            <v>5.8493610000000001E-2</v>
          </cell>
          <cell r="AM142">
            <v>5.0551889999999999E-3</v>
          </cell>
          <cell r="AN142">
            <v>-0.24533750000000001</v>
          </cell>
          <cell r="AO142">
            <v>-0.14886670999999999</v>
          </cell>
          <cell r="AP142">
            <v>2.966440619022781E-2</v>
          </cell>
          <cell r="BD142" t="str">
            <v xml:space="preserve"> </v>
          </cell>
        </row>
        <row r="143">
          <cell r="B143" t="str">
            <v>EURUSD</v>
          </cell>
          <cell r="E143" t="str">
            <v>xx</v>
          </cell>
          <cell r="F143">
            <v>1.3044</v>
          </cell>
          <cell r="G143">
            <v>1.3044</v>
          </cell>
          <cell r="Z143" t="str">
            <v>U.S. Dollar</v>
          </cell>
          <cell r="AA143">
            <v>1</v>
          </cell>
          <cell r="AC143">
            <v>1.5978500000000002</v>
          </cell>
          <cell r="AD143">
            <v>1.2449000000000001</v>
          </cell>
          <cell r="AE143" t="str">
            <v>04/22/2008</v>
          </cell>
          <cell r="AF143" t="str">
            <v>10/27/2008</v>
          </cell>
          <cell r="AG143">
            <v>1.3645500000000002</v>
          </cell>
          <cell r="AH143">
            <v>1.3189500000000001</v>
          </cell>
          <cell r="AI143">
            <v>1.39005</v>
          </cell>
          <cell r="AJ143" t="e">
            <v>#VALUE!</v>
          </cell>
          <cell r="AK143">
            <v>-1.3628000000000002E-3</v>
          </cell>
          <cell r="AL143">
            <v>1.4850139999999998E-2</v>
          </cell>
          <cell r="AM143">
            <v>-4.641175E-3</v>
          </cell>
          <cell r="AN143">
            <v>-0.173098</v>
          </cell>
          <cell r="AO143">
            <v>9.1077689999999989E-2</v>
          </cell>
          <cell r="AP143">
            <v>-6.1616488615517384E-2</v>
          </cell>
        </row>
        <row r="144">
          <cell r="B144" t="str">
            <v>USDGBP</v>
          </cell>
          <cell r="E144" t="str">
            <v>xx</v>
          </cell>
          <cell r="F144">
            <v>0.67549309999999996</v>
          </cell>
          <cell r="G144">
            <v>0.67549309999999996</v>
          </cell>
          <cell r="Z144" t="str">
            <v>British Pounds</v>
          </cell>
          <cell r="AA144">
            <v>0.67549309999999996</v>
          </cell>
          <cell r="AC144">
            <v>0.73158239999999997</v>
          </cell>
          <cell r="AD144">
            <v>0.49828089999999997</v>
          </cell>
          <cell r="AE144" t="str">
            <v>01/23/2009</v>
          </cell>
          <cell r="AF144" t="str">
            <v>07/17/2008</v>
          </cell>
          <cell r="AG144">
            <v>0.65494319999999995</v>
          </cell>
          <cell r="AH144">
            <v>0.67064579999999996</v>
          </cell>
          <cell r="AI144">
            <v>0.69553120000000002</v>
          </cell>
          <cell r="AJ144" t="e">
            <v>#VALUE!</v>
          </cell>
          <cell r="AK144">
            <v>-1.6866740000000002E-2</v>
          </cell>
          <cell r="AL144">
            <v>-5.5261189999999995E-2</v>
          </cell>
          <cell r="AM144">
            <v>-5.0298569999999996E-3</v>
          </cell>
          <cell r="AN144">
            <v>0.32509570000000004</v>
          </cell>
          <cell r="AO144">
            <v>0.17490410000000001</v>
          </cell>
          <cell r="AP144">
            <v>-2.880977877052826E-2</v>
          </cell>
        </row>
        <row r="145">
          <cell r="B145" t="str">
            <v>USDEUR</v>
          </cell>
          <cell r="E145" t="str">
            <v>xx</v>
          </cell>
          <cell r="F145">
            <v>0.76663599999999998</v>
          </cell>
          <cell r="G145">
            <v>0.76663599999999998</v>
          </cell>
          <cell r="Z145" t="str">
            <v>Euro</v>
          </cell>
          <cell r="AA145">
            <v>0.76663599999999998</v>
          </cell>
          <cell r="AC145">
            <v>0.80327739999999992</v>
          </cell>
          <cell r="AD145">
            <v>0.62584099999999998</v>
          </cell>
          <cell r="AE145" t="str">
            <v>10/27/2008</v>
          </cell>
          <cell r="AF145" t="str">
            <v>04/22/2008</v>
          </cell>
          <cell r="AG145">
            <v>0.73284229999999995</v>
          </cell>
          <cell r="AH145">
            <v>0.75817879999999993</v>
          </cell>
          <cell r="AI145">
            <v>0.7193986</v>
          </cell>
          <cell r="AJ145" t="e">
            <v>#VALUE!</v>
          </cell>
          <cell r="AK145">
            <v>1.3647080000000001E-3</v>
          </cell>
          <cell r="AL145">
            <v>-1.4632879999999999E-2</v>
          </cell>
          <cell r="AM145">
            <v>4.662752E-3</v>
          </cell>
          <cell r="AN145">
            <v>0.20933320000000002</v>
          </cell>
          <cell r="AO145">
            <v>-8.3475000000000008E-2</v>
          </cell>
          <cell r="AP145">
            <v>6.5662346298700047E-2</v>
          </cell>
        </row>
        <row r="146">
          <cell r="B146" t="str">
            <v>USDSEK</v>
          </cell>
          <cell r="E146" t="str">
            <v>xx</v>
          </cell>
          <cell r="F146">
            <v>8.44285</v>
          </cell>
          <cell r="G146">
            <v>8.44285</v>
          </cell>
          <cell r="Z146" t="str">
            <v>Swedish Krona</v>
          </cell>
          <cell r="AA146">
            <v>8.44285</v>
          </cell>
          <cell r="AC146">
            <v>9.2870500000000007</v>
          </cell>
          <cell r="AD146">
            <v>5.8486000000000002</v>
          </cell>
          <cell r="AE146" t="str">
            <v>03/05/2009</v>
          </cell>
          <cell r="AF146" t="str">
            <v>04/22/2008</v>
          </cell>
          <cell r="AG146">
            <v>7.8073500000000005</v>
          </cell>
          <cell r="AH146">
            <v>8.3221500000000006</v>
          </cell>
          <cell r="AI146">
            <v>7.9079500000000005</v>
          </cell>
          <cell r="AJ146" t="e">
            <v>#VALUE!</v>
          </cell>
          <cell r="AK146">
            <v>6.3242909999999992E-3</v>
          </cell>
          <cell r="AL146">
            <v>-1.4949500000000003E-2</v>
          </cell>
          <cell r="AM146">
            <v>1.6023869999999999E-2</v>
          </cell>
          <cell r="AN146">
            <v>0.41360080000000005</v>
          </cell>
          <cell r="AO146">
            <v>7.9571959999999997E-2</v>
          </cell>
          <cell r="AP146">
            <v>6.7640791861354632E-2</v>
          </cell>
        </row>
        <row r="147">
          <cell r="B147" t="str">
            <v>USDSGD</v>
          </cell>
          <cell r="E147" t="str">
            <v>xx</v>
          </cell>
          <cell r="F147">
            <v>1.5011500000000002</v>
          </cell>
          <cell r="G147">
            <v>1.5011500000000002</v>
          </cell>
          <cell r="Z147" t="str">
            <v>Singapore Dollar</v>
          </cell>
          <cell r="AA147">
            <v>1.5011500000000002</v>
          </cell>
          <cell r="AC147">
            <v>1.5563</v>
          </cell>
          <cell r="AD147">
            <v>1.3463000000000001</v>
          </cell>
          <cell r="AE147" t="str">
            <v>03/02/2009</v>
          </cell>
          <cell r="AF147" t="str">
            <v>07/15/2008</v>
          </cell>
          <cell r="AG147">
            <v>1.4587000000000001</v>
          </cell>
          <cell r="AH147">
            <v>1.49665</v>
          </cell>
          <cell r="AI147">
            <v>1.4407500000000002</v>
          </cell>
          <cell r="AJ147" t="e">
            <v>#VALUE!</v>
          </cell>
          <cell r="AK147">
            <v>-1.250327E-2</v>
          </cell>
          <cell r="AL147">
            <v>-2.2723619999999996E-2</v>
          </cell>
          <cell r="AM147">
            <v>5.6104659999999997E-3</v>
          </cell>
          <cell r="AN147">
            <v>0.10764502999999999</v>
          </cell>
          <cell r="AO147">
            <v>-6.9363239999999993E-2</v>
          </cell>
          <cell r="AP147">
            <v>4.1922609751865458E-2</v>
          </cell>
        </row>
        <row r="148">
          <cell r="B148" t="str">
            <v>USDCAD</v>
          </cell>
          <cell r="E148" t="str">
            <v>xx</v>
          </cell>
          <cell r="F148">
            <v>1.2154500000000001</v>
          </cell>
          <cell r="G148">
            <v>1.2154500000000001</v>
          </cell>
          <cell r="Z148" t="str">
            <v>Canadian Dollar</v>
          </cell>
          <cell r="AA148">
            <v>1.2154500000000001</v>
          </cell>
          <cell r="AC148">
            <v>1.3000500000000001</v>
          </cell>
          <cell r="AD148">
            <v>0.98310000000000008</v>
          </cell>
          <cell r="AE148" t="str">
            <v>12/05/2008</v>
          </cell>
          <cell r="AF148" t="str">
            <v>05/21/2008</v>
          </cell>
          <cell r="AG148">
            <v>1.1643000000000001</v>
          </cell>
          <cell r="AH148">
            <v>1.2065000000000001</v>
          </cell>
          <cell r="AI148">
            <v>1.2345000000000002</v>
          </cell>
          <cell r="AJ148" t="e">
            <v>#VALUE!</v>
          </cell>
          <cell r="AK148">
            <v>-1.554406E-2</v>
          </cell>
          <cell r="AL148">
            <v>-5.1903609999999996E-2</v>
          </cell>
          <cell r="AM148">
            <v>-3.3408109999999998E-2</v>
          </cell>
          <cell r="AN148">
            <v>0.20223210000000003</v>
          </cell>
          <cell r="AO148">
            <v>4.6854729999999997E-2</v>
          </cell>
          <cell r="AP148">
            <v>-1.5431348724179839E-2</v>
          </cell>
        </row>
        <row r="149">
          <cell r="B149" t="str">
            <v>USDBRL</v>
          </cell>
          <cell r="E149" t="str">
            <v>xx</v>
          </cell>
          <cell r="F149">
            <v>2.1912000000000003</v>
          </cell>
          <cell r="G149">
            <v>2.1912000000000003</v>
          </cell>
          <cell r="Z149" t="str">
            <v>Brazilian Real</v>
          </cell>
          <cell r="AA149">
            <v>2.1912000000000003</v>
          </cell>
          <cell r="AC149">
            <v>2.5935000000000001</v>
          </cell>
          <cell r="AD149">
            <v>1.5589999999999999</v>
          </cell>
          <cell r="AE149" t="str">
            <v>12/05/2008</v>
          </cell>
          <cell r="AF149" t="str">
            <v>08/01/2008</v>
          </cell>
          <cell r="AG149">
            <v>2.06555</v>
          </cell>
          <cell r="AH149">
            <v>2.1833</v>
          </cell>
          <cell r="AI149">
            <v>2.3319999999999999</v>
          </cell>
          <cell r="AJ149" t="e">
            <v>#VALUE!</v>
          </cell>
          <cell r="AK149">
            <v>1.4448169999999999E-3</v>
          </cell>
          <cell r="AL149">
            <v>-3.5964250000000003E-2</v>
          </cell>
          <cell r="AM149">
            <v>-6.3363369999999988E-2</v>
          </cell>
          <cell r="AN149">
            <v>0.30626999999999999</v>
          </cell>
          <cell r="AO149">
            <v>2.0949239999999997E-2</v>
          </cell>
          <cell r="AP149">
            <v>-6.0377358490565913E-2</v>
          </cell>
        </row>
        <row r="150">
          <cell r="B150" t="str">
            <v>USDJPY</v>
          </cell>
          <cell r="E150" t="str">
            <v>xx</v>
          </cell>
          <cell r="F150">
            <v>98.954999999999998</v>
          </cell>
          <cell r="G150">
            <v>98.954999999999998</v>
          </cell>
          <cell r="Z150" t="str">
            <v>Japanese Yen</v>
          </cell>
          <cell r="AA150">
            <v>98.954999999999998</v>
          </cell>
          <cell r="AC150">
            <v>110.47500000000001</v>
          </cell>
          <cell r="AD150">
            <v>87.63</v>
          </cell>
          <cell r="AE150" t="str">
            <v>08/15/2008</v>
          </cell>
          <cell r="AF150" t="str">
            <v>01/21/2009</v>
          </cell>
          <cell r="AG150">
            <v>96.555000000000007</v>
          </cell>
          <cell r="AH150">
            <v>99.15</v>
          </cell>
          <cell r="AI150">
            <v>90.65</v>
          </cell>
          <cell r="AJ150" t="e">
            <v>#VALUE!</v>
          </cell>
          <cell r="AK150">
            <v>-1.1711900000000003E-2</v>
          </cell>
          <cell r="AL150">
            <v>9.828448E-3</v>
          </cell>
          <cell r="AM150">
            <v>9.3827610000000006E-2</v>
          </cell>
          <cell r="AN150">
            <v>-2.1272360000000001E-2</v>
          </cell>
          <cell r="AO150">
            <v>-0.16269049999999999</v>
          </cell>
          <cell r="AP150">
            <v>9.1616105901820122E-2</v>
          </cell>
        </row>
        <row r="151">
          <cell r="B151" t="str">
            <v>USDAUD</v>
          </cell>
          <cell r="E151" t="str">
            <v>xx</v>
          </cell>
          <cell r="F151">
            <v>1.3890819999999999</v>
          </cell>
          <cell r="G151">
            <v>1.3890819999999999</v>
          </cell>
          <cell r="Z151" t="str">
            <v>Australian Dollar</v>
          </cell>
          <cell r="AA151">
            <v>1.3890819999999999</v>
          </cell>
          <cell r="AC151">
            <v>1.6469039999999999</v>
          </cell>
          <cell r="AD151">
            <v>1.0178639999999999</v>
          </cell>
          <cell r="AE151" t="str">
            <v>10/27/2008</v>
          </cell>
          <cell r="AF151" t="str">
            <v>07/15/2008</v>
          </cell>
          <cell r="AG151">
            <v>1.3069329999999999</v>
          </cell>
          <cell r="AH151">
            <v>1.3889849999999999</v>
          </cell>
          <cell r="AI151">
            <v>1.4343089999999998</v>
          </cell>
          <cell r="AJ151" t="e">
            <v>#VALUE!</v>
          </cell>
          <cell r="AK151">
            <v>-3.9585829999999999E-3</v>
          </cell>
          <cell r="AL151">
            <v>-8.1811250000000002E-2</v>
          </cell>
          <cell r="AM151">
            <v>-6.6671250000000001E-2</v>
          </cell>
          <cell r="AN151">
            <v>0.3047434</v>
          </cell>
          <cell r="AO151">
            <v>8.0561639999999993E-3</v>
          </cell>
          <cell r="AP151">
            <v>-3.1532256996225971E-2</v>
          </cell>
        </row>
        <row r="152">
          <cell r="B152" t="str">
            <v>USDKRW</v>
          </cell>
          <cell r="E152" t="str">
            <v>xx</v>
          </cell>
          <cell r="F152">
            <v>1331.75</v>
          </cell>
          <cell r="G152">
            <v>1331.75</v>
          </cell>
          <cell r="Z152" t="str">
            <v>South Korean Won</v>
          </cell>
          <cell r="AA152">
            <v>1331.75</v>
          </cell>
          <cell r="AC152">
            <v>1570.65</v>
          </cell>
          <cell r="AD152">
            <v>989.45</v>
          </cell>
          <cell r="AE152" t="str">
            <v>03/02/2009</v>
          </cell>
          <cell r="AF152" t="str">
            <v>04/16/2008</v>
          </cell>
          <cell r="AG152">
            <v>1242.8500000000001</v>
          </cell>
          <cell r="AH152">
            <v>1331.75</v>
          </cell>
          <cell r="AI152">
            <v>1259.55</v>
          </cell>
          <cell r="AJ152" t="e">
            <v>#VALUE!</v>
          </cell>
          <cell r="AK152">
            <v>7.032394E-3</v>
          </cell>
          <cell r="AL152">
            <v>-7.5237810000000002E-2</v>
          </cell>
          <cell r="AM152">
            <v>-1.9149300000000001E-2</v>
          </cell>
          <cell r="AN152">
            <v>0.34594999999999998</v>
          </cell>
          <cell r="AO152">
            <v>0.38493140000000003</v>
          </cell>
          <cell r="AP152">
            <v>5.7322059465682251E-2</v>
          </cell>
        </row>
        <row r="153">
          <cell r="B153" t="str">
            <v>USDHKD</v>
          </cell>
          <cell r="E153" t="str">
            <v>xx</v>
          </cell>
          <cell r="F153">
            <v>7.7503000000000002</v>
          </cell>
          <cell r="G153">
            <v>7.7503000000000002</v>
          </cell>
          <cell r="Z153" t="str">
            <v>Hong Kong Dollar</v>
          </cell>
          <cell r="AA153">
            <v>7.7503000000000002</v>
          </cell>
          <cell r="AC153">
            <v>7.814750000000001</v>
          </cell>
          <cell r="AD153">
            <v>7.75</v>
          </cell>
          <cell r="AE153" t="str">
            <v>06/13/2008</v>
          </cell>
          <cell r="AF153" t="str">
            <v>03/31/2009</v>
          </cell>
          <cell r="AG153">
            <v>7.7500500000000008</v>
          </cell>
          <cell r="AH153">
            <v>7.7501500000000005</v>
          </cell>
          <cell r="AI153">
            <v>7.7502000000000004</v>
          </cell>
          <cell r="AJ153" t="e">
            <v>#VALUE!</v>
          </cell>
          <cell r="AK153">
            <v>-1.28746E-5</v>
          </cell>
          <cell r="AL153">
            <v>-1.8060210000000001E-4</v>
          </cell>
          <cell r="AM153">
            <v>-1.2049675000000001E-3</v>
          </cell>
          <cell r="AN153">
            <v>-5.6898589999999994E-3</v>
          </cell>
          <cell r="AO153">
            <v>-9.6672770000000004E-4</v>
          </cell>
          <cell r="AP153">
            <v>1.2902892828625667E-5</v>
          </cell>
        </row>
        <row r="154">
          <cell r="B154" t="str">
            <v>USDCNY</v>
          </cell>
          <cell r="E154" t="str">
            <v>xx</v>
          </cell>
          <cell r="F154">
            <v>6.8326000000000002</v>
          </cell>
          <cell r="G154">
            <v>6.8326000000000002</v>
          </cell>
          <cell r="Z154" t="str">
            <v>China Renminbi</v>
          </cell>
          <cell r="AA154">
            <v>6.8326000000000002</v>
          </cell>
          <cell r="AC154">
            <v>7.01</v>
          </cell>
          <cell r="AD154">
            <v>6.8113000000000001</v>
          </cell>
          <cell r="AE154" t="str">
            <v>04/25/2008</v>
          </cell>
          <cell r="AF154" t="str">
            <v>07/16/2008</v>
          </cell>
          <cell r="AG154">
            <v>6.8216000000000001</v>
          </cell>
          <cell r="AH154">
            <v>6.8326000000000002</v>
          </cell>
          <cell r="AI154">
            <v>6.8230000000000004</v>
          </cell>
          <cell r="AJ154" t="e">
            <v>#VALUE!</v>
          </cell>
          <cell r="AK154">
            <v>-3.0726190000000001E-4</v>
          </cell>
          <cell r="AL154">
            <v>-8.0430509999999998E-4</v>
          </cell>
          <cell r="AM154">
            <v>-7.0202349999999992E-4</v>
          </cell>
          <cell r="AN154">
            <v>-2.276951E-2</v>
          </cell>
          <cell r="AO154">
            <v>-0.14789551999999997</v>
          </cell>
          <cell r="AP154">
            <v>1.4070057159607519E-3</v>
          </cell>
        </row>
        <row r="155">
          <cell r="B155" t="str">
            <v>USDTWD</v>
          </cell>
          <cell r="E155" t="str">
            <v>xx</v>
          </cell>
          <cell r="F155">
            <v>33.811</v>
          </cell>
          <cell r="G155">
            <v>33.811</v>
          </cell>
          <cell r="Z155" t="str">
            <v>Taiwan Dollar</v>
          </cell>
          <cell r="AA155">
            <v>33.811</v>
          </cell>
          <cell r="AC155">
            <v>35.164999999999999</v>
          </cell>
          <cell r="AD155">
            <v>30.212</v>
          </cell>
          <cell r="AE155" t="str">
            <v>03/02/2009</v>
          </cell>
          <cell r="AF155" t="str">
            <v>06/02/2008</v>
          </cell>
          <cell r="AG155">
            <v>32.8855</v>
          </cell>
          <cell r="AH155">
            <v>33.797499999999999</v>
          </cell>
          <cell r="AI155">
            <v>32.817999999999998</v>
          </cell>
          <cell r="AJ155" t="e">
            <v>#VALUE!</v>
          </cell>
          <cell r="AK155">
            <v>7.5507160000000005E-4</v>
          </cell>
          <cell r="AL155">
            <v>-1.7642970000000001E-2</v>
          </cell>
          <cell r="AM155">
            <v>1.3281579999999999E-2</v>
          </cell>
          <cell r="AN155">
            <v>0.11732817</v>
          </cell>
          <cell r="AO155">
            <v>3.8325669999999999E-2</v>
          </cell>
          <cell r="AP155">
            <v>3.025778536169188E-2</v>
          </cell>
        </row>
      </sheetData>
      <sheetData sheetId="6" refreshError="1">
        <row r="7">
          <cell r="B7" t="str">
            <v>Factset Ticker</v>
          </cell>
          <cell r="C7" t="str">
            <v>Rating</v>
          </cell>
          <cell r="D7" t="str">
            <v>Stock Price Selected</v>
          </cell>
          <cell r="E7" t="str">
            <v>Target Price</v>
          </cell>
          <cell r="K7" t="str">
            <v>P/E Ratio 2008</v>
          </cell>
          <cell r="L7" t="str">
            <v>P/E Ratio 2009</v>
          </cell>
          <cell r="M7" t="str">
            <v>P/E Ratio 2010</v>
          </cell>
          <cell r="O7" t="str">
            <v>EBITDA Ratio 2008</v>
          </cell>
          <cell r="P7" t="str">
            <v>EBITDA Ratio 2009</v>
          </cell>
          <cell r="Q7" t="str">
            <v>EBITDA Ratio 2010</v>
          </cell>
          <cell r="S7" t="str">
            <v>Net Debt to Cap</v>
          </cell>
          <cell r="U7" t="str">
            <v>Total Market Equity Capitalisation (USDm)</v>
          </cell>
          <cell r="V7" t="str">
            <v>Price -1 Jan</v>
          </cell>
          <cell r="X7" t="str">
            <v>Year End</v>
          </cell>
          <cell r="Z7" t="str">
            <v>Price change today</v>
          </cell>
          <cell r="AA7" t="str">
            <v>Price -1W</v>
          </cell>
          <cell r="AB7" t="str">
            <v>Price -1M</v>
          </cell>
          <cell r="AC7" t="str">
            <v>Price -3M</v>
          </cell>
          <cell r="AD7" t="str">
            <v>Price -1 Jan</v>
          </cell>
          <cell r="AE7" t="str">
            <v>Price -12M</v>
          </cell>
          <cell r="AF7" t="str">
            <v>Price - 3 Yr Change</v>
          </cell>
          <cell r="AQ7" t="str">
            <v>Dividend Yield</v>
          </cell>
          <cell r="AR7" t="str">
            <v>Macquarie FCF 2007</v>
          </cell>
          <cell r="AS7" t="str">
            <v>Macquarie FCF 2008</v>
          </cell>
          <cell r="AT7" t="str">
            <v>Macquarie FCF 2009</v>
          </cell>
          <cell r="AU7" t="str">
            <v>Macquarie FCF 2010</v>
          </cell>
          <cell r="AX7" t="str">
            <v>Macquarie EPS 2007</v>
          </cell>
          <cell r="AY7" t="str">
            <v>Macquarie EPS 2008</v>
          </cell>
          <cell r="AZ7" t="str">
            <v>Macquarie EPS 2009</v>
          </cell>
          <cell r="BA7" t="str">
            <v>Macquarie EPS 2010</v>
          </cell>
          <cell r="BC7" t="str">
            <v>Macquarie EBITDA 2007</v>
          </cell>
          <cell r="BD7" t="str">
            <v>Macquarie EBITDA 2008</v>
          </cell>
          <cell r="BE7" t="str">
            <v>Macquarie EBITDA 2009</v>
          </cell>
          <cell r="BF7" t="str">
            <v>Macquarie EBITDA 2010</v>
          </cell>
          <cell r="BI7" t="str">
            <v>Cash &amp; Short Term Investments</v>
          </cell>
          <cell r="BJ7" t="str">
            <v>Total Debt</v>
          </cell>
          <cell r="BK7" t="str">
            <v>Minority interest</v>
          </cell>
          <cell r="BL7" t="str">
            <v>Preferred equity</v>
          </cell>
          <cell r="BM7" t="str">
            <v>Equity</v>
          </cell>
          <cell r="BP7" t="str">
            <v>Diluted Shares Outstanding</v>
          </cell>
          <cell r="BX7" t="str">
            <v>30 Day Average Volume (k)</v>
          </cell>
          <cell r="CA7" t="str">
            <v>Market Cap Selected</v>
          </cell>
          <cell r="CR7" t="str">
            <v>Macquarie Sales 2007</v>
          </cell>
          <cell r="CS7" t="str">
            <v>Macquarie Sales 2008</v>
          </cell>
          <cell r="CT7" t="str">
            <v>Macquarie Sales 2009</v>
          </cell>
          <cell r="CU7" t="str">
            <v>Macquarie Sales 2010</v>
          </cell>
          <cell r="CW7" t="str">
            <v>Macquarie EBITDA 2007</v>
          </cell>
          <cell r="CX7" t="str">
            <v>Macquarie EBITDA 2008</v>
          </cell>
          <cell r="CY7" t="str">
            <v>Macquarie EBITDA 2009</v>
          </cell>
          <cell r="CZ7" t="str">
            <v>Macquarie EBITDA 2010</v>
          </cell>
          <cell r="DB7" t="str">
            <v>Consensus Sales 2007</v>
          </cell>
          <cell r="DC7" t="str">
            <v>Consensus Sales 2008</v>
          </cell>
          <cell r="DD7" t="str">
            <v>Consensus Sales 2009</v>
          </cell>
          <cell r="DE7" t="str">
            <v>Consensus Sales 2010</v>
          </cell>
          <cell r="DG7" t="str">
            <v>Consensus EBITDA 2007</v>
          </cell>
          <cell r="DH7" t="str">
            <v>Consensus EBITDA 2008</v>
          </cell>
          <cell r="DI7" t="str">
            <v>Consensus EBITDA 2009</v>
          </cell>
          <cell r="DJ7" t="str">
            <v>Consensus EBITDA 2010</v>
          </cell>
          <cell r="DL7" t="str">
            <v>Consensus EPS 2007</v>
          </cell>
          <cell r="DM7" t="str">
            <v>Consensus EPS 2008</v>
          </cell>
          <cell r="DN7" t="str">
            <v>Consensus EPS 2009</v>
          </cell>
          <cell r="DO7" t="str">
            <v>Consensus EPS 2010</v>
          </cell>
        </row>
        <row r="8">
          <cell r="AX8" t="str">
            <v>Consensus EPS 2007</v>
          </cell>
          <cell r="AY8" t="str">
            <v>Consensus EPS 2008</v>
          </cell>
          <cell r="AZ8" t="str">
            <v>Consensus EPS 2009</v>
          </cell>
          <cell r="BA8" t="str">
            <v>Consensus EPS 2010</v>
          </cell>
          <cell r="BC8" t="str">
            <v>Consensus EBITDA 2007</v>
          </cell>
          <cell r="BD8" t="str">
            <v>Consensus EBITDA 2008</v>
          </cell>
          <cell r="BE8" t="str">
            <v>Consensus EBITDA 2009</v>
          </cell>
          <cell r="BF8" t="str">
            <v>Consensus EBITDA 2010</v>
          </cell>
        </row>
        <row r="9">
          <cell r="A9" t="str">
            <v>Brookdale Senior Living</v>
          </cell>
          <cell r="B9" t="str">
            <v>BKD</v>
          </cell>
          <cell r="C9" t="str">
            <v>NEUTRAL</v>
          </cell>
          <cell r="D9">
            <v>10.49</v>
          </cell>
          <cell r="E9">
            <v>4</v>
          </cell>
          <cell r="F9">
            <v>-1.0282925003201624</v>
          </cell>
          <cell r="G9">
            <v>-0.80632850384097099</v>
          </cell>
          <cell r="H9">
            <v>-1.0149244503821813</v>
          </cell>
          <cell r="I9">
            <v>-0.93263053587593892</v>
          </cell>
          <cell r="K9">
            <v>-13.009585981433817</v>
          </cell>
          <cell r="L9">
            <v>-10.335744691193391</v>
          </cell>
          <cell r="M9">
            <v>-11.247755243342588</v>
          </cell>
          <cell r="O9">
            <v>13.670641508710734</v>
          </cell>
          <cell r="P9">
            <v>12.505772945209669</v>
          </cell>
          <cell r="Q9">
            <v>11.77251064852795</v>
          </cell>
          <cell r="S9">
            <v>0.72157822533676408</v>
          </cell>
          <cell r="U9">
            <v>1100</v>
          </cell>
          <cell r="V9">
            <v>0.87992831541218641</v>
          </cell>
          <cell r="W9">
            <v>0.89879352437980331</v>
          </cell>
          <cell r="X9">
            <v>12</v>
          </cell>
          <cell r="Z9">
            <v>-0.1337737407101568</v>
          </cell>
          <cell r="AA9">
            <v>1.0597229999999999E-2</v>
          </cell>
          <cell r="AB9">
            <v>0.63906240000000003</v>
          </cell>
          <cell r="AC9">
            <v>0.86654810000000015</v>
          </cell>
          <cell r="AD9">
            <v>0.87992831541218641</v>
          </cell>
          <cell r="AE9">
            <v>-0.57667480000000004</v>
          </cell>
          <cell r="AH9">
            <v>0.8531259421079056</v>
          </cell>
          <cell r="AJ9">
            <v>-3.9411800538392341</v>
          </cell>
          <cell r="AK9">
            <v>10.197768950833758</v>
          </cell>
          <cell r="AM9" t="e">
            <v>#REF!</v>
          </cell>
          <cell r="AN9">
            <v>9.3146466724175259E-2</v>
          </cell>
          <cell r="AP9">
            <v>-0.61868446139180167</v>
          </cell>
          <cell r="AQ9">
            <v>0</v>
          </cell>
          <cell r="AR9">
            <v>0.29657869590487729</v>
          </cell>
          <cell r="AS9">
            <v>-0.51404093757069647</v>
          </cell>
          <cell r="AT9">
            <v>0.89650245789475247</v>
          </cell>
          <cell r="AU9">
            <v>0.86359564855150461</v>
          </cell>
          <cell r="AX9">
            <v>-1.0282925003201624</v>
          </cell>
          <cell r="AY9">
            <v>-0.80632850384097099</v>
          </cell>
          <cell r="AZ9">
            <v>-1.0149244503821813</v>
          </cell>
          <cell r="BA9">
            <v>-0.93263053587593892</v>
          </cell>
          <cell r="BC9">
            <v>258.71800000000002</v>
          </cell>
          <cell r="BD9">
            <v>260.88499999999999</v>
          </cell>
          <cell r="BE9">
            <v>285.18551597133649</v>
          </cell>
          <cell r="BF9">
            <v>302.94857371362457</v>
          </cell>
          <cell r="BH9" t="e">
            <v>#REF!</v>
          </cell>
          <cell r="BI9">
            <v>53.972999999999999</v>
          </cell>
          <cell r="BJ9">
            <v>2552.9290000000001</v>
          </cell>
          <cell r="BK9">
            <v>3.6240000000000001</v>
          </cell>
          <cell r="BL9">
            <v>0</v>
          </cell>
          <cell r="BM9">
            <v>960.60100000000011</v>
          </cell>
          <cell r="BP9">
            <v>101.419</v>
          </cell>
          <cell r="BQ9">
            <v>-0.21585686602798537</v>
          </cell>
          <cell r="BR9">
            <v>0.25869846538669661</v>
          </cell>
          <cell r="BS9">
            <v>-8.1083783601088366E-2</v>
          </cell>
          <cell r="BT9" t="e">
            <v>#REF!</v>
          </cell>
          <cell r="BU9">
            <v>8.3759150890156953E-3</v>
          </cell>
          <cell r="BV9">
            <v>9.3146466724175481E-2</v>
          </cell>
          <cell r="BW9">
            <v>9.7856488491097622</v>
          </cell>
          <cell r="BX9">
            <v>739117.10000000009</v>
          </cell>
          <cell r="BZ9">
            <v>3566.4653099999996</v>
          </cell>
          <cell r="CA9">
            <v>1063.8853099999999</v>
          </cell>
          <cell r="CC9">
            <v>-0.35557724586373052</v>
          </cell>
          <cell r="CD9">
            <v>-0.78036437473177211</v>
          </cell>
          <cell r="CE9">
            <v>-0.14971247219002504</v>
          </cell>
          <cell r="CF9">
            <v>-0.15407668817813369</v>
          </cell>
          <cell r="CH9">
            <v>0.47161075276156694</v>
          </cell>
          <cell r="CI9">
            <v>0.28197757270198798</v>
          </cell>
          <cell r="CJ9">
            <v>1.8182027101071085E-2</v>
          </cell>
          <cell r="CK9">
            <v>-4.3112135171558763E-2</v>
          </cell>
          <cell r="CM9">
            <v>0</v>
          </cell>
          <cell r="CN9">
            <v>0</v>
          </cell>
          <cell r="CO9">
            <v>4.2711945012769093E-2</v>
          </cell>
          <cell r="CP9">
            <v>9.3732094905236041E-2</v>
          </cell>
          <cell r="CR9">
            <v>1839.296</v>
          </cell>
          <cell r="CS9">
            <v>1928.0540000000001</v>
          </cell>
          <cell r="CT9">
            <v>2078.2769338120315</v>
          </cell>
          <cell r="CU9">
            <v>2246.5177386910618</v>
          </cell>
          <cell r="CW9">
            <v>258.71800000000002</v>
          </cell>
          <cell r="CX9">
            <v>260.88499999999999</v>
          </cell>
          <cell r="CY9">
            <v>285.18551597133649</v>
          </cell>
          <cell r="CZ9">
            <v>302.94857371362457</v>
          </cell>
          <cell r="DB9">
            <v>1839.296</v>
          </cell>
          <cell r="DC9">
            <v>1928.0540000000001</v>
          </cell>
          <cell r="DD9">
            <v>1993.1458</v>
          </cell>
          <cell r="DE9">
            <v>2053.9926999999998</v>
          </cell>
          <cell r="DG9">
            <v>175.80599999999998</v>
          </cell>
          <cell r="DH9">
            <v>203.50200000000001</v>
          </cell>
          <cell r="DI9">
            <v>280.09285999999997</v>
          </cell>
          <cell r="DJ9">
            <v>316.59778</v>
          </cell>
          <cell r="DL9">
            <v>-1.59568</v>
          </cell>
          <cell r="DM9">
            <v>-3.6712099999999999</v>
          </cell>
          <cell r="DN9">
            <v>-1.1936249999999999</v>
          </cell>
          <cell r="DO9">
            <v>-1.1025001000000001</v>
          </cell>
        </row>
        <row r="10">
          <cell r="A10" t="str">
            <v>Emeritus Corp.</v>
          </cell>
          <cell r="B10" t="str">
            <v>ESC</v>
          </cell>
          <cell r="C10" t="str">
            <v>NEUTRAL</v>
          </cell>
          <cell r="D10">
            <v>13.620000000000001</v>
          </cell>
          <cell r="E10">
            <v>7</v>
          </cell>
          <cell r="F10">
            <v>-1.7951163818503242</v>
          </cell>
          <cell r="G10">
            <v>-2.3660396673064619</v>
          </cell>
          <cell r="H10">
            <v>-2.1568601621247954</v>
          </cell>
          <cell r="I10">
            <v>-1.620247672603365</v>
          </cell>
          <cell r="K10">
            <v>-5.7564546310016986</v>
          </cell>
          <cell r="L10">
            <v>-6.3147348350031569</v>
          </cell>
          <cell r="M10">
            <v>-8.4061222430986717</v>
          </cell>
          <cell r="O10">
            <v>15.993134203797979</v>
          </cell>
          <cell r="P10">
            <v>12.73542565257174</v>
          </cell>
          <cell r="Q10">
            <v>11.158738900510675</v>
          </cell>
          <cell r="S10">
            <v>0.80737842087647693</v>
          </cell>
          <cell r="U10">
            <v>600</v>
          </cell>
          <cell r="V10">
            <v>0.35792622133599217</v>
          </cell>
          <cell r="W10">
            <v>0.37679143030360907</v>
          </cell>
          <cell r="X10">
            <v>12</v>
          </cell>
          <cell r="Z10">
            <v>-4.4880785413744628E-2</v>
          </cell>
          <cell r="AA10">
            <v>0.40123450000000005</v>
          </cell>
          <cell r="AB10">
            <v>0.94571430000000012</v>
          </cell>
          <cell r="AC10">
            <v>0.71105530000000006</v>
          </cell>
          <cell r="AD10">
            <v>0.35792622133599217</v>
          </cell>
          <cell r="AE10">
            <v>-0.37002780000000002</v>
          </cell>
          <cell r="AF10">
            <v>-0.64885490000000001</v>
          </cell>
          <cell r="AH10">
            <v>0.13218730627581832</v>
          </cell>
          <cell r="AJ10">
            <v>-3.245458432086791</v>
          </cell>
          <cell r="AK10">
            <v>11.069978036675032</v>
          </cell>
          <cell r="AM10" t="e">
            <v>#REF!</v>
          </cell>
          <cell r="AN10">
            <v>0.25579895325825963</v>
          </cell>
          <cell r="AP10">
            <v>-0.48604992657856094</v>
          </cell>
          <cell r="AQ10">
            <v>0</v>
          </cell>
          <cell r="AR10">
            <v>-27.756997642899233</v>
          </cell>
          <cell r="AS10">
            <v>-16.920000000000002</v>
          </cell>
          <cell r="AT10">
            <v>1.1411881678056921</v>
          </cell>
          <cell r="AU10">
            <v>1.6257799103031427</v>
          </cell>
          <cell r="AX10">
            <v>-1.7951163818503242</v>
          </cell>
          <cell r="AY10">
            <v>-2.3660396673064619</v>
          </cell>
          <cell r="AZ10">
            <v>-2.1568601621247954</v>
          </cell>
          <cell r="BA10">
            <v>-1.620247672603365</v>
          </cell>
          <cell r="BC10">
            <v>98.483000000000004</v>
          </cell>
          <cell r="BD10">
            <v>131.80699999999999</v>
          </cell>
          <cell r="BE10">
            <v>165.5230926321114</v>
          </cell>
          <cell r="BF10">
            <v>188.91086697113488</v>
          </cell>
          <cell r="BH10" t="e">
            <v>#REF!</v>
          </cell>
          <cell r="BI10">
            <v>29.056000000000001</v>
          </cell>
          <cell r="BJ10">
            <v>1563.2719999999999</v>
          </cell>
          <cell r="BK10">
            <v>6.6269999999999998</v>
          </cell>
          <cell r="BL10">
            <v>0</v>
          </cell>
          <cell r="BM10">
            <v>359.40100000000007</v>
          </cell>
          <cell r="BP10">
            <v>41.642000000000003</v>
          </cell>
          <cell r="BQ10">
            <v>0.31804249085379976</v>
          </cell>
          <cell r="BR10">
            <v>-8.8409128583968322E-2</v>
          </cell>
          <cell r="BS10">
            <v>-0.24879336126863016</v>
          </cell>
          <cell r="BT10" t="e">
            <v>#REF!</v>
          </cell>
          <cell r="BU10">
            <v>0.33837312023394883</v>
          </cell>
          <cell r="BV10">
            <v>0.25579895325825963</v>
          </cell>
          <cell r="BW10">
            <v>11.860310909132293</v>
          </cell>
          <cell r="BX10">
            <v>238334.6</v>
          </cell>
          <cell r="BZ10">
            <v>2108.00704</v>
          </cell>
          <cell r="CA10">
            <v>567.16404000000011</v>
          </cell>
          <cell r="CC10">
            <v>0.1525700851050884</v>
          </cell>
          <cell r="CD10">
            <v>-5.4760011622956295E-2</v>
          </cell>
          <cell r="CE10">
            <v>0.17104301314340509</v>
          </cell>
          <cell r="CF10">
            <v>0.14955044733619283</v>
          </cell>
          <cell r="CH10">
            <v>-8.7478225417886635E-2</v>
          </cell>
          <cell r="CI10">
            <v>7.7400317154113996E-2</v>
          </cell>
          <cell r="CJ10">
            <v>7.4023246485490635E-2</v>
          </cell>
          <cell r="CK10">
            <v>0.12068267284666678</v>
          </cell>
          <cell r="CM10">
            <v>2.0498280276577185E-2</v>
          </cell>
          <cell r="CN10">
            <v>0</v>
          </cell>
          <cell r="CO10">
            <v>3.9422440895156008E-3</v>
          </cell>
          <cell r="CP10">
            <v>3.3563795880295233E-2</v>
          </cell>
          <cell r="CR10">
            <v>545.63900000000001</v>
          </cell>
          <cell r="CS10">
            <v>769.42899999999997</v>
          </cell>
          <cell r="CT10">
            <v>881.38304305209033</v>
          </cell>
          <cell r="CU10">
            <v>951.64849052504326</v>
          </cell>
          <cell r="CW10">
            <v>98.483000000000004</v>
          </cell>
          <cell r="CX10">
            <v>131.80699999999999</v>
          </cell>
          <cell r="CY10">
            <v>165.5230926321114</v>
          </cell>
          <cell r="CZ10">
            <v>188.91086697113488</v>
          </cell>
          <cell r="DB10">
            <v>534.67899999999997</v>
          </cell>
          <cell r="DC10">
            <v>769.42899999999997</v>
          </cell>
          <cell r="DD10">
            <v>877.92205999999999</v>
          </cell>
          <cell r="DE10">
            <v>920.74480000000005</v>
          </cell>
          <cell r="DG10">
            <v>107.92400000000001</v>
          </cell>
          <cell r="DH10">
            <v>122.33799999999999</v>
          </cell>
          <cell r="DI10">
            <v>154.11500000000001</v>
          </cell>
          <cell r="DJ10">
            <v>168.56766999999999</v>
          </cell>
          <cell r="DL10">
            <v>-1.55749</v>
          </cell>
          <cell r="DM10">
            <v>-2.5031099999999999</v>
          </cell>
          <cell r="DN10">
            <v>-1.8418283</v>
          </cell>
          <cell r="DO10">
            <v>-1.409462</v>
          </cell>
        </row>
        <row r="11">
          <cell r="A11" t="str">
            <v>Assisted Living Concepts</v>
          </cell>
          <cell r="B11" t="str">
            <v>ALC</v>
          </cell>
          <cell r="C11" t="str">
            <v>N/R</v>
          </cell>
          <cell r="D11">
            <v>14.98</v>
          </cell>
          <cell r="E11" t="str">
            <v>--</v>
          </cell>
          <cell r="F11">
            <v>1.25997</v>
          </cell>
          <cell r="G11">
            <v>1.14716</v>
          </cell>
          <cell r="H11">
            <v>1.2299998999999999</v>
          </cell>
          <cell r="I11">
            <v>1.45</v>
          </cell>
          <cell r="K11">
            <v>13.058335367341959</v>
          </cell>
          <cell r="L11">
            <v>12.178862778769332</v>
          </cell>
          <cell r="M11">
            <v>10.331034482758621</v>
          </cell>
          <cell r="O11">
            <v>5.7321985369818478</v>
          </cell>
          <cell r="P11">
            <v>6.1611558691237258</v>
          </cell>
          <cell r="Q11">
            <v>5.824353025381269</v>
          </cell>
          <cell r="S11">
            <v>0.32262813667589235</v>
          </cell>
          <cell r="U11">
            <v>200</v>
          </cell>
          <cell r="V11">
            <v>-0.27807228915662652</v>
          </cell>
          <cell r="W11">
            <v>-0.25920708018900962</v>
          </cell>
          <cell r="X11">
            <v>12</v>
          </cell>
          <cell r="Z11">
            <v>-1.5121630506245931E-2</v>
          </cell>
          <cell r="AA11">
            <v>-7.2445809999999999E-2</v>
          </cell>
          <cell r="AB11">
            <v>-0.11045134</v>
          </cell>
          <cell r="AC11">
            <v>-0.251</v>
          </cell>
          <cell r="AD11">
            <v>-0.27807228915662652</v>
          </cell>
          <cell r="AE11">
            <v>-0.53765440000000009</v>
          </cell>
          <cell r="AF11" t="e">
            <v>#N/A</v>
          </cell>
          <cell r="AH11">
            <v>-3.1835839830621779</v>
          </cell>
          <cell r="AM11" t="e">
            <v>#REF!</v>
          </cell>
          <cell r="AN11">
            <v>-6.9622866431861108E-2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X11">
            <v>1.25997</v>
          </cell>
          <cell r="AY11">
            <v>1.14716</v>
          </cell>
          <cell r="AZ11">
            <v>1.2299998999999999</v>
          </cell>
          <cell r="BA11">
            <v>1.45</v>
          </cell>
          <cell r="BC11">
            <v>56</v>
          </cell>
          <cell r="BD11">
            <v>55.364999999999995</v>
          </cell>
          <cell r="BE11">
            <v>51.510330000000003</v>
          </cell>
          <cell r="BF11">
            <v>54.488999999999997</v>
          </cell>
          <cell r="BH11" t="e">
            <v>#REF!</v>
          </cell>
          <cell r="BI11">
            <v>23.044</v>
          </cell>
          <cell r="BJ11">
            <v>156.28200000000001</v>
          </cell>
          <cell r="BK11" t="str">
            <v>0</v>
          </cell>
          <cell r="BL11">
            <v>0</v>
          </cell>
          <cell r="BM11">
            <v>279.73900000000003</v>
          </cell>
          <cell r="BP11">
            <v>12.291399999999999</v>
          </cell>
          <cell r="BQ11">
            <v>-8.9533877790741068E-2</v>
          </cell>
          <cell r="BR11">
            <v>7.2213030440391845E-2</v>
          </cell>
          <cell r="BS11">
            <v>0.17886188446031581</v>
          </cell>
          <cell r="BT11" t="e">
            <v>#REF!</v>
          </cell>
          <cell r="BU11">
            <v>-1.1339285714285774E-2</v>
          </cell>
          <cell r="BV11">
            <v>-6.9622866431861108E-2</v>
          </cell>
          <cell r="BW11">
            <v>2.8227580601463025</v>
          </cell>
          <cell r="BX11">
            <v>127370.67</v>
          </cell>
          <cell r="BZ11">
            <v>317.36317199999996</v>
          </cell>
          <cell r="CA11">
            <v>184.12517199999999</v>
          </cell>
          <cell r="CR11" t="str">
            <v>A</v>
          </cell>
          <cell r="CS11" t="str">
            <v>A</v>
          </cell>
          <cell r="CT11" t="str">
            <v>E</v>
          </cell>
          <cell r="CU11" t="str">
            <v>E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B11">
            <v>229.34700000000001</v>
          </cell>
          <cell r="DC11">
            <v>234.08500000000001</v>
          </cell>
          <cell r="DD11">
            <v>245.64635000000001</v>
          </cell>
          <cell r="DE11">
            <v>258.99547999999999</v>
          </cell>
          <cell r="DG11">
            <v>56</v>
          </cell>
          <cell r="DH11">
            <v>55.364999999999995</v>
          </cell>
          <cell r="DI11">
            <v>51.510330000000003</v>
          </cell>
          <cell r="DJ11">
            <v>54.488999999999997</v>
          </cell>
          <cell r="DL11">
            <v>1.25997</v>
          </cell>
          <cell r="DM11">
            <v>1.14716</v>
          </cell>
          <cell r="DN11">
            <v>1.2299998999999999</v>
          </cell>
          <cell r="DO11">
            <v>1.45</v>
          </cell>
        </row>
        <row r="12">
          <cell r="A12" t="str">
            <v>Five Star Quality Care</v>
          </cell>
          <cell r="B12" t="str">
            <v>FVE</v>
          </cell>
          <cell r="C12" t="str">
            <v>N/R</v>
          </cell>
          <cell r="D12">
            <v>2.3450000000000002</v>
          </cell>
          <cell r="E12" t="str">
            <v>--</v>
          </cell>
          <cell r="F12">
            <v>0.82293000000000005</v>
          </cell>
          <cell r="G12">
            <v>1.337E-2</v>
          </cell>
          <cell r="H12">
            <v>0.48129949999999999</v>
          </cell>
          <cell r="I12">
            <v>0.58741100000000002</v>
          </cell>
          <cell r="K12">
            <v>175.39267015706807</v>
          </cell>
          <cell r="L12">
            <v>4.8722261294682419</v>
          </cell>
          <cell r="M12">
            <v>3.9920941214924475</v>
          </cell>
          <cell r="O12">
            <v>7.2444029063828372</v>
          </cell>
          <cell r="P12">
            <v>6.2188868106390123</v>
          </cell>
          <cell r="Q12">
            <v>5.9073895608552425</v>
          </cell>
          <cell r="S12">
            <v>0.62922846988695103</v>
          </cell>
          <cell r="U12">
            <v>100</v>
          </cell>
          <cell r="V12">
            <v>0.53267973856209161</v>
          </cell>
          <cell r="W12">
            <v>0.55154494752970851</v>
          </cell>
          <cell r="X12">
            <v>12</v>
          </cell>
          <cell r="Z12">
            <v>-6.944444444444442E-2</v>
          </cell>
          <cell r="AA12">
            <v>-7.6771619999999999E-2</v>
          </cell>
          <cell r="AB12">
            <v>0.79007650000000007</v>
          </cell>
          <cell r="AC12">
            <v>0.14950978999999998</v>
          </cell>
          <cell r="AD12">
            <v>0.53267973856209161</v>
          </cell>
          <cell r="AE12">
            <v>-0.64736850000000001</v>
          </cell>
          <cell r="AF12">
            <v>-0.83775510000000009</v>
          </cell>
          <cell r="AH12">
            <v>-1.8735556949299119</v>
          </cell>
          <cell r="AM12" t="e">
            <v>#REF!</v>
          </cell>
          <cell r="AN12">
            <v>0.16490348304610003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X12">
            <v>0.82293000000000005</v>
          </cell>
          <cell r="AY12">
            <v>1.337E-2</v>
          </cell>
          <cell r="AZ12">
            <v>0.48129949999999999</v>
          </cell>
          <cell r="BA12">
            <v>0.58741100000000002</v>
          </cell>
          <cell r="BC12">
            <v>43.888999999999996</v>
          </cell>
          <cell r="BD12">
            <v>30.347000000000001</v>
          </cell>
          <cell r="BE12">
            <v>35.351326</v>
          </cell>
          <cell r="BF12">
            <v>37.215404999999997</v>
          </cell>
          <cell r="BH12" t="e">
            <v>#REF!</v>
          </cell>
          <cell r="BI12">
            <v>16.138000000000002</v>
          </cell>
          <cell r="BJ12">
            <v>160.965</v>
          </cell>
          <cell r="BK12" t="str">
            <v>0</v>
          </cell>
          <cell r="BL12" t="str">
            <v>0</v>
          </cell>
          <cell r="BM12">
            <v>85.339000000000027</v>
          </cell>
          <cell r="BP12">
            <v>31.991</v>
          </cell>
          <cell r="BQ12">
            <v>-0.98375317463210721</v>
          </cell>
          <cell r="BR12">
            <v>34.998466716529542</v>
          </cell>
          <cell r="BS12">
            <v>0.2204687517855306</v>
          </cell>
          <cell r="BT12" t="e">
            <v>#REF!</v>
          </cell>
          <cell r="BU12">
            <v>-0.30855111759210729</v>
          </cell>
          <cell r="BV12">
            <v>0.16490348304610003</v>
          </cell>
          <cell r="BW12">
            <v>5.3041486802649356</v>
          </cell>
          <cell r="BX12">
            <v>187682.40000000002</v>
          </cell>
          <cell r="BZ12">
            <v>219.84589499999998</v>
          </cell>
          <cell r="CA12">
            <v>75.018895000000001</v>
          </cell>
          <cell r="CR12" t="str">
            <v>A</v>
          </cell>
          <cell r="CS12" t="str">
            <v>A</v>
          </cell>
          <cell r="CT12" t="str">
            <v>E</v>
          </cell>
          <cell r="CU12" t="str">
            <v>E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B12">
            <v>972.92399999999998</v>
          </cell>
          <cell r="DC12">
            <v>1104.2</v>
          </cell>
          <cell r="DD12">
            <v>1207.3125</v>
          </cell>
          <cell r="DE12">
            <v>1259.23</v>
          </cell>
          <cell r="DG12">
            <v>43.888999999999996</v>
          </cell>
          <cell r="DH12">
            <v>30.347000000000001</v>
          </cell>
          <cell r="DI12">
            <v>35.351326</v>
          </cell>
          <cell r="DJ12">
            <v>37.215404999999997</v>
          </cell>
          <cell r="DL12">
            <v>0.82293000000000005</v>
          </cell>
          <cell r="DM12">
            <v>1.337E-2</v>
          </cell>
          <cell r="DN12">
            <v>0.48129949999999999</v>
          </cell>
          <cell r="DO12">
            <v>0.58741100000000002</v>
          </cell>
        </row>
        <row r="13">
          <cell r="A13" t="str">
            <v>Sunrise Senior Living</v>
          </cell>
          <cell r="B13" t="str">
            <v>SRZ</v>
          </cell>
          <cell r="C13" t="str">
            <v>N/R</v>
          </cell>
          <cell r="D13">
            <v>1.98</v>
          </cell>
          <cell r="E13" t="str">
            <v>--</v>
          </cell>
          <cell r="F13">
            <v>-0.36563000000000001</v>
          </cell>
          <cell r="G13">
            <v>-7.5432300000000003</v>
          </cell>
          <cell r="H13">
            <v>-0.35499999999999998</v>
          </cell>
          <cell r="I13" t="str">
            <v>--</v>
          </cell>
          <cell r="K13">
            <v>-0.26248702478911551</v>
          </cell>
          <cell r="L13">
            <v>-5.5774647887323949</v>
          </cell>
          <cell r="M13" t="str">
            <v>--</v>
          </cell>
          <cell r="O13">
            <v>-16.603698671427562</v>
          </cell>
          <cell r="P13">
            <v>-25.166527977404481</v>
          </cell>
          <cell r="Q13" t="str">
            <v>--</v>
          </cell>
          <cell r="S13">
            <v>0.80396590204259066</v>
          </cell>
          <cell r="U13">
            <v>100</v>
          </cell>
          <cell r="V13">
            <v>0.1785714285714286</v>
          </cell>
          <cell r="W13">
            <v>0.1974366375390455</v>
          </cell>
          <cell r="X13">
            <v>12</v>
          </cell>
          <cell r="Z13">
            <v>-0.20481927710843384</v>
          </cell>
          <cell r="AA13">
            <v>-0.26666660000000003</v>
          </cell>
          <cell r="AB13">
            <v>1</v>
          </cell>
          <cell r="AC13">
            <v>1.4750000000000001</v>
          </cell>
          <cell r="AD13">
            <v>0.1785714285714286</v>
          </cell>
          <cell r="AE13">
            <v>-0.91915060000000015</v>
          </cell>
          <cell r="AF13">
            <v>-0.97015330000000011</v>
          </cell>
          <cell r="AH13">
            <v>0</v>
          </cell>
          <cell r="AM13" t="e">
            <v>#REF!</v>
          </cell>
          <cell r="AN13">
            <v>-0.34024674812771039</v>
          </cell>
          <cell r="AP13" t="e">
            <v>#VALUE!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X13">
            <v>-0.36563000000000001</v>
          </cell>
          <cell r="AY13">
            <v>-7.5432300000000003</v>
          </cell>
          <cell r="AZ13">
            <v>-0.35499999999999998</v>
          </cell>
          <cell r="BA13" t="e">
            <v>#N/A</v>
          </cell>
          <cell r="BC13">
            <v>156.67400000000001</v>
          </cell>
          <cell r="BD13">
            <v>-43.129000000000033</v>
          </cell>
          <cell r="BE13">
            <v>-28.454498000000001</v>
          </cell>
          <cell r="BF13" t="e">
            <v>#N/A</v>
          </cell>
          <cell r="BH13" t="e">
            <v>#REF!</v>
          </cell>
          <cell r="BI13">
            <v>29.513000000000002</v>
          </cell>
          <cell r="BJ13">
            <v>636.13099999999997</v>
          </cell>
          <cell r="BK13">
            <v>9.3859999999999992</v>
          </cell>
          <cell r="BL13">
            <v>0</v>
          </cell>
          <cell r="BM13">
            <v>138.52799999999999</v>
          </cell>
          <cell r="BP13">
            <v>50.554000000000002</v>
          </cell>
          <cell r="BQ13">
            <v>19.630774280009845</v>
          </cell>
          <cell r="BR13">
            <v>-0.95293793242417368</v>
          </cell>
          <cell r="BS13" t="e">
            <v>#N/A</v>
          </cell>
          <cell r="BT13" t="e">
            <v>#REF!</v>
          </cell>
          <cell r="BU13">
            <v>-1.2752786039802393</v>
          </cell>
          <cell r="BV13">
            <v>-0.34024674812771039</v>
          </cell>
          <cell r="BW13">
            <v>-14.74949569894965</v>
          </cell>
          <cell r="BX13">
            <v>1445303</v>
          </cell>
          <cell r="BZ13">
            <v>716.10091999999986</v>
          </cell>
          <cell r="CA13">
            <v>100.09692</v>
          </cell>
          <cell r="CR13" t="str">
            <v>A</v>
          </cell>
          <cell r="CS13" t="str">
            <v>A</v>
          </cell>
          <cell r="CT13" t="str">
            <v>E</v>
          </cell>
          <cell r="CU13" t="str">
            <v>E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B13">
            <v>1583.241</v>
          </cell>
          <cell r="DC13">
            <v>1701.643</v>
          </cell>
          <cell r="DD13">
            <v>1641.16</v>
          </cell>
          <cell r="DE13" t="e">
            <v>#N/A</v>
          </cell>
          <cell r="DG13">
            <v>156.67400000000001</v>
          </cell>
          <cell r="DH13">
            <v>-43.129000000000033</v>
          </cell>
          <cell r="DI13">
            <v>-28.454498000000001</v>
          </cell>
          <cell r="DJ13" t="e">
            <v>#N/A</v>
          </cell>
          <cell r="DL13">
            <v>-0.36563000000000001</v>
          </cell>
          <cell r="DM13">
            <v>-7.5432300000000003</v>
          </cell>
          <cell r="DN13">
            <v>-0.35499999999999998</v>
          </cell>
          <cell r="DO13" t="e">
            <v>#N/A</v>
          </cell>
        </row>
        <row r="14">
          <cell r="A14" t="str">
            <v>Senior Living</v>
          </cell>
          <cell r="K14">
            <v>-0.26248702478911551</v>
          </cell>
          <cell r="L14">
            <v>-5.5774647887323949</v>
          </cell>
          <cell r="M14">
            <v>-2.2070140608031119</v>
          </cell>
          <cell r="O14">
            <v>7.2444029063828372</v>
          </cell>
          <cell r="P14">
            <v>6.2188868106390123</v>
          </cell>
          <cell r="Q14">
            <v>8.5330642306829585</v>
          </cell>
          <cell r="S14">
            <v>0.72157822533676408</v>
          </cell>
          <cell r="V14">
            <v>0.35792622133599217</v>
          </cell>
          <cell r="W14">
            <v>0.37679143030360907</v>
          </cell>
          <cell r="Z14">
            <v>-6.944444444444442E-2</v>
          </cell>
          <cell r="AA14">
            <v>-7.2445809999999999E-2</v>
          </cell>
          <cell r="AB14">
            <v>0.79007650000000007</v>
          </cell>
          <cell r="AC14">
            <v>0.71105530000000006</v>
          </cell>
          <cell r="AD14">
            <v>0.35792622133599217</v>
          </cell>
          <cell r="AE14">
            <v>-0.57667480000000004</v>
          </cell>
          <cell r="AF14" t="e">
            <v>#N/A</v>
          </cell>
          <cell r="AJ14">
            <v>-3.5933192429630125</v>
          </cell>
          <cell r="AK14">
            <v>10.633873493754395</v>
          </cell>
          <cell r="AM14" t="e">
            <v>#REF!</v>
          </cell>
          <cell r="AN14">
            <v>9.3146466724175259E-2</v>
          </cell>
          <cell r="BH14" t="e">
            <v>#REF!</v>
          </cell>
          <cell r="CA14">
            <v>184.12517199999999</v>
          </cell>
          <cell r="CZ14" t="str">
            <v xml:space="preserve"> </v>
          </cell>
        </row>
        <row r="15">
          <cell r="A15" t="str">
            <v xml:space="preserve"> </v>
          </cell>
        </row>
        <row r="16">
          <cell r="A16" t="str">
            <v>Sun Healthcare Group</v>
          </cell>
          <cell r="B16" t="str">
            <v>SUNH</v>
          </cell>
          <cell r="C16" t="str">
            <v>OUTPERFORM</v>
          </cell>
          <cell r="D16">
            <v>9.6000000000000014</v>
          </cell>
          <cell r="E16">
            <v>20</v>
          </cell>
          <cell r="F16">
            <v>0.70160740379931807</v>
          </cell>
          <cell r="G16">
            <v>0.92903123080772465</v>
          </cell>
          <cell r="H16">
            <v>1.1615944137795109</v>
          </cell>
          <cell r="I16">
            <v>1.3103516697380524</v>
          </cell>
          <cell r="K16">
            <v>10.333344759199864</v>
          </cell>
          <cell r="L16">
            <v>8.2645025545226449</v>
          </cell>
          <cell r="M16">
            <v>7.3262775342737587</v>
          </cell>
          <cell r="O16">
            <v>6.5023613819582398</v>
          </cell>
          <cell r="P16">
            <v>6.1033237712257531</v>
          </cell>
          <cell r="Q16">
            <v>5.9151598638131819</v>
          </cell>
          <cell r="S16">
            <v>0.61573086991160508</v>
          </cell>
          <cell r="U16">
            <v>400</v>
          </cell>
          <cell r="V16">
            <v>8.4745762711864625E-2</v>
          </cell>
          <cell r="W16">
            <v>0.10361097167948152</v>
          </cell>
          <cell r="X16">
            <v>12</v>
          </cell>
          <cell r="Z16">
            <v>-2.4390243902438824E-2</v>
          </cell>
          <cell r="AA16">
            <v>-5.8823469999999996E-2</v>
          </cell>
          <cell r="AB16">
            <v>7.3825600000000005E-2</v>
          </cell>
          <cell r="AC16">
            <v>-0.20595530000000001</v>
          </cell>
          <cell r="AD16">
            <v>8.4745762711864625E-2</v>
          </cell>
          <cell r="AE16">
            <v>-0.35135130000000003</v>
          </cell>
          <cell r="AF16">
            <v>2.5906560000000002E-3</v>
          </cell>
          <cell r="AH16">
            <v>-0.10719206494535471</v>
          </cell>
          <cell r="AJ16">
            <v>17.217713655255508</v>
          </cell>
          <cell r="AK16">
            <v>8.6958950028928648</v>
          </cell>
          <cell r="AM16" t="e">
            <v>#REF!</v>
          </cell>
          <cell r="AN16">
            <v>6.5380377264885992E-2</v>
          </cell>
          <cell r="AP16">
            <v>1.083333333333333</v>
          </cell>
          <cell r="AQ16">
            <v>0</v>
          </cell>
          <cell r="AR16">
            <v>1.1415398905742022</v>
          </cell>
          <cell r="AS16">
            <v>1.0302072197074812</v>
          </cell>
          <cell r="AT16">
            <v>1.5905882557244582</v>
          </cell>
          <cell r="AU16">
            <v>1.6721179815691998</v>
          </cell>
          <cell r="AX16">
            <v>0.70160740379931807</v>
          </cell>
          <cell r="AY16">
            <v>0.92903123080772465</v>
          </cell>
          <cell r="AZ16">
            <v>1.1615944137795109</v>
          </cell>
          <cell r="BA16">
            <v>1.3103516697380524</v>
          </cell>
          <cell r="BC16">
            <v>119.69</v>
          </cell>
          <cell r="BD16">
            <v>164.607</v>
          </cell>
          <cell r="BE16">
            <v>175.36906776044111</v>
          </cell>
          <cell r="BF16">
            <v>180.94763702802339</v>
          </cell>
          <cell r="BH16" t="e">
            <v>#REF!</v>
          </cell>
          <cell r="BI16">
            <v>92.153000000000006</v>
          </cell>
          <cell r="BJ16">
            <v>741.35500000000002</v>
          </cell>
          <cell r="BK16">
            <v>1.4490000000000001</v>
          </cell>
          <cell r="BL16" t="str">
            <v>0</v>
          </cell>
          <cell r="BM16">
            <v>403.709</v>
          </cell>
          <cell r="BP16">
            <v>43.716999999999999</v>
          </cell>
          <cell r="BQ16">
            <v>0.32414684590964926</v>
          </cell>
          <cell r="BR16">
            <v>0.25032870291086939</v>
          </cell>
          <cell r="BS16">
            <v>0.12806299186178594</v>
          </cell>
          <cell r="BT16" t="e">
            <v>#REF!</v>
          </cell>
          <cell r="BU16">
            <v>0.37527780098588015</v>
          </cell>
          <cell r="BV16">
            <v>6.5380377264886214E-2</v>
          </cell>
          <cell r="BW16">
            <v>4.5037878097529269</v>
          </cell>
          <cell r="BX16">
            <v>449595.5</v>
          </cell>
          <cell r="BZ16">
            <v>1070.3342</v>
          </cell>
          <cell r="CA16">
            <v>419.68320000000006</v>
          </cell>
          <cell r="CC16">
            <v>-0.4371606403278504</v>
          </cell>
          <cell r="CD16">
            <v>-0.64164658406645136</v>
          </cell>
          <cell r="CE16">
            <v>9.674278328023922E-3</v>
          </cell>
          <cell r="CF16">
            <v>2.4289845428502099E-2</v>
          </cell>
          <cell r="CH16">
            <v>-4.398667699705272E-2</v>
          </cell>
          <cell r="CI16">
            <v>1.3664802817942023E-2</v>
          </cell>
          <cell r="CJ16">
            <v>-4.2419832414437919E-2</v>
          </cell>
          <cell r="CK16">
            <v>-5.8133925121198082E-2</v>
          </cell>
          <cell r="CM16">
            <v>3.3419625278191978E-2</v>
          </cell>
          <cell r="CN16">
            <v>0</v>
          </cell>
          <cell r="CO16">
            <v>-6.5079665202402159E-3</v>
          </cell>
          <cell r="CP16">
            <v>1.149887569740371E-2</v>
          </cell>
          <cell r="CR16">
            <v>1610.3530000000001</v>
          </cell>
          <cell r="CS16">
            <v>1824.184</v>
          </cell>
          <cell r="CT16">
            <v>1900.7878039919856</v>
          </cell>
          <cell r="CU16">
            <v>2010.2750173863981</v>
          </cell>
          <cell r="CW16">
            <v>119.69</v>
          </cell>
          <cell r="CX16">
            <v>164.607</v>
          </cell>
          <cell r="CY16">
            <v>175.36906776044111</v>
          </cell>
          <cell r="CZ16">
            <v>180.94763702802339</v>
          </cell>
          <cell r="DB16">
            <v>1558.2760000000001</v>
          </cell>
          <cell r="DC16">
            <v>1824.184</v>
          </cell>
          <cell r="DD16">
            <v>1913.2391</v>
          </cell>
          <cell r="DE16">
            <v>1987.4219000000001</v>
          </cell>
          <cell r="DG16">
            <v>125.197</v>
          </cell>
          <cell r="DH16">
            <v>162.38800000000003</v>
          </cell>
          <cell r="DI16">
            <v>183.13774000000001</v>
          </cell>
          <cell r="DJ16">
            <v>192.11609999999999</v>
          </cell>
          <cell r="DL16">
            <v>1.24655</v>
          </cell>
          <cell r="DM16">
            <v>2.5924999999999998</v>
          </cell>
          <cell r="DN16">
            <v>1.1504645</v>
          </cell>
          <cell r="DO16">
            <v>1.2792782</v>
          </cell>
        </row>
        <row r="17">
          <cell r="A17" t="str">
            <v>Skilled Healthcare Group</v>
          </cell>
          <cell r="B17" t="str">
            <v>SKH</v>
          </cell>
          <cell r="C17" t="str">
            <v>OUTPERFORM</v>
          </cell>
          <cell r="D17">
            <v>9.75</v>
          </cell>
          <cell r="E17">
            <v>19</v>
          </cell>
          <cell r="F17">
            <v>0.87465271513620779</v>
          </cell>
          <cell r="G17">
            <v>1.0085379736542528</v>
          </cell>
          <cell r="H17">
            <v>1.1148741543777332</v>
          </cell>
          <cell r="I17">
            <v>1.2478149069576066</v>
          </cell>
          <cell r="K17">
            <v>9.6674594856083207</v>
          </cell>
          <cell r="L17">
            <v>8.7453816753353308</v>
          </cell>
          <cell r="M17">
            <v>7.8136588572837491</v>
          </cell>
          <cell r="O17">
            <v>7.3864118943320811</v>
          </cell>
          <cell r="P17">
            <v>6.55696065683225</v>
          </cell>
          <cell r="Q17">
            <v>6.2179260886200183</v>
          </cell>
          <cell r="S17">
            <v>0.53186976963980015</v>
          </cell>
          <cell r="U17">
            <v>400</v>
          </cell>
          <cell r="V17">
            <v>0.15521327014218023</v>
          </cell>
          <cell r="W17">
            <v>0.17407847910979712</v>
          </cell>
          <cell r="X17">
            <v>12</v>
          </cell>
          <cell r="Z17">
            <v>-4.6920821114369571E-2</v>
          </cell>
          <cell r="AA17">
            <v>-8.3646659999999998E-2</v>
          </cell>
          <cell r="AB17">
            <v>6.5573809999999996E-2</v>
          </cell>
          <cell r="AC17">
            <v>-2.8884469999999999E-2</v>
          </cell>
          <cell r="AD17">
            <v>0.15521327014218023</v>
          </cell>
          <cell r="AE17">
            <v>-0.29755039999999999</v>
          </cell>
          <cell r="AH17">
            <v>-5.5243058694673608E-2</v>
          </cell>
          <cell r="AJ17">
            <v>17.042282239115004</v>
          </cell>
          <cell r="AK17">
            <v>9.2596710708311001</v>
          </cell>
          <cell r="AM17" t="e">
            <v>#REF!</v>
          </cell>
          <cell r="AN17">
            <v>0.12649934640610594</v>
          </cell>
          <cell r="AQ17">
            <v>0</v>
          </cell>
          <cell r="AR17">
            <v>4.0844308136388237E-2</v>
          </cell>
          <cell r="AS17">
            <v>0.36285032796660704</v>
          </cell>
          <cell r="AT17">
            <v>1.0761442096955438</v>
          </cell>
          <cell r="AU17">
            <v>1.2024714509274097</v>
          </cell>
          <cell r="AX17">
            <v>0.87465271513620779</v>
          </cell>
          <cell r="AY17">
            <v>1.0085379736542528</v>
          </cell>
          <cell r="AZ17">
            <v>1.1148741543777332</v>
          </cell>
          <cell r="BA17">
            <v>1.2478149069576066</v>
          </cell>
          <cell r="BC17">
            <v>100.372</v>
          </cell>
          <cell r="BD17">
            <v>112.087</v>
          </cell>
          <cell r="BE17">
            <v>126.26593224062121</v>
          </cell>
          <cell r="BF17">
            <v>133.1506258196365</v>
          </cell>
          <cell r="BH17" t="e">
            <v>#REF!</v>
          </cell>
          <cell r="BI17">
            <v>2.0470000000000002</v>
          </cell>
          <cell r="BJ17">
            <v>470.26100000000002</v>
          </cell>
          <cell r="BK17" t="str">
            <v>0</v>
          </cell>
          <cell r="BL17">
            <v>0</v>
          </cell>
          <cell r="BM17">
            <v>412.10300000000001</v>
          </cell>
          <cell r="BP17">
            <v>36.893000000000001</v>
          </cell>
          <cell r="BQ17">
            <v>0.15307247802597335</v>
          </cell>
          <cell r="BR17">
            <v>0.10543597117934067</v>
          </cell>
          <cell r="BS17">
            <v>0.11924283297613458</v>
          </cell>
          <cell r="BT17" t="e">
            <v>#REF!</v>
          </cell>
          <cell r="BU17">
            <v>0.11671581716016433</v>
          </cell>
          <cell r="BV17">
            <v>0.12649934640610594</v>
          </cell>
          <cell r="BW17">
            <v>4.1954999241660493</v>
          </cell>
          <cell r="BX17">
            <v>152025.1</v>
          </cell>
          <cell r="BZ17">
            <v>827.92075</v>
          </cell>
          <cell r="CA17">
            <v>359.70675</v>
          </cell>
          <cell r="CC17">
            <v>1.4748251800583096</v>
          </cell>
          <cell r="CD17">
            <v>-2.0091872877658901E-6</v>
          </cell>
          <cell r="CE17">
            <v>2.0782319169501351E-2</v>
          </cell>
          <cell r="CF17">
            <v>3.8850191031600145E-2</v>
          </cell>
          <cell r="CH17">
            <v>-3.0653043091959042E-2</v>
          </cell>
          <cell r="CI17">
            <v>-2.9549783549783548E-2</v>
          </cell>
          <cell r="CJ17">
            <v>4.7020667644417369E-3</v>
          </cell>
          <cell r="CK17">
            <v>-8.1712759137854141E-3</v>
          </cell>
          <cell r="CM17">
            <v>0</v>
          </cell>
          <cell r="CN17">
            <v>0</v>
          </cell>
          <cell r="CO17">
            <v>-2.7005491419984651E-3</v>
          </cell>
          <cell r="CP17">
            <v>-8.9805240923626073E-3</v>
          </cell>
          <cell r="CR17">
            <v>634.60699999999997</v>
          </cell>
          <cell r="CS17">
            <v>733.33</v>
          </cell>
          <cell r="CT17">
            <v>790.38325134206139</v>
          </cell>
          <cell r="CU17">
            <v>829.58309699591632</v>
          </cell>
          <cell r="CW17">
            <v>100.372</v>
          </cell>
          <cell r="CX17">
            <v>112.087</v>
          </cell>
          <cell r="CY17">
            <v>126.26593224062121</v>
          </cell>
          <cell r="CZ17">
            <v>133.1506258196365</v>
          </cell>
          <cell r="DB17">
            <v>634.60699999999997</v>
          </cell>
          <cell r="DC17">
            <v>733.33</v>
          </cell>
          <cell r="DD17">
            <v>792.52350000000001</v>
          </cell>
          <cell r="DE17">
            <v>837.10069999999996</v>
          </cell>
          <cell r="DG17">
            <v>103.54599999999999</v>
          </cell>
          <cell r="DH17">
            <v>115.5</v>
          </cell>
          <cell r="DI17">
            <v>125.675</v>
          </cell>
          <cell r="DJ17">
            <v>134.24760000000001</v>
          </cell>
          <cell r="DL17">
            <v>0.35342000000000001</v>
          </cell>
          <cell r="DM17">
            <v>1.00854</v>
          </cell>
          <cell r="DN17">
            <v>1.0921761999999999</v>
          </cell>
          <cell r="DO17">
            <v>1.2011499999999999</v>
          </cell>
        </row>
        <row r="18">
          <cell r="A18" t="str">
            <v>RehabCare</v>
          </cell>
          <cell r="B18" t="str">
            <v>RHB</v>
          </cell>
          <cell r="C18" t="str">
            <v>OUTPERFORM</v>
          </cell>
          <cell r="D18">
            <v>19.846800000000002</v>
          </cell>
          <cell r="E18">
            <v>19</v>
          </cell>
          <cell r="F18">
            <v>0.78647116100578696</v>
          </cell>
          <cell r="G18">
            <v>0.98789893227962089</v>
          </cell>
          <cell r="H18">
            <v>1.2076884759194775</v>
          </cell>
          <cell r="I18">
            <v>1.4153644904375071</v>
          </cell>
          <cell r="K18">
            <v>20.089909353583998</v>
          </cell>
          <cell r="L18">
            <v>16.433708191915617</v>
          </cell>
          <cell r="M18">
            <v>14.022395032579279</v>
          </cell>
          <cell r="O18">
            <v>8.4960231539343898</v>
          </cell>
          <cell r="P18">
            <v>7.3097709117391929</v>
          </cell>
          <cell r="Q18">
            <v>6.5173439164296205</v>
          </cell>
          <cell r="S18">
            <v>9.637084576175807E-2</v>
          </cell>
          <cell r="U18">
            <v>400</v>
          </cell>
          <cell r="V18">
            <v>0.30915567282321921</v>
          </cell>
          <cell r="W18">
            <v>0.32802088179083611</v>
          </cell>
          <cell r="X18">
            <v>12</v>
          </cell>
          <cell r="Z18">
            <v>-4.7201152184349504E-2</v>
          </cell>
          <cell r="AA18">
            <v>7.0485349999999988E-2</v>
          </cell>
          <cell r="AB18">
            <v>0.12255656999999999</v>
          </cell>
          <cell r="AC18">
            <v>0.32665780000000005</v>
          </cell>
          <cell r="AD18">
            <v>0.30915567282321921</v>
          </cell>
          <cell r="AE18">
            <v>0.23348670000000002</v>
          </cell>
          <cell r="AF18">
            <v>3.5589339999999997E-2</v>
          </cell>
          <cell r="AH18">
            <v>0.77532101651848873</v>
          </cell>
          <cell r="AM18" t="e">
            <v>#REF!</v>
          </cell>
          <cell r="AN18">
            <v>0.16228309430191912</v>
          </cell>
          <cell r="AQ18">
            <v>0</v>
          </cell>
          <cell r="AR18">
            <v>2.4034022567157338</v>
          </cell>
          <cell r="AS18">
            <v>0.67674224400066041</v>
          </cell>
          <cell r="AT18">
            <v>0.88732350909927582</v>
          </cell>
          <cell r="AU18">
            <v>1.2013233408462156</v>
          </cell>
          <cell r="AX18">
            <v>0.78647116100578696</v>
          </cell>
          <cell r="AY18">
            <v>0.98789893227962089</v>
          </cell>
          <cell r="AZ18">
            <v>1.2076884759194775</v>
          </cell>
          <cell r="BA18">
            <v>1.4153644904375071</v>
          </cell>
          <cell r="BC18">
            <v>46.894000000000034</v>
          </cell>
          <cell r="BD18">
            <v>46.376946821000018</v>
          </cell>
          <cell r="BE18">
            <v>53.903141255387453</v>
          </cell>
          <cell r="BF18">
            <v>60.457084826644348</v>
          </cell>
          <cell r="BH18" t="e">
            <v>#REF!</v>
          </cell>
          <cell r="BI18">
            <v>27.373000000000001</v>
          </cell>
          <cell r="BJ18">
            <v>57</v>
          </cell>
          <cell r="BK18">
            <v>10.028</v>
          </cell>
          <cell r="BL18">
            <v>0</v>
          </cell>
          <cell r="BM18">
            <v>267.77199999999999</v>
          </cell>
          <cell r="BP18">
            <v>17.855</v>
          </cell>
          <cell r="BQ18">
            <v>0.25611590260504391</v>
          </cell>
          <cell r="BR18">
            <v>0.22248181110256127</v>
          </cell>
          <cell r="BS18">
            <v>0.17196157673022006</v>
          </cell>
          <cell r="BT18" t="e">
            <v>#REF!</v>
          </cell>
          <cell r="BU18">
            <v>-1.1025998613895527E-2</v>
          </cell>
          <cell r="BV18">
            <v>0.16228309430191912</v>
          </cell>
          <cell r="BW18">
            <v>1.2290589162758283</v>
          </cell>
          <cell r="BX18">
            <v>195526.90000000002</v>
          </cell>
          <cell r="BZ18">
            <v>394.01961400000005</v>
          </cell>
          <cell r="CA18">
            <v>354.36461400000002</v>
          </cell>
          <cell r="CC18">
            <v>1.8230421453517831E-3</v>
          </cell>
          <cell r="CD18">
            <v>-9.5082044261591059E-2</v>
          </cell>
          <cell r="CE18">
            <v>-6.5377187076963383E-2</v>
          </cell>
          <cell r="CF18">
            <v>-9.2860445161027316E-2</v>
          </cell>
          <cell r="CH18">
            <v>-8.0329476367914654E-2</v>
          </cell>
          <cell r="CI18">
            <v>-2.3170233565726228E-2</v>
          </cell>
          <cell r="CJ18">
            <v>-3.4982525690840593E-2</v>
          </cell>
          <cell r="CK18">
            <v>-7.3440438525581242E-2</v>
          </cell>
          <cell r="CM18">
            <v>1.0964460953035271E-2</v>
          </cell>
          <cell r="CN18">
            <v>-6.8623600956535524E-3</v>
          </cell>
          <cell r="CO18">
            <v>-9.4559485071276095E-3</v>
          </cell>
          <cell r="CP18">
            <v>-1.9402789117753505E-2</v>
          </cell>
          <cell r="CR18">
            <v>712.274</v>
          </cell>
          <cell r="CS18">
            <v>737.9976008000001</v>
          </cell>
          <cell r="CT18">
            <v>783.11095287438002</v>
          </cell>
          <cell r="CU18">
            <v>820.24970000350675</v>
          </cell>
          <cell r="CW18">
            <v>46.894000000000034</v>
          </cell>
          <cell r="CX18">
            <v>46.376946821000018</v>
          </cell>
          <cell r="CY18">
            <v>53.903141255387453</v>
          </cell>
          <cell r="CZ18">
            <v>60.457084826644348</v>
          </cell>
          <cell r="DB18">
            <v>704.54899999999998</v>
          </cell>
          <cell r="DC18">
            <v>743.09699999999998</v>
          </cell>
          <cell r="DD18">
            <v>790.58669999999995</v>
          </cell>
          <cell r="DE18">
            <v>836.47973999999999</v>
          </cell>
          <cell r="DG18">
            <v>50.99</v>
          </cell>
          <cell r="DH18">
            <v>47.477000000000004</v>
          </cell>
          <cell r="DI18">
            <v>55.857165999999999</v>
          </cell>
          <cell r="DJ18">
            <v>65.248999999999995</v>
          </cell>
          <cell r="DL18">
            <v>0.78503999999999996</v>
          </cell>
          <cell r="DM18">
            <v>1.0916999999999999</v>
          </cell>
          <cell r="DN18">
            <v>1.2921666999999999</v>
          </cell>
          <cell r="DO18">
            <v>1.5602499999999999</v>
          </cell>
        </row>
        <row r="19">
          <cell r="A19" t="str">
            <v>Kindred Healthcare</v>
          </cell>
          <cell r="B19" t="str">
            <v>KND</v>
          </cell>
          <cell r="C19" t="str">
            <v>OUTPERFORM</v>
          </cell>
          <cell r="D19">
            <v>13.57</v>
          </cell>
          <cell r="E19">
            <v>23</v>
          </cell>
          <cell r="F19">
            <v>0.87121193131971231</v>
          </cell>
          <cell r="G19">
            <v>1.3628753295184213</v>
          </cell>
          <cell r="H19">
            <v>1.3892124502636141</v>
          </cell>
          <cell r="I19">
            <v>1.7442026388124179</v>
          </cell>
          <cell r="K19">
            <v>9.9568901909722189</v>
          </cell>
          <cell r="L19">
            <v>9.768124376818669</v>
          </cell>
          <cell r="M19">
            <v>7.7800593222582552</v>
          </cell>
          <cell r="O19">
            <v>2.4940643282961332</v>
          </cell>
          <cell r="P19">
            <v>2.2171814908975391</v>
          </cell>
          <cell r="Q19">
            <v>1.9990236641367534</v>
          </cell>
          <cell r="S19">
            <v>1.2624947826348869E-2</v>
          </cell>
          <cell r="U19">
            <v>500</v>
          </cell>
          <cell r="V19">
            <v>4.2242703533026171E-2</v>
          </cell>
          <cell r="W19">
            <v>6.1107912500643069E-2</v>
          </cell>
          <cell r="X19">
            <v>12</v>
          </cell>
          <cell r="Z19">
            <v>-7.2453861927546215E-2</v>
          </cell>
          <cell r="AA19">
            <v>-0.11711125999999999</v>
          </cell>
          <cell r="AB19">
            <v>-0.15661907</v>
          </cell>
          <cell r="AC19">
            <v>-0.11307191999999999</v>
          </cell>
          <cell r="AD19">
            <v>4.2242703533026171E-2</v>
          </cell>
          <cell r="AE19">
            <v>-0.5198161</v>
          </cell>
          <cell r="AF19">
            <v>-0.2199361</v>
          </cell>
          <cell r="AH19">
            <v>5.5243058694673497E-2</v>
          </cell>
          <cell r="AJ19">
            <v>16.556143011557065</v>
          </cell>
          <cell r="AK19">
            <v>3.716216331084826</v>
          </cell>
          <cell r="AM19" t="e">
            <v>#REF!</v>
          </cell>
          <cell r="AN19">
            <v>0.12488054700768259</v>
          </cell>
          <cell r="AQ19">
            <v>0</v>
          </cell>
          <cell r="AR19">
            <v>-0.5787442035342768</v>
          </cell>
          <cell r="AS19">
            <v>0.8847682119205309</v>
          </cell>
          <cell r="AT19">
            <v>1.13092727066528</v>
          </cell>
          <cell r="AU19">
            <v>1.6615645884399965</v>
          </cell>
          <cell r="AX19">
            <v>0.87121193131971231</v>
          </cell>
          <cell r="AY19">
            <v>1.3628753295184213</v>
          </cell>
          <cell r="AZ19">
            <v>1.3892124502636141</v>
          </cell>
          <cell r="BA19">
            <v>1.7442026388124179</v>
          </cell>
          <cell r="BC19">
            <v>188.71300000000025</v>
          </cell>
          <cell r="BD19">
            <v>216.38999999999987</v>
          </cell>
          <cell r="BE19">
            <v>243.41290156699233</v>
          </cell>
          <cell r="BF19">
            <v>269.97708415475751</v>
          </cell>
          <cell r="BH19" t="e">
            <v>#REF!</v>
          </cell>
          <cell r="BI19">
            <v>337.77800000000002</v>
          </cell>
          <cell r="BJ19">
            <v>349.51400000000001</v>
          </cell>
          <cell r="BK19">
            <v>2.8769999999999998</v>
          </cell>
          <cell r="BL19">
            <v>0</v>
          </cell>
          <cell r="BM19">
            <v>914.97499999999991</v>
          </cell>
          <cell r="BP19">
            <v>38.694000000000003</v>
          </cell>
          <cell r="BQ19">
            <v>0.56434419746058451</v>
          </cell>
          <cell r="BR19">
            <v>1.9324673486091459E-2</v>
          </cell>
          <cell r="BS19">
            <v>0.25553340562233062</v>
          </cell>
          <cell r="BT19" t="e">
            <v>#REF!</v>
          </cell>
          <cell r="BU19">
            <v>0.14666186219285149</v>
          </cell>
          <cell r="BV19">
            <v>0.12488054700768281</v>
          </cell>
          <cell r="BW19">
            <v>1.6152040297610806</v>
          </cell>
          <cell r="BX19">
            <v>723573.70000000007</v>
          </cell>
          <cell r="BZ19">
            <v>539.69057999999995</v>
          </cell>
          <cell r="CA19">
            <v>525.07758000000001</v>
          </cell>
          <cell r="CC19">
            <v>-0.12142561533681007</v>
          </cell>
          <cell r="CD19">
            <v>-9.9657581260580663E-2</v>
          </cell>
          <cell r="CE19">
            <v>-4.9512398505764388E-3</v>
          </cell>
          <cell r="CF19">
            <v>0.11504091437846209</v>
          </cell>
          <cell r="CH19">
            <v>-0.107642911522292</v>
          </cell>
          <cell r="CI19">
            <v>-7.0609457544131504E-2</v>
          </cell>
          <cell r="CJ19">
            <v>5.2016300491587675E-2</v>
          </cell>
          <cell r="CK19">
            <v>8.6257948833139197E-2</v>
          </cell>
          <cell r="CM19">
            <v>9.6674769748781308E-3</v>
          </cell>
          <cell r="CN19">
            <v>4.7372016545759177E-3</v>
          </cell>
          <cell r="CO19">
            <v>1.026235137122633E-3</v>
          </cell>
          <cell r="CP19">
            <v>-1.1398180532608548E-2</v>
          </cell>
          <cell r="CR19">
            <v>4220.3</v>
          </cell>
          <cell r="CS19">
            <v>4171.0619999999999</v>
          </cell>
          <cell r="CT19">
            <v>4357.3981307416698</v>
          </cell>
          <cell r="CU19">
            <v>4485.9602859237039</v>
          </cell>
          <cell r="CW19">
            <v>188.71300000000025</v>
          </cell>
          <cell r="CX19">
            <v>216.38999999999987</v>
          </cell>
          <cell r="CY19">
            <v>243.41290156699233</v>
          </cell>
          <cell r="CZ19">
            <v>269.97708415475751</v>
          </cell>
          <cell r="DB19">
            <v>4179.8909999999996</v>
          </cell>
          <cell r="DC19">
            <v>4151.3959999999997</v>
          </cell>
          <cell r="DD19">
            <v>4352.9309999999996</v>
          </cell>
          <cell r="DE19">
            <v>4537.6815999999999</v>
          </cell>
          <cell r="DG19">
            <v>211.477</v>
          </cell>
          <cell r="DH19">
            <v>232.83</v>
          </cell>
          <cell r="DI19">
            <v>231.3775</v>
          </cell>
          <cell r="DJ19">
            <v>248.53864999999999</v>
          </cell>
          <cell r="DL19">
            <v>0.99161999999999995</v>
          </cell>
          <cell r="DM19">
            <v>1.51373</v>
          </cell>
          <cell r="DN19">
            <v>1.3961250000000001</v>
          </cell>
          <cell r="DO19">
            <v>1.5642499000000001</v>
          </cell>
        </row>
        <row r="20">
          <cell r="A20" t="str">
            <v>HealthSouth Corp.</v>
          </cell>
          <cell r="B20" t="str">
            <v>HLS</v>
          </cell>
          <cell r="C20" t="str">
            <v>OUTPERFORM</v>
          </cell>
          <cell r="D20">
            <v>10.85</v>
          </cell>
          <cell r="E20">
            <v>12</v>
          </cell>
          <cell r="F20">
            <v>-2.8260869565218318E-2</v>
          </cell>
          <cell r="G20">
            <v>0.62500000000000133</v>
          </cell>
          <cell r="H20">
            <v>0.83912422202225023</v>
          </cell>
          <cell r="I20">
            <v>0.99163273486204639</v>
          </cell>
          <cell r="K20">
            <v>17.359999999999964</v>
          </cell>
          <cell r="L20">
            <v>12.930147545797219</v>
          </cell>
          <cell r="M20">
            <v>10.941550857041268</v>
          </cell>
          <cell r="O20">
            <v>9.6350579710144899</v>
          </cell>
          <cell r="P20">
            <v>9.4414772820477388</v>
          </cell>
          <cell r="Q20">
            <v>9.1800602860563867</v>
          </cell>
          <cell r="S20">
            <v>1.6588833443178603</v>
          </cell>
          <cell r="U20">
            <v>1090</v>
          </cell>
          <cell r="V20">
            <v>-1.0036496350365076E-2</v>
          </cell>
          <cell r="W20">
            <v>8.8287126172518215E-3</v>
          </cell>
          <cell r="X20">
            <v>12</v>
          </cell>
          <cell r="Z20">
            <v>-1.0036496350365076E-2</v>
          </cell>
          <cell r="AA20">
            <v>-3.124994E-2</v>
          </cell>
          <cell r="AB20">
            <v>0.26456879999999999</v>
          </cell>
          <cell r="AC20">
            <v>4.629612E-3</v>
          </cell>
          <cell r="AD20">
            <v>-1.0036496350365076E-2</v>
          </cell>
          <cell r="AE20">
            <v>-0.44472880000000004</v>
          </cell>
          <cell r="AF20">
            <v>-0.62983190000000011</v>
          </cell>
          <cell r="AH20">
            <v>-0.34216076056695532</v>
          </cell>
          <cell r="AM20" t="e">
            <v>#REF!</v>
          </cell>
          <cell r="AN20">
            <v>2.0503220331296035E-2</v>
          </cell>
          <cell r="AQ20">
            <v>0</v>
          </cell>
          <cell r="AR20">
            <v>2.0793478260869556</v>
          </cell>
          <cell r="AS20">
            <v>1.7685950413223144</v>
          </cell>
          <cell r="AT20">
            <v>1.616065700371486</v>
          </cell>
          <cell r="AU20">
            <v>1.7480323630208094</v>
          </cell>
          <cell r="AX20">
            <v>-2.8260869565218318E-2</v>
          </cell>
          <cell r="AY20">
            <v>0.62500000000000133</v>
          </cell>
          <cell r="AZ20">
            <v>0.83912422202225023</v>
          </cell>
          <cell r="BA20">
            <v>0.99163273486204639</v>
          </cell>
          <cell r="BC20">
            <v>317.69999999999993</v>
          </cell>
          <cell r="BD20">
            <v>345.00000000000011</v>
          </cell>
          <cell r="BE20">
            <v>352.07361101429728</v>
          </cell>
          <cell r="BF20">
            <v>362.09947390530488</v>
          </cell>
          <cell r="BH20" t="e">
            <v>#REF!</v>
          </cell>
          <cell r="BI20">
            <v>52.5</v>
          </cell>
          <cell r="BJ20">
            <v>1814.4</v>
          </cell>
          <cell r="BK20">
            <v>82.2</v>
          </cell>
          <cell r="BL20">
            <v>387.4</v>
          </cell>
          <cell r="BM20">
            <v>-1169.3999999999996</v>
          </cell>
          <cell r="BP20">
            <v>100.7</v>
          </cell>
          <cell r="BQ20">
            <v>-23.115384615383938</v>
          </cell>
          <cell r="BR20">
            <v>0.34259875523559757</v>
          </cell>
          <cell r="BS20">
            <v>0.18174724175195145</v>
          </cell>
          <cell r="BT20" t="e">
            <v>#REF!</v>
          </cell>
          <cell r="BU20">
            <v>8.5930122757318816E-2</v>
          </cell>
          <cell r="BV20">
            <v>2.0503220331296035E-2</v>
          </cell>
          <cell r="BW20">
            <v>5.2591304347826071</v>
          </cell>
          <cell r="BX20">
            <v>1421590</v>
          </cell>
          <cell r="BZ20">
            <v>3324.0950000000003</v>
          </cell>
          <cell r="CA20">
            <v>1092.595</v>
          </cell>
          <cell r="CC20">
            <v>-1.0129084558130654</v>
          </cell>
          <cell r="CD20">
            <v>-0.75155625163972828</v>
          </cell>
          <cell r="CE20">
            <v>1.9141677958254943E-2</v>
          </cell>
          <cell r="CF20">
            <v>1.2214497117740253E-2</v>
          </cell>
          <cell r="CH20">
            <v>0.41830357142857122</v>
          </cell>
          <cell r="CI20">
            <v>0.54708520179372266</v>
          </cell>
          <cell r="CJ20">
            <v>2.6533225269460559E-2</v>
          </cell>
          <cell r="CK20">
            <v>2.1552291729953765E-5</v>
          </cell>
          <cell r="CM20">
            <v>8.6330935251799357E-3</v>
          </cell>
          <cell r="CN20">
            <v>0</v>
          </cell>
          <cell r="CO20">
            <v>1.9558537534669629E-2</v>
          </cell>
          <cell r="CP20">
            <v>4.273813491298295E-2</v>
          </cell>
          <cell r="CR20">
            <v>1752.5</v>
          </cell>
          <cell r="CS20">
            <v>1842.4</v>
          </cell>
          <cell r="CT20">
            <v>1953.0092392233114</v>
          </cell>
          <cell r="CU20">
            <v>2074.9460744967337</v>
          </cell>
          <cell r="CW20">
            <v>317.69999999999993</v>
          </cell>
          <cell r="CX20">
            <v>345.00000000000011</v>
          </cell>
          <cell r="CY20">
            <v>352.07361101429728</v>
          </cell>
          <cell r="CZ20">
            <v>362.09947390530488</v>
          </cell>
          <cell r="DB20">
            <v>1737.5</v>
          </cell>
          <cell r="DC20">
            <v>1842.4</v>
          </cell>
          <cell r="DD20">
            <v>1915.5440000000001</v>
          </cell>
          <cell r="DE20">
            <v>1989.9014</v>
          </cell>
          <cell r="DG20">
            <v>224</v>
          </cell>
          <cell r="DH20">
            <v>222.99999999999997</v>
          </cell>
          <cell r="DI20">
            <v>342.97341999999998</v>
          </cell>
          <cell r="DJ20">
            <v>362.09167000000002</v>
          </cell>
          <cell r="DL20">
            <v>2.18933</v>
          </cell>
          <cell r="DM20">
            <v>2.51566</v>
          </cell>
          <cell r="DN20">
            <v>0.82336366000000005</v>
          </cell>
          <cell r="DO20">
            <v>0.97966660000000005</v>
          </cell>
        </row>
        <row r="21">
          <cell r="A21" t="str">
            <v>The Ensign Group</v>
          </cell>
          <cell r="B21" t="str">
            <v>ENSG</v>
          </cell>
          <cell r="C21" t="str">
            <v>N/R</v>
          </cell>
          <cell r="D21">
            <v>13.24</v>
          </cell>
          <cell r="E21" t="str">
            <v>--</v>
          </cell>
          <cell r="F21">
            <v>1.3932500000000001</v>
          </cell>
          <cell r="G21">
            <v>1.3405899999999999</v>
          </cell>
          <cell r="H21">
            <v>1.5974999999999999</v>
          </cell>
          <cell r="I21">
            <v>1.8149999000000001</v>
          </cell>
          <cell r="K21">
            <v>9.8762485174438126</v>
          </cell>
          <cell r="L21">
            <v>8.2879499217527393</v>
          </cell>
          <cell r="M21">
            <v>7.2947662421358812</v>
          </cell>
          <cell r="O21">
            <v>4.9980499534332408</v>
          </cell>
          <cell r="P21">
            <v>4.1102312939360761</v>
          </cell>
          <cell r="Q21">
            <v>3.6513640665301761</v>
          </cell>
          <cell r="S21">
            <v>0.10970293187861636</v>
          </cell>
          <cell r="U21">
            <v>300</v>
          </cell>
          <cell r="V21">
            <v>-0.20908004778972533</v>
          </cell>
          <cell r="W21">
            <v>-0.19021483882210843</v>
          </cell>
          <cell r="X21">
            <v>12</v>
          </cell>
          <cell r="Z21">
            <v>-8.2467082467082453E-2</v>
          </cell>
          <cell r="AA21">
            <v>-8.1193630000000003E-2</v>
          </cell>
          <cell r="AB21">
            <v>-0.12549542999999999</v>
          </cell>
          <cell r="AC21">
            <v>-0.21933960000000002</v>
          </cell>
          <cell r="AD21">
            <v>-0.20908004778972533</v>
          </cell>
          <cell r="AE21">
            <v>0.41604270000000004</v>
          </cell>
          <cell r="AH21">
            <v>-2.4859708193041525</v>
          </cell>
          <cell r="AM21" t="e">
            <v>#REF!</v>
          </cell>
          <cell r="AN21">
            <v>0.21600211667090008</v>
          </cell>
          <cell r="AQ21">
            <v>1.187335E-2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X21">
            <v>1.3932500000000001</v>
          </cell>
          <cell r="AY21">
            <v>1.3405899999999999</v>
          </cell>
          <cell r="AZ21">
            <v>1.5974999999999999</v>
          </cell>
          <cell r="BA21">
            <v>1.8149999000000001</v>
          </cell>
          <cell r="BC21">
            <v>45.254000000000005</v>
          </cell>
          <cell r="BD21">
            <v>59.055</v>
          </cell>
          <cell r="BE21">
            <v>71.811004999999994</v>
          </cell>
          <cell r="BF21">
            <v>80.835499999999996</v>
          </cell>
          <cell r="BH21" t="e">
            <v>#REF!</v>
          </cell>
          <cell r="BI21">
            <v>41.326000000000001</v>
          </cell>
          <cell r="BJ21">
            <v>60.551000000000002</v>
          </cell>
          <cell r="BK21" t="str">
            <v>0</v>
          </cell>
          <cell r="BL21">
            <v>0</v>
          </cell>
          <cell r="BM21">
            <v>156.02099999999999</v>
          </cell>
          <cell r="BP21">
            <v>20.841000000000001</v>
          </cell>
          <cell r="BQ21">
            <v>-3.7796518930558132E-2</v>
          </cell>
          <cell r="BR21">
            <v>0.19163950201030877</v>
          </cell>
          <cell r="BS21">
            <v>0.13615017214397507</v>
          </cell>
          <cell r="BT21" t="e">
            <v>#REF!</v>
          </cell>
          <cell r="BU21">
            <v>0.30496751668360789</v>
          </cell>
          <cell r="BV21">
            <v>0.21600211667089986</v>
          </cell>
          <cell r="BW21">
            <v>1.0253323173313014</v>
          </cell>
          <cell r="BX21">
            <v>60251.16</v>
          </cell>
          <cell r="BZ21">
            <v>295.15984000000003</v>
          </cell>
          <cell r="CA21">
            <v>275.93484000000001</v>
          </cell>
          <cell r="DB21">
            <v>358.73899999999998</v>
          </cell>
          <cell r="DC21">
            <v>415.24900000000002</v>
          </cell>
          <cell r="DD21">
            <v>546.05619999999999</v>
          </cell>
          <cell r="DE21">
            <v>583.58050000000003</v>
          </cell>
          <cell r="DG21">
            <v>45.254000000000005</v>
          </cell>
          <cell r="DH21">
            <v>59.055</v>
          </cell>
          <cell r="DI21">
            <v>71.811004999999994</v>
          </cell>
          <cell r="DJ21">
            <v>80.835499999999996</v>
          </cell>
          <cell r="DL21">
            <v>1.3932500000000001</v>
          </cell>
          <cell r="DM21">
            <v>1.3405899999999999</v>
          </cell>
          <cell r="DN21">
            <v>1.5974999999999999</v>
          </cell>
          <cell r="DO21">
            <v>1.8149999000000001</v>
          </cell>
        </row>
        <row r="22">
          <cell r="A22" t="str">
            <v>Inpatient (Post- &amp; Sub-Acute) Care</v>
          </cell>
          <cell r="K22">
            <v>10.145117475086042</v>
          </cell>
          <cell r="L22">
            <v>9.2567530260769999</v>
          </cell>
          <cell r="M22">
            <v>7.7968590897710026</v>
          </cell>
          <cell r="O22">
            <v>6.9443866381451604</v>
          </cell>
          <cell r="P22">
            <v>6.3301422140290011</v>
          </cell>
          <cell r="Q22">
            <v>6.0665429762166001</v>
          </cell>
          <cell r="S22">
            <v>0.32078635075920825</v>
          </cell>
          <cell r="V22">
            <v>6.3494233122445398E-2</v>
          </cell>
          <cell r="W22">
            <v>8.2359442090062296E-2</v>
          </cell>
          <cell r="Z22">
            <v>-4.7060986649359537E-2</v>
          </cell>
          <cell r="AA22">
            <v>-7.0008550000000003E-2</v>
          </cell>
          <cell r="AB22">
            <v>6.9699705000000001E-2</v>
          </cell>
          <cell r="AC22">
            <v>-7.0978194999999994E-2</v>
          </cell>
          <cell r="AD22">
            <v>6.3494233122445398E-2</v>
          </cell>
          <cell r="AE22">
            <v>-0.32445085000000001</v>
          </cell>
          <cell r="AF22">
            <v>-0.108672722</v>
          </cell>
          <cell r="AJ22">
            <v>17.042282239115004</v>
          </cell>
          <cell r="AK22">
            <v>8.6958950028928648</v>
          </cell>
          <cell r="AM22" t="e">
            <v>#REF!</v>
          </cell>
          <cell r="AN22">
            <v>0.12568994670689426</v>
          </cell>
          <cell r="CA22">
            <v>389.694975</v>
          </cell>
        </row>
        <row r="23">
          <cell r="A23" t="str">
            <v xml:space="preserve"> </v>
          </cell>
          <cell r="N23" t="str">
            <v xml:space="preserve"> </v>
          </cell>
          <cell r="Y23" t="str">
            <v xml:space="preserve"> </v>
          </cell>
        </row>
        <row r="24">
          <cell r="A24" t="str">
            <v>Amedisys</v>
          </cell>
          <cell r="B24" t="str">
            <v>AMED</v>
          </cell>
          <cell r="C24" t="str">
            <v>OUTPERFORM</v>
          </cell>
          <cell r="D24">
            <v>34.96</v>
          </cell>
          <cell r="E24">
            <v>40</v>
          </cell>
          <cell r="F24">
            <v>2.3131874405328259</v>
          </cell>
          <cell r="G24">
            <v>3.2931272049101583</v>
          </cell>
          <cell r="H24">
            <v>4.1388803323428958</v>
          </cell>
          <cell r="I24">
            <v>4.4088561400397417</v>
          </cell>
          <cell r="K24">
            <v>10.616049069672595</v>
          </cell>
          <cell r="L24">
            <v>8.4467288717695777</v>
          </cell>
          <cell r="M24">
            <v>7.9294943834762703</v>
          </cell>
          <cell r="O24">
            <v>7.0390272051846878</v>
          </cell>
          <cell r="P24">
            <v>5.5971765194415335</v>
          </cell>
          <cell r="Q24">
            <v>5.1808875607703762</v>
          </cell>
          <cell r="S24">
            <v>0.36687372232765852</v>
          </cell>
          <cell r="U24">
            <v>940</v>
          </cell>
          <cell r="V24">
            <v>-0.15432994678277701</v>
          </cell>
          <cell r="W24">
            <v>-0.13546473781516011</v>
          </cell>
          <cell r="X24">
            <v>12</v>
          </cell>
          <cell r="Z24">
            <v>-4.0614709110867064E-2</v>
          </cell>
          <cell r="AA24">
            <v>-4.4704379999999995E-2</v>
          </cell>
          <cell r="AB24">
            <v>5.747116E-2</v>
          </cell>
          <cell r="AC24">
            <v>-0.31984440000000003</v>
          </cell>
          <cell r="AD24">
            <v>-0.15432994678277701</v>
          </cell>
          <cell r="AE24">
            <v>-0.3275631</v>
          </cell>
          <cell r="AF24">
            <v>0.21623250000000002</v>
          </cell>
          <cell r="AH24">
            <v>-0.57026092107447468</v>
          </cell>
          <cell r="AM24" t="e">
            <v>#REF!</v>
          </cell>
          <cell r="AN24">
            <v>0.2576032184682675</v>
          </cell>
          <cell r="AQ24">
            <v>0</v>
          </cell>
          <cell r="AR24">
            <v>2.4529781160799238</v>
          </cell>
          <cell r="AS24">
            <v>4.5647884024468945</v>
          </cell>
          <cell r="AT24">
            <v>3.6255810785100286</v>
          </cell>
          <cell r="AU24">
            <v>4.5309633051686946</v>
          </cell>
          <cell r="AX24">
            <v>2.3131874405328259</v>
          </cell>
          <cell r="AY24">
            <v>3.2931272049101583</v>
          </cell>
          <cell r="AZ24">
            <v>4.1388803323428958</v>
          </cell>
          <cell r="BA24">
            <v>4.4088561400397417</v>
          </cell>
          <cell r="BC24">
            <v>110.31100000000001</v>
          </cell>
          <cell r="BD24">
            <v>180.22300000000001</v>
          </cell>
          <cell r="BE24">
            <v>226.64902484200661</v>
          </cell>
          <cell r="BF24">
            <v>244.86047711318511</v>
          </cell>
          <cell r="BH24" t="e">
            <v>#REF!</v>
          </cell>
          <cell r="BI24">
            <v>2.847</v>
          </cell>
          <cell r="BJ24">
            <v>328.57400000000001</v>
          </cell>
          <cell r="BK24">
            <v>0.78300000000000003</v>
          </cell>
          <cell r="BL24">
            <v>0</v>
          </cell>
          <cell r="BM24">
            <v>561.33500000000004</v>
          </cell>
          <cell r="BP24">
            <v>26.947500000000002</v>
          </cell>
          <cell r="BQ24">
            <v>0.4236318022510146</v>
          </cell>
          <cell r="BR24">
            <v>0.25682370428074952</v>
          </cell>
          <cell r="BS24">
            <v>6.5229189060419301E-2</v>
          </cell>
          <cell r="BT24" t="e">
            <v>#REF!</v>
          </cell>
          <cell r="BU24">
            <v>0.63377179066457567</v>
          </cell>
          <cell r="BV24">
            <v>0.25760321846826773</v>
          </cell>
          <cell r="BW24">
            <v>1.8231524278255271</v>
          </cell>
          <cell r="BX24">
            <v>656277.60000000009</v>
          </cell>
          <cell r="BZ24">
            <v>1268.5946000000001</v>
          </cell>
          <cell r="CA24">
            <v>942.08460000000002</v>
          </cell>
          <cell r="CC24">
            <v>-6.6563051105738125E-2</v>
          </cell>
          <cell r="CD24">
            <v>2.206913827665824E-2</v>
          </cell>
          <cell r="CE24">
            <v>-7.7780244064187265E-3</v>
          </cell>
          <cell r="CF24">
            <v>-3.1856423720414195E-2</v>
          </cell>
          <cell r="CH24">
            <v>-5.3555035048432842E-2</v>
          </cell>
          <cell r="CI24">
            <v>2.0613535844334008E-2</v>
          </cell>
          <cell r="CJ24">
            <v>-6.1065844132170977E-3</v>
          </cell>
          <cell r="CK24">
            <v>-7.1121662089814741E-3</v>
          </cell>
          <cell r="CM24">
            <v>0</v>
          </cell>
          <cell r="CN24">
            <v>0</v>
          </cell>
          <cell r="CO24">
            <v>-1.071150269929233E-2</v>
          </cell>
          <cell r="CP24">
            <v>-8.5011261134887994E-2</v>
          </cell>
          <cell r="CR24">
            <v>697.93399999999997</v>
          </cell>
          <cell r="CS24">
            <v>1187.415</v>
          </cell>
          <cell r="CT24">
            <v>1446.9252439863371</v>
          </cell>
          <cell r="CU24">
            <v>1495.9580936412981</v>
          </cell>
          <cell r="CW24">
            <v>110.31100000000001</v>
          </cell>
          <cell r="CX24">
            <v>180.22300000000001</v>
          </cell>
          <cell r="CY24">
            <v>226.64902484200661</v>
          </cell>
          <cell r="CZ24">
            <v>244.86047711318511</v>
          </cell>
          <cell r="DB24">
            <v>697.93399999999997</v>
          </cell>
          <cell r="DC24">
            <v>1187.415</v>
          </cell>
          <cell r="DD24">
            <v>1462.5917999999999</v>
          </cell>
          <cell r="DE24">
            <v>1634.9469999999999</v>
          </cell>
          <cell r="DG24">
            <v>116.553</v>
          </cell>
          <cell r="DH24">
            <v>176.583</v>
          </cell>
          <cell r="DI24">
            <v>228.04158000000001</v>
          </cell>
          <cell r="DJ24">
            <v>246.61444</v>
          </cell>
          <cell r="DL24">
            <v>2.4781399999999998</v>
          </cell>
          <cell r="DM24">
            <v>3.2220200000000001</v>
          </cell>
          <cell r="DN24">
            <v>4.1713250000000004</v>
          </cell>
          <cell r="DO24">
            <v>4.553928</v>
          </cell>
        </row>
        <row r="25">
          <cell r="A25" t="str">
            <v>LHC Group</v>
          </cell>
          <cell r="B25" t="str">
            <v>LHCG</v>
          </cell>
          <cell r="C25" t="str">
            <v>NEUTRAL</v>
          </cell>
          <cell r="D25">
            <v>26.01</v>
          </cell>
          <cell r="E25">
            <v>25</v>
          </cell>
          <cell r="F25">
            <v>1.199438202247191</v>
          </cell>
          <cell r="G25">
            <v>1.7237988826815629</v>
          </cell>
          <cell r="H25">
            <v>2.0585124045956946</v>
          </cell>
          <cell r="I25">
            <v>2.2527268022346596</v>
          </cell>
          <cell r="K25">
            <v>15.088767176562108</v>
          </cell>
          <cell r="L25">
            <v>12.635337995501921</v>
          </cell>
          <cell r="M25">
            <v>11.546007254052558</v>
          </cell>
          <cell r="O25">
            <v>7.4508931247851518</v>
          </cell>
          <cell r="P25">
            <v>6.363419521960858</v>
          </cell>
          <cell r="Q25">
            <v>5.8802988481699225</v>
          </cell>
          <cell r="S25">
            <v>8.645579711706276E-3</v>
          </cell>
          <cell r="U25">
            <v>470</v>
          </cell>
          <cell r="V25">
            <v>-0.27749999999999997</v>
          </cell>
          <cell r="W25">
            <v>-0.25863479103238307</v>
          </cell>
          <cell r="X25">
            <v>12</v>
          </cell>
          <cell r="Z25">
            <v>-5.8972503617944927E-2</v>
          </cell>
          <cell r="AA25">
            <v>4.4158940000000001E-2</v>
          </cell>
          <cell r="AB25">
            <v>0.13382732</v>
          </cell>
          <cell r="AC25">
            <v>-0.10894143999999999</v>
          </cell>
          <cell r="AD25">
            <v>-0.27749999999999997</v>
          </cell>
          <cell r="AE25">
            <v>0.28317710000000001</v>
          </cell>
          <cell r="AF25">
            <v>0.26822000000000001</v>
          </cell>
          <cell r="AH25">
            <v>-0.35715960645459521</v>
          </cell>
          <cell r="AM25" t="e">
            <v>#REF!</v>
          </cell>
          <cell r="AN25">
            <v>0.17089453226701501</v>
          </cell>
          <cell r="AQ25">
            <v>0</v>
          </cell>
          <cell r="AR25">
            <v>0.49264044943820212</v>
          </cell>
          <cell r="AS25">
            <v>4.2991061452513977</v>
          </cell>
          <cell r="AT25">
            <v>2.6770218898301943</v>
          </cell>
          <cell r="AU25">
            <v>2.9230462980828373</v>
          </cell>
          <cell r="AX25">
            <v>1.199438202247191</v>
          </cell>
          <cell r="AY25">
            <v>1.7237988826815629</v>
          </cell>
          <cell r="AZ25">
            <v>2.0585124045956946</v>
          </cell>
          <cell r="BA25">
            <v>2.2527268022346596</v>
          </cell>
          <cell r="BC25">
            <v>41.725999999999999</v>
          </cell>
          <cell r="BD25">
            <v>63.997999999999983</v>
          </cell>
          <cell r="BE25">
            <v>74.934908276024416</v>
          </cell>
          <cell r="BF25">
            <v>81.091500706363547</v>
          </cell>
          <cell r="BH25" t="e">
            <v>#REF!</v>
          </cell>
          <cell r="BI25">
            <v>3.5110000000000001</v>
          </cell>
          <cell r="BJ25">
            <v>5.1159999999999997</v>
          </cell>
          <cell r="BK25">
            <v>7.218</v>
          </cell>
          <cell r="BL25" t="str">
            <v>0</v>
          </cell>
          <cell r="BM25">
            <v>176.821</v>
          </cell>
          <cell r="BP25">
            <v>17.993819999999999</v>
          </cell>
          <cell r="BQ25">
            <v>0.43717190218884405</v>
          </cell>
          <cell r="BR25">
            <v>0.19417202625949459</v>
          </cell>
          <cell r="BS25">
            <v>9.4346964927379151E-2</v>
          </cell>
          <cell r="BT25" t="e">
            <v>#REF!</v>
          </cell>
          <cell r="BU25">
            <v>0.53376791448976624</v>
          </cell>
          <cell r="BV25">
            <v>0.17089453226701523</v>
          </cell>
          <cell r="BW25">
            <v>7.9939998124941417E-2</v>
          </cell>
          <cell r="BX25">
            <v>441648.2</v>
          </cell>
          <cell r="BZ25">
            <v>476.8422582</v>
          </cell>
          <cell r="CA25">
            <v>468.01925820000002</v>
          </cell>
          <cell r="CC25">
            <v>-1.641236341306529E-3</v>
          </cell>
          <cell r="CD25">
            <v>3.0367411942202605E-3</v>
          </cell>
          <cell r="CE25">
            <v>-4.7596209959427371E-3</v>
          </cell>
          <cell r="CF25">
            <v>-6.8535844260254608E-3</v>
          </cell>
          <cell r="CH25">
            <v>-2.413583422985166E-2</v>
          </cell>
          <cell r="CI25">
            <v>-2.2423853603397381E-2</v>
          </cell>
          <cell r="CJ25">
            <v>-6.7792745520141029E-3</v>
          </cell>
          <cell r="CK25">
            <v>-1.8055615283955162E-2</v>
          </cell>
          <cell r="CM25">
            <v>-1.0401602517862152E-4</v>
          </cell>
          <cell r="CN25">
            <v>3.1307396894275641E-5</v>
          </cell>
          <cell r="CO25">
            <v>2.0063869760715836E-3</v>
          </cell>
          <cell r="CP25">
            <v>-6.6047372233793422E-2</v>
          </cell>
          <cell r="CR25">
            <v>298</v>
          </cell>
          <cell r="CS25">
            <v>383.30799999999999</v>
          </cell>
          <cell r="CT25">
            <v>486.66145603111954</v>
          </cell>
          <cell r="CU25">
            <v>518.37318395517696</v>
          </cell>
          <cell r="CW25">
            <v>41.725999999999999</v>
          </cell>
          <cell r="CX25">
            <v>63.997999999999983</v>
          </cell>
          <cell r="CY25">
            <v>74.934908276024416</v>
          </cell>
          <cell r="CZ25">
            <v>81.091500706363547</v>
          </cell>
          <cell r="DB25">
            <v>298.03100000000001</v>
          </cell>
          <cell r="DC25">
            <v>383.29599999999999</v>
          </cell>
          <cell r="DD25">
            <v>485.68698000000001</v>
          </cell>
          <cell r="DE25">
            <v>555.03156000000001</v>
          </cell>
          <cell r="DG25">
            <v>42.757999999999996</v>
          </cell>
          <cell r="DH25">
            <v>65.465999999999994</v>
          </cell>
          <cell r="DI25">
            <v>75.446380000000005</v>
          </cell>
          <cell r="DJ25">
            <v>82.582579999999993</v>
          </cell>
          <cell r="DL25">
            <v>1.2014100000000001</v>
          </cell>
          <cell r="DM25">
            <v>1.71858</v>
          </cell>
          <cell r="DN25">
            <v>2.0683569999999998</v>
          </cell>
          <cell r="DO25">
            <v>2.2682726</v>
          </cell>
        </row>
        <row r="26">
          <cell r="A26" t="str">
            <v>Almost Family</v>
          </cell>
          <cell r="B26" t="str">
            <v>AFAM</v>
          </cell>
          <cell r="C26" t="str">
            <v>NEUTRAL</v>
          </cell>
          <cell r="D26">
            <v>28.079900000000002</v>
          </cell>
          <cell r="E26">
            <v>25</v>
          </cell>
          <cell r="F26">
            <v>1.4017857142857149</v>
          </cell>
          <cell r="G26">
            <v>2.1663302445890826</v>
          </cell>
          <cell r="H26">
            <v>2.6250665335760091</v>
          </cell>
          <cell r="I26">
            <v>2.6680863535510064</v>
          </cell>
          <cell r="K26">
            <v>12.961966473087902</v>
          </cell>
          <cell r="L26">
            <v>10.696833638630876</v>
          </cell>
          <cell r="M26">
            <v>10.524359514311797</v>
          </cell>
          <cell r="O26">
            <v>9.0465205320974462</v>
          </cell>
          <cell r="P26">
            <v>6.4814620342926892</v>
          </cell>
          <cell r="Q26">
            <v>6.4000007280599407</v>
          </cell>
          <cell r="S26">
            <v>0.24454628780934923</v>
          </cell>
          <cell r="U26">
            <v>240</v>
          </cell>
          <cell r="V26">
            <v>-0.37572476656291687</v>
          </cell>
          <cell r="W26">
            <v>-0.35685955759529997</v>
          </cell>
          <cell r="X26">
            <v>12</v>
          </cell>
          <cell r="Z26">
            <v>-0.10259188239054007</v>
          </cell>
          <cell r="AA26">
            <v>-3.8688779999999999E-2</v>
          </cell>
          <cell r="AB26">
            <v>0.27926650000000003</v>
          </cell>
          <cell r="AC26">
            <v>-0.15852856999999998</v>
          </cell>
          <cell r="AD26">
            <v>-0.37572476656291687</v>
          </cell>
          <cell r="AE26">
            <v>0.24522840000000001</v>
          </cell>
          <cell r="AF26">
            <v>1.469041</v>
          </cell>
          <cell r="AH26">
            <v>-0.45578371165099618</v>
          </cell>
          <cell r="AM26" t="e">
            <v>#REF!</v>
          </cell>
          <cell r="AN26">
            <v>0.39575306994522541</v>
          </cell>
          <cell r="AQ26">
            <v>0</v>
          </cell>
          <cell r="AR26">
            <v>1.1392857142857142</v>
          </cell>
          <cell r="AS26">
            <v>1.0709831435041226</v>
          </cell>
          <cell r="AT26">
            <v>2.828161810871983</v>
          </cell>
          <cell r="AU26">
            <v>2.893220408998292</v>
          </cell>
          <cell r="AX26">
            <v>1.4017857142857149</v>
          </cell>
          <cell r="AY26">
            <v>2.1663302445890826</v>
          </cell>
          <cell r="AZ26">
            <v>2.6250665335760091</v>
          </cell>
          <cell r="BA26">
            <v>2.6680863535510064</v>
          </cell>
          <cell r="BC26">
            <v>14.750000000000004</v>
          </cell>
          <cell r="BD26">
            <v>29.536168999999987</v>
          </cell>
          <cell r="BE26">
            <v>41.22519855617098</v>
          </cell>
          <cell r="BF26">
            <v>41.749926390867351</v>
          </cell>
          <cell r="BH26" t="e">
            <v>#REF!</v>
          </cell>
          <cell r="BI26">
            <v>1.3009999999999999</v>
          </cell>
          <cell r="BJ26">
            <v>31.983000000000001</v>
          </cell>
          <cell r="BK26" t="str">
            <v>0</v>
          </cell>
          <cell r="BL26">
            <v>0</v>
          </cell>
          <cell r="BM26">
            <v>94.783000000000001</v>
          </cell>
          <cell r="BP26">
            <v>8.4230199999999993</v>
          </cell>
          <cell r="BQ26">
            <v>0.54540756301896276</v>
          </cell>
          <cell r="BR26">
            <v>0.21175732099606126</v>
          </cell>
          <cell r="BS26">
            <v>1.6388087473117707E-2</v>
          </cell>
          <cell r="BT26" t="e">
            <v>#REF!</v>
          </cell>
          <cell r="BU26">
            <v>1.0024521355932188</v>
          </cell>
          <cell r="BV26">
            <v>0.39575306994522541</v>
          </cell>
          <cell r="BW26">
            <v>1.0828418539994138</v>
          </cell>
          <cell r="BX26">
            <v>321083.7</v>
          </cell>
          <cell r="BZ26">
            <v>267.199559298</v>
          </cell>
          <cell r="CA26">
            <v>236.51755929800001</v>
          </cell>
          <cell r="CC26">
            <v>3.612493581994336E-3</v>
          </cell>
          <cell r="CD26">
            <v>-5.0661643487659447E-5</v>
          </cell>
          <cell r="CE26">
            <v>1.8200516253756849E-2</v>
          </cell>
          <cell r="CF26">
            <v>-5.0503144607959016E-2</v>
          </cell>
          <cell r="CH26">
            <v>-1.4893040888164233E-3</v>
          </cell>
          <cell r="CI26">
            <v>5.721830985461196E-6</v>
          </cell>
          <cell r="CJ26">
            <v>6.1680317689558395E-2</v>
          </cell>
          <cell r="CK26">
            <v>-1.9763104126526376E-2</v>
          </cell>
          <cell r="CM26">
            <v>-2.2704911829263263E-4</v>
          </cell>
          <cell r="CN26">
            <v>1.2746942614771939E-6</v>
          </cell>
          <cell r="CO26">
            <v>5.7535447234100534E-3</v>
          </cell>
          <cell r="CP26">
            <v>-5.4634218970438631E-2</v>
          </cell>
          <cell r="CR26">
            <v>132.1</v>
          </cell>
          <cell r="CS26">
            <v>212.60027099999999</v>
          </cell>
          <cell r="CT26">
            <v>275.47418611871598</v>
          </cell>
          <cell r="CU26">
            <v>286.15972615198632</v>
          </cell>
          <cell r="CW26">
            <v>14.750000000000004</v>
          </cell>
          <cell r="CX26">
            <v>29.536168999999987</v>
          </cell>
          <cell r="CY26">
            <v>41.22519855617098</v>
          </cell>
          <cell r="CZ26">
            <v>41.749926390867351</v>
          </cell>
          <cell r="DB26">
            <v>132.13</v>
          </cell>
          <cell r="DC26">
            <v>212.6</v>
          </cell>
          <cell r="DD26">
            <v>273.89830000000001</v>
          </cell>
          <cell r="DE26">
            <v>302.69736</v>
          </cell>
          <cell r="DG26">
            <v>14.772</v>
          </cell>
          <cell r="DH26">
            <v>29.535999999999998</v>
          </cell>
          <cell r="DI26">
            <v>38.830143</v>
          </cell>
          <cell r="DJ26">
            <v>42.591670000000001</v>
          </cell>
          <cell r="DL26">
            <v>1.3967400000000001</v>
          </cell>
          <cell r="DM26">
            <v>2.1664400000000001</v>
          </cell>
          <cell r="DN26">
            <v>2.5781429999999999</v>
          </cell>
          <cell r="DO26">
            <v>2.8100002000000002</v>
          </cell>
        </row>
        <row r="27">
          <cell r="A27" t="str">
            <v>Odyssey Healthcare</v>
          </cell>
          <cell r="B27" t="str">
            <v>ODSY</v>
          </cell>
          <cell r="C27" t="str">
            <v>NEUTRAL</v>
          </cell>
          <cell r="D27">
            <v>9.92</v>
          </cell>
          <cell r="E27">
            <v>12</v>
          </cell>
          <cell r="F27">
            <v>0.54216867469879337</v>
          </cell>
          <cell r="G27">
            <v>0.59452344931921053</v>
          </cell>
          <cell r="H27">
            <v>0.83560339508435111</v>
          </cell>
          <cell r="I27">
            <v>0.91325800375680943</v>
          </cell>
          <cell r="K27">
            <v>16.685632856634005</v>
          </cell>
          <cell r="L27">
            <v>11.871660716503685</v>
          </cell>
          <cell r="M27">
            <v>10.862209758023196</v>
          </cell>
          <cell r="O27">
            <v>8.9129469564043831</v>
          </cell>
          <cell r="P27">
            <v>7.0135041042779251</v>
          </cell>
          <cell r="Q27">
            <v>6.6453041344633048</v>
          </cell>
          <cell r="S27">
            <v>0.2509593677345443</v>
          </cell>
          <cell r="U27">
            <v>330</v>
          </cell>
          <cell r="V27">
            <v>7.2432432432432359E-2</v>
          </cell>
          <cell r="W27">
            <v>9.1297641400049256E-2</v>
          </cell>
          <cell r="X27">
            <v>12</v>
          </cell>
          <cell r="Z27">
            <v>-3.0303030303030387E-2</v>
          </cell>
          <cell r="AA27">
            <v>-7.1161089999999996E-2</v>
          </cell>
          <cell r="AB27">
            <v>0.16023390000000004</v>
          </cell>
          <cell r="AC27">
            <v>-7.6350089999999995E-2</v>
          </cell>
          <cell r="AD27">
            <v>7.2432432432432359E-2</v>
          </cell>
          <cell r="AE27">
            <v>-3.125E-2</v>
          </cell>
          <cell r="AF27">
            <v>-0.46446080000000001</v>
          </cell>
          <cell r="AH27">
            <v>-0.39601275013366999</v>
          </cell>
          <cell r="AM27" t="e">
            <v>#REF!</v>
          </cell>
          <cell r="AN27">
            <v>0.2708265118099642</v>
          </cell>
          <cell r="AQ27">
            <v>0</v>
          </cell>
          <cell r="AR27">
            <v>0.19045180722891578</v>
          </cell>
          <cell r="AS27">
            <v>0.50290468986384262</v>
          </cell>
          <cell r="AT27">
            <v>0.96891724388935985</v>
          </cell>
          <cell r="AU27">
            <v>1.1232750395097451</v>
          </cell>
          <cell r="AX27">
            <v>0.54216867469879337</v>
          </cell>
          <cell r="AY27">
            <v>0.59452344931921053</v>
          </cell>
          <cell r="AZ27">
            <v>0.83560339508435111</v>
          </cell>
          <cell r="BA27">
            <v>0.91325800375680943</v>
          </cell>
          <cell r="BC27">
            <v>29.299999999999955</v>
          </cell>
          <cell r="BD27">
            <v>44.453999999999951</v>
          </cell>
          <cell r="BE27">
            <v>56.493321756000086</v>
          </cell>
          <cell r="BF27">
            <v>59.623477869910857</v>
          </cell>
          <cell r="BH27" t="e">
            <v>#REF!</v>
          </cell>
          <cell r="BI27">
            <v>56.042999999999999</v>
          </cell>
          <cell r="BJ27">
            <v>123.075</v>
          </cell>
          <cell r="BK27">
            <v>2.4620000000000002</v>
          </cell>
          <cell r="BL27">
            <v>0</v>
          </cell>
          <cell r="BM27">
            <v>200.07100000000003</v>
          </cell>
          <cell r="BP27">
            <v>32.935699999999997</v>
          </cell>
          <cell r="BQ27">
            <v>9.6565473188769735E-2</v>
          </cell>
          <cell r="BR27">
            <v>0.40550115565870692</v>
          </cell>
          <cell r="BS27">
            <v>9.2932375729061434E-2</v>
          </cell>
          <cell r="BT27" t="e">
            <v>#REF!</v>
          </cell>
          <cell r="BU27">
            <v>0.51720136518771409</v>
          </cell>
          <cell r="BV27">
            <v>0.2708265118099642</v>
          </cell>
          <cell r="BW27">
            <v>2.7685922526656799</v>
          </cell>
          <cell r="BX27">
            <v>333275.30000000005</v>
          </cell>
          <cell r="BZ27">
            <v>396.21614399999999</v>
          </cell>
          <cell r="CA27">
            <v>326.72214399999996</v>
          </cell>
          <cell r="CC27">
            <v>0.11928131195688052</v>
          </cell>
          <cell r="CD27">
            <v>-1.2829473940704772E-2</v>
          </cell>
          <cell r="CE27">
            <v>-2.5345992503603143E-2</v>
          </cell>
          <cell r="CF27">
            <v>-1.2456772714514952E-2</v>
          </cell>
          <cell r="CH27">
            <v>-2.7934443633469863E-2</v>
          </cell>
          <cell r="CI27">
            <v>-3.9185596645558429E-2</v>
          </cell>
          <cell r="CJ27">
            <v>-3.744017015843859E-2</v>
          </cell>
          <cell r="CK27">
            <v>-3.6261388975207365E-2</v>
          </cell>
          <cell r="CM27">
            <v>3.6862934169026307E-3</v>
          </cell>
          <cell r="CN27">
            <v>-1.0713416118823815E-4</v>
          </cell>
          <cell r="CO27">
            <v>1.4977016953756861E-2</v>
          </cell>
          <cell r="CP27">
            <v>1.8781618063695493E-2</v>
          </cell>
          <cell r="CR27">
            <v>399.7</v>
          </cell>
          <cell r="CS27">
            <v>615.98399999999992</v>
          </cell>
          <cell r="CT27">
            <v>701.71456119000015</v>
          </cell>
          <cell r="CU27">
            <v>733.64257372414511</v>
          </cell>
          <cell r="CW27">
            <v>29.299999999999955</v>
          </cell>
          <cell r="CX27">
            <v>44.453999999999951</v>
          </cell>
          <cell r="CY27">
            <v>56.493321756000086</v>
          </cell>
          <cell r="CZ27">
            <v>59.623477869910857</v>
          </cell>
          <cell r="DB27">
            <v>398.23200000000003</v>
          </cell>
          <cell r="DC27">
            <v>616.04999999999995</v>
          </cell>
          <cell r="DD27">
            <v>691.36005</v>
          </cell>
          <cell r="DE27">
            <v>720.11760000000004</v>
          </cell>
          <cell r="DG27">
            <v>30.142000000000003</v>
          </cell>
          <cell r="DH27">
            <v>46.267000000000003</v>
          </cell>
          <cell r="DI27">
            <v>58.690711999999998</v>
          </cell>
          <cell r="DJ27">
            <v>61.866855999999999</v>
          </cell>
          <cell r="DL27">
            <v>0.48438999999999999</v>
          </cell>
          <cell r="DM27">
            <v>0.60224999999999995</v>
          </cell>
          <cell r="DN27">
            <v>0.85733336000000004</v>
          </cell>
          <cell r="DO27">
            <v>0.92477774999999995</v>
          </cell>
        </row>
        <row r="28">
          <cell r="A28" t="str">
            <v>Lincare Holdings</v>
          </cell>
          <cell r="B28" t="str">
            <v>LNCR</v>
          </cell>
          <cell r="C28" t="str">
            <v>UNDERPERFORM</v>
          </cell>
          <cell r="D28">
            <v>23.36</v>
          </cell>
          <cell r="E28">
            <v>22</v>
          </cell>
          <cell r="F28">
            <v>2.5206243032330007</v>
          </cell>
          <cell r="G28">
            <v>3.1564880448582286</v>
          </cell>
          <cell r="H28">
            <v>1.7897872997824624</v>
          </cell>
          <cell r="I28">
            <v>1.9946375594575403</v>
          </cell>
          <cell r="K28">
            <v>7.4006299621670824</v>
          </cell>
          <cell r="L28">
            <v>13.051830238620679</v>
          </cell>
          <cell r="M28">
            <v>11.711400845351054</v>
          </cell>
          <cell r="O28">
            <v>4.2657406009604681</v>
          </cell>
          <cell r="P28">
            <v>6.1278405343649851</v>
          </cell>
          <cell r="Q28">
            <v>5.769204799714502</v>
          </cell>
          <cell r="S28">
            <v>0.33310633918978222</v>
          </cell>
          <cell r="U28">
            <v>1720</v>
          </cell>
          <cell r="V28">
            <v>-0.13256591162272557</v>
          </cell>
          <cell r="W28">
            <v>-0.11370070265510868</v>
          </cell>
          <cell r="X28">
            <v>12</v>
          </cell>
          <cell r="Z28">
            <v>-2.6666666666666727E-2</v>
          </cell>
          <cell r="AA28">
            <v>-3.2712159999999997E-2</v>
          </cell>
          <cell r="AB28">
            <v>4.8944830000000002E-2</v>
          </cell>
          <cell r="AC28">
            <v>-0.12081289000000001</v>
          </cell>
          <cell r="AD28">
            <v>-0.13256591162272557</v>
          </cell>
          <cell r="AE28">
            <v>-8.8212309999999988E-2</v>
          </cell>
          <cell r="AF28">
            <v>-0.44120700000000002</v>
          </cell>
          <cell r="AH28">
            <v>-0.33596998433523562</v>
          </cell>
          <cell r="AM28" t="e">
            <v>#REF!</v>
          </cell>
          <cell r="AN28">
            <v>-0.30387539019036869</v>
          </cell>
          <cell r="AQ28">
            <v>0</v>
          </cell>
          <cell r="AR28">
            <v>2.9349944258639908</v>
          </cell>
          <cell r="AS28">
            <v>3.9027454506982657</v>
          </cell>
          <cell r="AT28">
            <v>2.3632652647383661</v>
          </cell>
          <cell r="AU28">
            <v>2.6460199119305279</v>
          </cell>
          <cell r="AX28">
            <v>2.5206243032330007</v>
          </cell>
          <cell r="AY28">
            <v>3.1564880448582286</v>
          </cell>
          <cell r="AZ28">
            <v>1.7897872997824624</v>
          </cell>
          <cell r="BA28">
            <v>1.9946375594575403</v>
          </cell>
          <cell r="BC28">
            <v>499.39999999999986</v>
          </cell>
          <cell r="BD28">
            <v>516.20699999999988</v>
          </cell>
          <cell r="BE28">
            <v>359.34439645600025</v>
          </cell>
          <cell r="BF28">
            <v>381.68261222221986</v>
          </cell>
          <cell r="BH28" t="e">
            <v>#REF!</v>
          </cell>
          <cell r="BI28">
            <v>72.650999999999996</v>
          </cell>
          <cell r="BJ28">
            <v>556.91499999999996</v>
          </cell>
          <cell r="BK28">
            <v>0</v>
          </cell>
          <cell r="BL28">
            <v>0</v>
          </cell>
          <cell r="BM28">
            <v>969.51800000000003</v>
          </cell>
          <cell r="BP28">
            <v>73.533439999999999</v>
          </cell>
          <cell r="BQ28">
            <v>0.25226438577524513</v>
          </cell>
          <cell r="BR28">
            <v>-0.4329814419231075</v>
          </cell>
          <cell r="BS28">
            <v>0.11445508619933564</v>
          </cell>
          <cell r="BT28" t="e">
            <v>#REF!</v>
          </cell>
          <cell r="BU28">
            <v>3.365438526231479E-2</v>
          </cell>
          <cell r="BV28">
            <v>-0.30387539019036869</v>
          </cell>
          <cell r="BW28">
            <v>1.0788598372358378</v>
          </cell>
          <cell r="BX28">
            <v>949996.9</v>
          </cell>
          <cell r="BZ28">
            <v>2202.0051583999998</v>
          </cell>
          <cell r="CA28">
            <v>1717.7411583999999</v>
          </cell>
          <cell r="CC28">
            <v>-7.0285151397915135E-2</v>
          </cell>
          <cell r="CD28">
            <v>-2.8004284970506332E-2</v>
          </cell>
          <cell r="CE28">
            <v>-5.8408099819307391E-2</v>
          </cell>
          <cell r="CF28">
            <v>-0.15160785087058504</v>
          </cell>
          <cell r="CH28">
            <v>-8.1252693692640543E-3</v>
          </cell>
          <cell r="CI28">
            <v>-1.2210383705710925E-2</v>
          </cell>
          <cell r="CJ28">
            <v>-1.2274874442744332E-2</v>
          </cell>
          <cell r="CK28">
            <v>-7.6574965708766096E-2</v>
          </cell>
          <cell r="CM28">
            <v>6.2657034192170613E-6</v>
          </cell>
          <cell r="CN28">
            <v>0</v>
          </cell>
          <cell r="CO28">
            <v>-3.9279191282415193E-2</v>
          </cell>
          <cell r="CP28">
            <v>-0.11772331731859009</v>
          </cell>
          <cell r="CR28">
            <v>1596</v>
          </cell>
          <cell r="CS28">
            <v>1664.58</v>
          </cell>
          <cell r="CT28">
            <v>1563.5875270000001</v>
          </cell>
          <cell r="CU28">
            <v>1582.21033184</v>
          </cell>
          <cell r="CW28">
            <v>499.39999999999986</v>
          </cell>
          <cell r="CX28">
            <v>516.20699999999988</v>
          </cell>
          <cell r="CY28">
            <v>359.34439645600025</v>
          </cell>
          <cell r="CZ28">
            <v>381.68261222221986</v>
          </cell>
          <cell r="DB28">
            <v>1595.99</v>
          </cell>
          <cell r="DC28">
            <v>1664.58</v>
          </cell>
          <cell r="DD28">
            <v>1627.5150000000001</v>
          </cell>
          <cell r="DE28">
            <v>1793.3267000000001</v>
          </cell>
          <cell r="DG28">
            <v>503.49099999999999</v>
          </cell>
          <cell r="DH28">
            <v>522.58799999999997</v>
          </cell>
          <cell r="DI28">
            <v>363.81011999999998</v>
          </cell>
          <cell r="DJ28">
            <v>413.33362</v>
          </cell>
          <cell r="DL28">
            <v>2.7111800000000001</v>
          </cell>
          <cell r="DM28">
            <v>3.24743</v>
          </cell>
          <cell r="DN28">
            <v>1.9008100000000001</v>
          </cell>
          <cell r="DO28">
            <v>2.3510797000000001</v>
          </cell>
        </row>
        <row r="29">
          <cell r="A29" t="str">
            <v>Gentiva Health Services</v>
          </cell>
          <cell r="B29" t="str">
            <v>GTIV</v>
          </cell>
          <cell r="C29" t="str">
            <v>N/R</v>
          </cell>
          <cell r="D29">
            <v>19.010000000000002</v>
          </cell>
          <cell r="E29" t="str">
            <v>--</v>
          </cell>
          <cell r="F29">
            <v>1.1809499999999999</v>
          </cell>
          <cell r="G29">
            <v>5.3695199999999996</v>
          </cell>
          <cell r="H29">
            <v>1.7625002000000001</v>
          </cell>
          <cell r="I29">
            <v>1.8699998</v>
          </cell>
          <cell r="K29">
            <v>3.5403537001445198</v>
          </cell>
          <cell r="L29">
            <v>10.785814378914681</v>
          </cell>
          <cell r="M29">
            <v>10.165776488318341</v>
          </cell>
          <cell r="O29">
            <v>6.2940407645665726</v>
          </cell>
          <cell r="P29">
            <v>6.0464669041450829</v>
          </cell>
          <cell r="Q29">
            <v>5.7933379327137704</v>
          </cell>
          <cell r="S29">
            <v>0.26862745098039215</v>
          </cell>
          <cell r="U29">
            <v>570</v>
          </cell>
          <cell r="V29">
            <v>-0.35030758714969235</v>
          </cell>
          <cell r="W29">
            <v>-0.33144237818207545</v>
          </cell>
          <cell r="X29">
            <v>12</v>
          </cell>
          <cell r="Z29">
            <v>-1.3492475350285305E-2</v>
          </cell>
          <cell r="AA29">
            <v>8.1957929999999998E-2</v>
          </cell>
          <cell r="AB29">
            <v>0.12618494</v>
          </cell>
          <cell r="AC29">
            <v>-0.3000736</v>
          </cell>
          <cell r="AD29">
            <v>-0.35030758714969235</v>
          </cell>
          <cell r="AE29">
            <v>6.4986000000000002E-2</v>
          </cell>
          <cell r="AF29">
            <v>-8.5465189999999996E-2</v>
          </cell>
          <cell r="AH29">
            <v>-0.45125669273607949</v>
          </cell>
          <cell r="AM29" t="e">
            <v>#REF!</v>
          </cell>
          <cell r="AN29">
            <v>4.0945210541344146E-2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X29">
            <v>1.1809499999999999</v>
          </cell>
          <cell r="AY29">
            <v>5.3695199999999996</v>
          </cell>
          <cell r="AZ29">
            <v>1.7625002000000001</v>
          </cell>
          <cell r="BA29">
            <v>1.8699998</v>
          </cell>
          <cell r="BC29">
            <v>105.267</v>
          </cell>
          <cell r="BD29">
            <v>119.074</v>
          </cell>
          <cell r="BE29">
            <v>123.94951</v>
          </cell>
          <cell r="BF29">
            <v>129.36525</v>
          </cell>
          <cell r="BH29" t="e">
            <v>#REF!</v>
          </cell>
          <cell r="BI29">
            <v>69.200999999999993</v>
          </cell>
          <cell r="BJ29">
            <v>251</v>
          </cell>
          <cell r="BK29" t="str">
            <v>0</v>
          </cell>
          <cell r="BL29" t="str">
            <v>0</v>
          </cell>
          <cell r="BM29">
            <v>494.971</v>
          </cell>
          <cell r="BP29">
            <v>29.861000000000001</v>
          </cell>
          <cell r="BQ29">
            <v>3.546780134637368</v>
          </cell>
          <cell r="BR29">
            <v>-0.67175833221591497</v>
          </cell>
          <cell r="BS29">
            <v>6.0992673929909369E-2</v>
          </cell>
          <cell r="BT29" t="e">
            <v>#REF!</v>
          </cell>
          <cell r="BU29">
            <v>0.13116171259749021</v>
          </cell>
          <cell r="BV29">
            <v>4.0945210541344146E-2</v>
          </cell>
          <cell r="BW29">
            <v>2.1079328820733325</v>
          </cell>
          <cell r="BX29">
            <v>432353.9</v>
          </cell>
          <cell r="BZ29">
            <v>749.45661000000007</v>
          </cell>
          <cell r="CA29">
            <v>567.65761000000009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M29" t="e">
            <v>#VALUE!</v>
          </cell>
          <cell r="CN29" t="e">
            <v>#VALUE!</v>
          </cell>
          <cell r="CO29" t="e">
            <v>#VALUE!</v>
          </cell>
          <cell r="CP29" t="e">
            <v>#VALUE!</v>
          </cell>
          <cell r="CR29" t="str">
            <v>A</v>
          </cell>
          <cell r="CS29" t="str">
            <v>A</v>
          </cell>
          <cell r="CT29" t="str">
            <v>E</v>
          </cell>
          <cell r="CU29" t="str">
            <v>E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B29">
            <v>1229.297</v>
          </cell>
          <cell r="DC29">
            <v>1300.4380000000001</v>
          </cell>
          <cell r="DD29">
            <v>1168.6300000000001</v>
          </cell>
          <cell r="DE29">
            <v>1254.5274999999999</v>
          </cell>
          <cell r="DG29">
            <v>105.267</v>
          </cell>
          <cell r="DH29">
            <v>119.074</v>
          </cell>
          <cell r="DI29">
            <v>123.94951</v>
          </cell>
          <cell r="DJ29">
            <v>129.36525</v>
          </cell>
          <cell r="DL29">
            <v>1.1809499999999999</v>
          </cell>
          <cell r="DM29">
            <v>5.3695199999999996</v>
          </cell>
          <cell r="DN29">
            <v>1.7625002000000001</v>
          </cell>
          <cell r="DO29">
            <v>1.8699998</v>
          </cell>
        </row>
        <row r="30">
          <cell r="A30" t="str">
            <v>Home Health Care</v>
          </cell>
          <cell r="K30">
            <v>11.789007771380248</v>
          </cell>
          <cell r="L30">
            <v>11.328737547709183</v>
          </cell>
          <cell r="M30">
            <v>10.693284636167498</v>
          </cell>
          <cell r="O30">
            <v>7.2449601649849198</v>
          </cell>
          <cell r="P30">
            <v>6.2456300281629211</v>
          </cell>
          <cell r="Q30">
            <v>5.8368183904418469</v>
          </cell>
          <cell r="S30">
            <v>0.2597934093574682</v>
          </cell>
          <cell r="V30">
            <v>-0.21591497339138849</v>
          </cell>
          <cell r="W30">
            <v>-0.19704976442377159</v>
          </cell>
          <cell r="Z30">
            <v>-2.8484848484848557E-2</v>
          </cell>
          <cell r="AA30">
            <v>-3.5700469999999998E-2</v>
          </cell>
          <cell r="AB30">
            <v>0.14320942000000003</v>
          </cell>
          <cell r="AC30">
            <v>-0.13967072999999999</v>
          </cell>
          <cell r="AD30">
            <v>-0.24143674938620896</v>
          </cell>
          <cell r="AE30">
            <v>1.6868000000000001E-2</v>
          </cell>
          <cell r="AF30">
            <v>-0.26333609499999999</v>
          </cell>
          <cell r="AM30" t="e">
            <v>#REF!</v>
          </cell>
          <cell r="AN30">
            <v>0.15588586117565417</v>
          </cell>
          <cell r="CA30">
            <v>374.70086249999997</v>
          </cell>
        </row>
        <row r="32">
          <cell r="A32" t="str">
            <v>Psychiatric Solutions</v>
          </cell>
          <cell r="B32" t="str">
            <v>PSYS</v>
          </cell>
          <cell r="C32" t="str">
            <v>N/R</v>
          </cell>
          <cell r="D32">
            <v>19.98</v>
          </cell>
          <cell r="E32" t="str">
            <v>--</v>
          </cell>
          <cell r="F32">
            <v>1.4258500000000001</v>
          </cell>
          <cell r="G32">
            <v>1.94692</v>
          </cell>
          <cell r="H32">
            <v>2.2233960000000002</v>
          </cell>
          <cell r="I32">
            <v>2.492292</v>
          </cell>
          <cell r="K32">
            <v>10.262363117128594</v>
          </cell>
          <cell r="L32">
            <v>8.9862534609219402</v>
          </cell>
          <cell r="M32">
            <v>8.0167171422931176</v>
          </cell>
          <cell r="O32">
            <v>8.3072372324192951</v>
          </cell>
          <cell r="P32">
            <v>7.3199078501331147</v>
          </cell>
          <cell r="Q32">
            <v>6.8275555742591623</v>
          </cell>
          <cell r="S32">
            <v>0.58668325720820014</v>
          </cell>
          <cell r="U32">
            <v>1140</v>
          </cell>
          <cell r="V32">
            <v>-0.28258527827648117</v>
          </cell>
          <cell r="W32">
            <v>-0.26372006930886427</v>
          </cell>
          <cell r="X32">
            <v>12</v>
          </cell>
          <cell r="Z32">
            <v>-3.9880358923229942E-3</v>
          </cell>
          <cell r="AA32">
            <v>-2.4414059999999998E-2</v>
          </cell>
          <cell r="AB32">
            <v>0.36662100000000003</v>
          </cell>
          <cell r="AC32">
            <v>-0.28206970000000003</v>
          </cell>
          <cell r="AD32">
            <v>-0.28258527827648117</v>
          </cell>
          <cell r="AE32">
            <v>-0.44958680000000001</v>
          </cell>
          <cell r="AF32">
            <v>-0.56504189999999999</v>
          </cell>
          <cell r="AH32">
            <v>-0.54281185723925351</v>
          </cell>
          <cell r="AM32" t="e">
            <v>#REF!</v>
          </cell>
          <cell r="AN32">
            <v>0.13488276116320574</v>
          </cell>
          <cell r="AQ32">
            <v>0</v>
          </cell>
          <cell r="AR32">
            <v>0.94637184115523521</v>
          </cell>
          <cell r="AS32">
            <v>0.33130331036202088</v>
          </cell>
          <cell r="AT32">
            <v>1.4288438685911087</v>
          </cell>
          <cell r="AU32">
            <v>1.6668842276157221</v>
          </cell>
          <cell r="AX32">
            <v>1.4258500000000001</v>
          </cell>
          <cell r="AY32">
            <v>1.94692</v>
          </cell>
          <cell r="AZ32">
            <v>2.2233960000000002</v>
          </cell>
          <cell r="BA32">
            <v>2.492292</v>
          </cell>
          <cell r="BC32">
            <v>238.31100000000001</v>
          </cell>
          <cell r="BD32">
            <v>292.94900000000001</v>
          </cell>
          <cell r="BE32">
            <v>332.46276999999998</v>
          </cell>
          <cell r="BF32">
            <v>356.4375</v>
          </cell>
          <cell r="BH32" t="e">
            <v>#REF!</v>
          </cell>
          <cell r="BI32">
            <v>51.271000000000001</v>
          </cell>
          <cell r="BJ32">
            <v>1314.42</v>
          </cell>
          <cell r="BK32">
            <v>4.9569999999999999</v>
          </cell>
          <cell r="BL32">
            <v>29.468</v>
          </cell>
          <cell r="BM32">
            <v>889.88499999999999</v>
          </cell>
          <cell r="BP32">
            <v>56.857999999999997</v>
          </cell>
          <cell r="BQ32">
            <v>0.36544517305466906</v>
          </cell>
          <cell r="BR32">
            <v>0.14200686212068292</v>
          </cell>
          <cell r="BS32">
            <v>0.1209393198512545</v>
          </cell>
          <cell r="BT32" t="e">
            <v>#REF!</v>
          </cell>
          <cell r="BU32">
            <v>0.2292718338641524</v>
          </cell>
          <cell r="BV32">
            <v>0.13488276116320574</v>
          </cell>
          <cell r="BW32">
            <v>4.4868560739241303</v>
          </cell>
          <cell r="BX32">
            <v>1423047</v>
          </cell>
          <cell r="BZ32">
            <v>2433.5968400000002</v>
          </cell>
          <cell r="CA32">
            <v>1136.0228399999999</v>
          </cell>
          <cell r="DB32">
            <v>1460.6790000000001</v>
          </cell>
          <cell r="DC32">
            <v>1765.9770000000001</v>
          </cell>
          <cell r="DD32">
            <v>1864.3477</v>
          </cell>
          <cell r="DE32">
            <v>1969.0698</v>
          </cell>
          <cell r="DG32">
            <v>238.31100000000001</v>
          </cell>
          <cell r="DH32">
            <v>292.94900000000001</v>
          </cell>
          <cell r="DI32">
            <v>332.46276999999998</v>
          </cell>
          <cell r="DJ32">
            <v>356.4375</v>
          </cell>
          <cell r="DL32">
            <v>1.4258500000000001</v>
          </cell>
          <cell r="DM32">
            <v>1.94692</v>
          </cell>
          <cell r="DN32">
            <v>2.2233960000000002</v>
          </cell>
          <cell r="DO32">
            <v>2.492292</v>
          </cell>
        </row>
        <row r="33">
          <cell r="A33" t="str">
            <v>DaVita</v>
          </cell>
          <cell r="B33" t="str">
            <v>DVA</v>
          </cell>
          <cell r="C33" t="str">
            <v>NEUTRAL</v>
          </cell>
          <cell r="D33">
            <v>45.08</v>
          </cell>
          <cell r="E33">
            <v>44</v>
          </cell>
          <cell r="F33">
            <v>3.2188081936685231</v>
          </cell>
          <cell r="G33">
            <v>3.5321500032211639</v>
          </cell>
          <cell r="H33">
            <v>3.7938094771038631</v>
          </cell>
          <cell r="I33">
            <v>4.1723682756346623</v>
          </cell>
          <cell r="K33">
            <v>12.762764876601798</v>
          </cell>
          <cell r="L33">
            <v>11.882515522211566</v>
          </cell>
          <cell r="M33">
            <v>10.804415387599706</v>
          </cell>
          <cell r="O33">
            <v>7.8238887747095731</v>
          </cell>
          <cell r="P33">
            <v>7.457992811370378</v>
          </cell>
          <cell r="Q33">
            <v>7.1721628502564965</v>
          </cell>
          <cell r="S33">
            <v>0.6053122048534415</v>
          </cell>
          <cell r="U33">
            <v>4710</v>
          </cell>
          <cell r="V33">
            <v>-9.0578979221303202E-2</v>
          </cell>
          <cell r="W33">
            <v>-7.1713770253686304E-2</v>
          </cell>
          <cell r="X33">
            <v>12</v>
          </cell>
          <cell r="Z33">
            <v>-2.8657616892911131E-2</v>
          </cell>
          <cell r="AA33">
            <v>-1.1403440000000001E-2</v>
          </cell>
          <cell r="AB33">
            <v>1.1896849999999999E-2</v>
          </cell>
          <cell r="AC33">
            <v>-0.14280277</v>
          </cell>
          <cell r="AD33">
            <v>-9.0578979221303202E-2</v>
          </cell>
          <cell r="AE33">
            <v>-0.10448943999999999</v>
          </cell>
          <cell r="AF33">
            <v>-0.19618870000000002</v>
          </cell>
          <cell r="AH33">
            <v>-0.3954604967965929</v>
          </cell>
          <cell r="AM33" t="e">
            <v>#REF!</v>
          </cell>
          <cell r="AN33">
            <v>4.9060916602299942E-2</v>
          </cell>
          <cell r="AQ33">
            <v>0</v>
          </cell>
          <cell r="AR33">
            <v>2.4285288640595897</v>
          </cell>
          <cell r="AS33">
            <v>2.2462678659964421</v>
          </cell>
          <cell r="AT33">
            <v>2.7579794583344057</v>
          </cell>
          <cell r="AU33">
            <v>3.2039224036628462</v>
          </cell>
          <cell r="AX33">
            <v>3.2188081936685231</v>
          </cell>
          <cell r="AY33">
            <v>3.5321500032211639</v>
          </cell>
          <cell r="AZ33">
            <v>3.7938094771038631</v>
          </cell>
          <cell r="BA33">
            <v>4.1723682756346623</v>
          </cell>
          <cell r="BC33">
            <v>1000.5999999999997</v>
          </cell>
          <cell r="BD33">
            <v>1038.7169999999996</v>
          </cell>
          <cell r="BE33">
            <v>1089.6774081103908</v>
          </cell>
          <cell r="BF33">
            <v>1133.1039807760867</v>
          </cell>
          <cell r="BH33" t="e">
            <v>#REF!</v>
          </cell>
          <cell r="BI33">
            <v>446.41300000000001</v>
          </cell>
          <cell r="BJ33">
            <v>3695.1460000000002</v>
          </cell>
          <cell r="BK33">
            <v>165.846</v>
          </cell>
          <cell r="BL33">
            <v>0</v>
          </cell>
          <cell r="BM33">
            <v>1952.4579999999999</v>
          </cell>
          <cell r="BP33">
            <v>104.53033000000001</v>
          </cell>
          <cell r="BQ33">
            <v>9.734715170944086E-2</v>
          </cell>
          <cell r="BR33">
            <v>7.4079377615355435E-2</v>
          </cell>
          <cell r="BS33">
            <v>9.9783291916858641E-2</v>
          </cell>
          <cell r="BT33" t="e">
            <v>#REF!</v>
          </cell>
          <cell r="BU33">
            <v>3.8094143513891732E-2</v>
          </cell>
          <cell r="BV33">
            <v>4.9060916602299942E-2</v>
          </cell>
          <cell r="BW33">
            <v>3.5574136169909623</v>
          </cell>
          <cell r="BX33">
            <v>1021755</v>
          </cell>
          <cell r="BZ33">
            <v>8126.8062764000006</v>
          </cell>
          <cell r="CA33">
            <v>4712.2272763999999</v>
          </cell>
          <cell r="CC33">
            <v>-9.4347085315246382E-2</v>
          </cell>
          <cell r="CD33">
            <v>9.3437157375975133E-5</v>
          </cell>
          <cell r="CE33">
            <v>-1.4179374233832531E-3</v>
          </cell>
          <cell r="CF33">
            <v>4.0464591919924242E-3</v>
          </cell>
          <cell r="CH33">
            <v>-7.1919297975493346E-2</v>
          </cell>
          <cell r="CI33">
            <v>-1.1774410066474061E-2</v>
          </cell>
          <cell r="CJ33">
            <v>-1.4583946211110366E-2</v>
          </cell>
          <cell r="CK33">
            <v>-2.699428265524717E-2</v>
          </cell>
          <cell r="CM33">
            <v>-0.89634814806794105</v>
          </cell>
          <cell r="CN33">
            <v>-0.86406263554135188</v>
          </cell>
          <cell r="CO33">
            <v>-0.85267374827157605</v>
          </cell>
          <cell r="CP33">
            <v>-0.84915162407123157</v>
          </cell>
          <cell r="CR33">
            <v>545.63900000000001</v>
          </cell>
          <cell r="CS33">
            <v>769.42899999999997</v>
          </cell>
          <cell r="CT33">
            <v>881.38304305209033</v>
          </cell>
          <cell r="CU33">
            <v>951.64849052504326</v>
          </cell>
          <cell r="CW33">
            <v>1000.5999999999997</v>
          </cell>
          <cell r="CX33">
            <v>1038.7169999999996</v>
          </cell>
          <cell r="CY33">
            <v>1089.6774081103908</v>
          </cell>
          <cell r="CZ33">
            <v>1133.1039807760867</v>
          </cell>
          <cell r="DB33">
            <v>5264.1509999999998</v>
          </cell>
          <cell r="DC33">
            <v>5660.1729999999998</v>
          </cell>
          <cell r="DD33">
            <v>5982.5254000000004</v>
          </cell>
          <cell r="DE33">
            <v>6308.6426000000001</v>
          </cell>
          <cell r="DG33">
            <v>1078.1390000000001</v>
          </cell>
          <cell r="DH33">
            <v>1051.0930000000001</v>
          </cell>
          <cell r="DI33">
            <v>1105.8044</v>
          </cell>
          <cell r="DJ33">
            <v>1164.5399</v>
          </cell>
          <cell r="DL33">
            <v>3.5541299999999998</v>
          </cell>
          <cell r="DM33">
            <v>3.5318200000000002</v>
          </cell>
          <cell r="DN33">
            <v>3.7991964999999999</v>
          </cell>
          <cell r="DO33">
            <v>4.1555530000000003</v>
          </cell>
        </row>
        <row r="34">
          <cell r="A34" t="str">
            <v>Fresenius Medical Care</v>
          </cell>
          <cell r="B34" t="str">
            <v>FMS</v>
          </cell>
          <cell r="C34" t="str">
            <v>N/R</v>
          </cell>
          <cell r="D34">
            <v>40.5</v>
          </cell>
          <cell r="E34" t="str">
            <v>--</v>
          </cell>
          <cell r="F34">
            <v>2.4251</v>
          </cell>
          <cell r="G34">
            <v>2.75224</v>
          </cell>
          <cell r="H34">
            <v>2.991107</v>
          </cell>
          <cell r="I34">
            <v>3.323626</v>
          </cell>
          <cell r="K34">
            <v>14.715286457576374</v>
          </cell>
          <cell r="L34">
            <v>13.540137480872467</v>
          </cell>
          <cell r="M34">
            <v>12.185486574000805</v>
          </cell>
          <cell r="O34">
            <v>8.5393636481525395</v>
          </cell>
          <cell r="P34">
            <v>8.0904488385847344</v>
          </cell>
          <cell r="Q34">
            <v>7.4478663305236577</v>
          </cell>
          <cell r="S34">
            <v>0.48074137546962153</v>
          </cell>
          <cell r="U34">
            <v>12360</v>
          </cell>
          <cell r="V34">
            <v>-0.14158541754980924</v>
          </cell>
          <cell r="W34">
            <v>-0.12272020858219235</v>
          </cell>
          <cell r="X34">
            <v>12</v>
          </cell>
          <cell r="Z34">
            <v>8.4661354581672121E-3</v>
          </cell>
          <cell r="AA34">
            <v>8.2019809999999999E-2</v>
          </cell>
          <cell r="AB34">
            <v>7.8561900000000004E-2</v>
          </cell>
          <cell r="AC34">
            <v>-9.1724629999999988E-2</v>
          </cell>
          <cell r="AD34">
            <v>-0.14158541754980924</v>
          </cell>
          <cell r="AE34">
            <v>-0.26430520000000002</v>
          </cell>
          <cell r="AF34">
            <v>-4.2061210000000002E-3</v>
          </cell>
          <cell r="AH34">
            <v>-0.31112667425584106</v>
          </cell>
          <cell r="AM34" t="e">
            <v>#REF!</v>
          </cell>
          <cell r="AN34">
            <v>5.5487009253040842E-2</v>
          </cell>
          <cell r="AQ34">
            <v>1.7133049999999997E-2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X34">
            <v>2.4251</v>
          </cell>
          <cell r="AY34">
            <v>2.75224</v>
          </cell>
          <cell r="AZ34">
            <v>2.991107</v>
          </cell>
          <cell r="BA34">
            <v>3.323626</v>
          </cell>
          <cell r="BC34">
            <v>1971.308</v>
          </cell>
          <cell r="BD34">
            <v>2112.9270000000001</v>
          </cell>
          <cell r="BE34">
            <v>2230.1669999999999</v>
          </cell>
          <cell r="BF34">
            <v>2422.58</v>
          </cell>
          <cell r="BH34" t="e">
            <v>#REF!</v>
          </cell>
          <cell r="BI34">
            <v>221.584</v>
          </cell>
          <cell r="BJ34">
            <v>5737.674</v>
          </cell>
          <cell r="BK34">
            <v>160.50399999999999</v>
          </cell>
          <cell r="BL34">
            <v>4.2530000000000001</v>
          </cell>
          <cell r="BM34">
            <v>5958.0420000000004</v>
          </cell>
          <cell r="BP34">
            <v>305.23962999999998</v>
          </cell>
          <cell r="BQ34">
            <v>0.13489752999876292</v>
          </cell>
          <cell r="BR34">
            <v>8.6790032845972753E-2</v>
          </cell>
          <cell r="BS34">
            <v>0.11116920925931439</v>
          </cell>
          <cell r="BT34" t="e">
            <v>#REF!</v>
          </cell>
          <cell r="BU34">
            <v>7.1840118337672232E-2</v>
          </cell>
          <cell r="BV34">
            <v>5.5487009253040842E-2</v>
          </cell>
          <cell r="BW34">
            <v>2.7155098117445609</v>
          </cell>
          <cell r="BX34">
            <v>184615.5</v>
          </cell>
          <cell r="BZ34">
            <v>18043.052015000001</v>
          </cell>
          <cell r="CA34">
            <v>12362.205015</v>
          </cell>
          <cell r="DB34">
            <v>9720.3140000000003</v>
          </cell>
          <cell r="DC34">
            <v>10612.323</v>
          </cell>
          <cell r="DD34">
            <v>11243.733</v>
          </cell>
          <cell r="DE34">
            <v>12018.825000000001</v>
          </cell>
          <cell r="DG34">
            <v>1971.308</v>
          </cell>
          <cell r="DH34">
            <v>2112.9270000000001</v>
          </cell>
          <cell r="DI34">
            <v>2230.1669999999999</v>
          </cell>
          <cell r="DJ34">
            <v>2422.58</v>
          </cell>
          <cell r="DL34">
            <v>2.4251</v>
          </cell>
          <cell r="DM34">
            <v>2.75224</v>
          </cell>
          <cell r="DN34">
            <v>2.991107</v>
          </cell>
          <cell r="DO34">
            <v>3.323626</v>
          </cell>
        </row>
        <row r="35">
          <cell r="A35" t="str">
            <v>Virtual Radiologic Corporation</v>
          </cell>
          <cell r="B35" t="str">
            <v>VRAD</v>
          </cell>
          <cell r="C35" t="str">
            <v>N/R</v>
          </cell>
          <cell r="D35">
            <v>7.49</v>
          </cell>
          <cell r="E35" t="str">
            <v>--</v>
          </cell>
          <cell r="F35">
            <v>-2.3136299999999999</v>
          </cell>
          <cell r="G35">
            <v>0.51236000000000004</v>
          </cell>
          <cell r="H35">
            <v>0.40666667000000001</v>
          </cell>
          <cell r="I35">
            <v>0.42</v>
          </cell>
          <cell r="K35">
            <v>14.618627527519712</v>
          </cell>
          <cell r="L35">
            <v>18.418032635917765</v>
          </cell>
          <cell r="M35">
            <v>17.833333333333336</v>
          </cell>
          <cell r="O35">
            <v>8.5636072550410383</v>
          </cell>
          <cell r="P35">
            <v>10.260110682478009</v>
          </cell>
          <cell r="Q35">
            <v>9.2801405512243331</v>
          </cell>
          <cell r="S35">
            <v>-1.0786268810478676</v>
          </cell>
          <cell r="U35">
            <v>120</v>
          </cell>
          <cell r="V35">
            <v>-0.116745283018868</v>
          </cell>
          <cell r="W35">
            <v>-9.7880074051251098E-2</v>
          </cell>
          <cell r="X35">
            <v>12</v>
          </cell>
          <cell r="Z35">
            <v>-4.2199488491048598E-2</v>
          </cell>
          <cell r="AA35">
            <v>-0.1640625</v>
          </cell>
          <cell r="AB35">
            <v>7.7697870000000002E-2</v>
          </cell>
          <cell r="AC35">
            <v>-6.1403510000000001E-2</v>
          </cell>
          <cell r="AD35">
            <v>-0.116745283018868</v>
          </cell>
          <cell r="AE35">
            <v>-0.42295840000000007</v>
          </cell>
          <cell r="AH35">
            <v>-6.2956974145022548E-2</v>
          </cell>
          <cell r="AM35" t="e">
            <v>#REF!</v>
          </cell>
          <cell r="AN35">
            <v>-0.16534942750025317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X35">
            <v>-2.3136299999999999</v>
          </cell>
          <cell r="AY35">
            <v>0.51236000000000004</v>
          </cell>
          <cell r="AZ35">
            <v>0.40666667000000001</v>
          </cell>
          <cell r="BA35">
            <v>0.42</v>
          </cell>
          <cell r="BC35">
            <v>12.202</v>
          </cell>
          <cell r="BD35">
            <v>19.738</v>
          </cell>
          <cell r="BE35">
            <v>16.474333000000001</v>
          </cell>
          <cell r="BF35">
            <v>18.213999999999999</v>
          </cell>
          <cell r="BH35" t="e">
            <v>#REF!</v>
          </cell>
          <cell r="BI35">
            <v>29.315999999999999</v>
          </cell>
          <cell r="BJ35">
            <v>0</v>
          </cell>
          <cell r="BK35">
            <v>2.1999999999999999E-2</v>
          </cell>
          <cell r="BL35">
            <v>76.594999999999999</v>
          </cell>
          <cell r="BM35">
            <v>56.495000000000005</v>
          </cell>
          <cell r="BP35">
            <v>16.251999999999999</v>
          </cell>
          <cell r="BQ35">
            <v>-1.2214528684361805</v>
          </cell>
          <cell r="BR35">
            <v>-0.20628723944101812</v>
          </cell>
          <cell r="BS35">
            <v>3.2786876780435348E-2</v>
          </cell>
          <cell r="BT35" t="e">
            <v>#REF!</v>
          </cell>
          <cell r="BU35">
            <v>0.61760367152925744</v>
          </cell>
          <cell r="BV35">
            <v>-0.16534942750025328</v>
          </cell>
          <cell r="BW35">
            <v>0</v>
          </cell>
          <cell r="BX35">
            <v>33830.97</v>
          </cell>
          <cell r="BZ35">
            <v>169.02848</v>
          </cell>
          <cell r="CA35">
            <v>121.72748</v>
          </cell>
          <cell r="DB35">
            <v>86.242999999999995</v>
          </cell>
          <cell r="DC35">
            <v>106.56699999999999</v>
          </cell>
          <cell r="DD35">
            <v>114.54266</v>
          </cell>
          <cell r="DE35">
            <v>119.96</v>
          </cell>
          <cell r="DG35">
            <v>12.202</v>
          </cell>
          <cell r="DH35">
            <v>19.738</v>
          </cell>
          <cell r="DI35">
            <v>16.474333000000001</v>
          </cell>
          <cell r="DJ35">
            <v>18.213999999999999</v>
          </cell>
          <cell r="DL35">
            <v>-2.3136299999999999</v>
          </cell>
          <cell r="DM35">
            <v>0.51236000000000004</v>
          </cell>
          <cell r="DN35">
            <v>0.40666667000000001</v>
          </cell>
          <cell r="DO35">
            <v>0.42</v>
          </cell>
        </row>
        <row r="36">
          <cell r="A36" t="str">
            <v>IPC The Hospitalist Company</v>
          </cell>
          <cell r="B36" t="str">
            <v>IPCM</v>
          </cell>
          <cell r="C36" t="str">
            <v>N/R</v>
          </cell>
          <cell r="D36">
            <v>22.400000000000002</v>
          </cell>
          <cell r="E36" t="str">
            <v>--</v>
          </cell>
          <cell r="F36">
            <v>-0.64276999999999995</v>
          </cell>
          <cell r="G36">
            <v>0.88402999999999998</v>
          </cell>
          <cell r="H36">
            <v>1.0425</v>
          </cell>
          <cell r="I36">
            <v>1.2633333</v>
          </cell>
          <cell r="K36">
            <v>25.338506611766572</v>
          </cell>
          <cell r="L36">
            <v>21.486810551558754</v>
          </cell>
          <cell r="M36">
            <v>17.730871180234068</v>
          </cell>
          <cell r="O36">
            <v>13.285345909955614</v>
          </cell>
          <cell r="P36">
            <v>10.864935273717306</v>
          </cell>
          <cell r="Q36">
            <v>8.8754229129709561</v>
          </cell>
          <cell r="S36">
            <v>-0.30251504364776677</v>
          </cell>
          <cell r="U36">
            <v>360</v>
          </cell>
          <cell r="V36">
            <v>0.33095662507427215</v>
          </cell>
          <cell r="W36">
            <v>0.34982183404188905</v>
          </cell>
          <cell r="X36">
            <v>12</v>
          </cell>
          <cell r="Z36">
            <v>-1.9264448336252071E-2</v>
          </cell>
          <cell r="AA36">
            <v>1.8181800000000001E-2</v>
          </cell>
          <cell r="AB36">
            <v>0.24513610000000002</v>
          </cell>
          <cell r="AC36">
            <v>0.16062180000000001</v>
          </cell>
          <cell r="AE36">
            <v>1.4952419999999999E-2</v>
          </cell>
          <cell r="AH36">
            <v>9.3171370320030755E-2</v>
          </cell>
          <cell r="AM36" t="e">
            <v>#REF!</v>
          </cell>
          <cell r="AN36">
            <v>0.22277266962587206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X36">
            <v>-0.64276999999999995</v>
          </cell>
          <cell r="AY36">
            <v>0.88402999999999998</v>
          </cell>
          <cell r="AZ36">
            <v>1.0425</v>
          </cell>
          <cell r="BA36">
            <v>1.2633333</v>
          </cell>
          <cell r="BC36">
            <v>6.7839999999999998</v>
          </cell>
          <cell r="BD36">
            <v>25.231999999999999</v>
          </cell>
          <cell r="BE36">
            <v>30.853000000000002</v>
          </cell>
          <cell r="BF36">
            <v>37.768999999999998</v>
          </cell>
          <cell r="BH36" t="e">
            <v>#REF!</v>
          </cell>
          <cell r="BI36">
            <v>37.393999999999998</v>
          </cell>
          <cell r="BJ36">
            <v>8.8390000000000004</v>
          </cell>
          <cell r="BK36" t="str">
            <v>0</v>
          </cell>
          <cell r="BL36">
            <v>0</v>
          </cell>
          <cell r="BM36">
            <v>122.947</v>
          </cell>
          <cell r="BP36">
            <v>16.23977</v>
          </cell>
          <cell r="BQ36">
            <v>-2.3753442133266955</v>
          </cell>
          <cell r="BR36">
            <v>0.17925862244493973</v>
          </cell>
          <cell r="BS36">
            <v>0.21183050359712241</v>
          </cell>
          <cell r="BT36" t="e">
            <v>#REF!</v>
          </cell>
          <cell r="BU36">
            <v>2.7193396226415096</v>
          </cell>
          <cell r="BV36">
            <v>0.22277266962587206</v>
          </cell>
          <cell r="BW36">
            <v>0.35030913126188967</v>
          </cell>
          <cell r="BX36">
            <v>143464.4</v>
          </cell>
          <cell r="BZ36">
            <v>335.21584800000005</v>
          </cell>
          <cell r="CA36">
            <v>363.77084800000006</v>
          </cell>
          <cell r="DB36">
            <v>190.00200000000001</v>
          </cell>
          <cell r="DC36">
            <v>251.179</v>
          </cell>
          <cell r="DD36">
            <v>300.51</v>
          </cell>
          <cell r="DE36">
            <v>342.89233000000002</v>
          </cell>
          <cell r="DG36">
            <v>6.7839999999999998</v>
          </cell>
          <cell r="DH36">
            <v>25.231999999999999</v>
          </cell>
          <cell r="DI36">
            <v>30.853000000000002</v>
          </cell>
          <cell r="DJ36">
            <v>37.768999999999998</v>
          </cell>
          <cell r="DL36">
            <v>-0.64276999999999995</v>
          </cell>
          <cell r="DM36">
            <v>0.88402999999999998</v>
          </cell>
          <cell r="DN36">
            <v>1.0425</v>
          </cell>
          <cell r="DO36">
            <v>1.2633333</v>
          </cell>
        </row>
        <row r="37">
          <cell r="A37" t="str">
            <v>Hanger Orthopedic Group</v>
          </cell>
          <cell r="B37" t="str">
            <v>HGR</v>
          </cell>
          <cell r="C37" t="str">
            <v>N/R</v>
          </cell>
          <cell r="D37">
            <v>12.040000000000001</v>
          </cell>
          <cell r="E37" t="str">
            <v>--</v>
          </cell>
          <cell r="F37">
            <v>0.78317000000000003</v>
          </cell>
          <cell r="G37">
            <v>0.81279999999999997</v>
          </cell>
          <cell r="H37">
            <v>0.97333336000000004</v>
          </cell>
          <cell r="I37">
            <v>1.125</v>
          </cell>
          <cell r="K37">
            <v>14.812992125984254</v>
          </cell>
          <cell r="L37">
            <v>12.369862674798282</v>
          </cell>
          <cell r="M37">
            <v>10.702222222222224</v>
          </cell>
          <cell r="O37">
            <v>7.9170750090339039</v>
          </cell>
          <cell r="P37">
            <v>7.1172283459451195</v>
          </cell>
          <cell r="Q37" t="str">
            <v>--</v>
          </cell>
          <cell r="S37">
            <v>0.57356637568331548</v>
          </cell>
          <cell r="U37">
            <v>390</v>
          </cell>
          <cell r="V37">
            <v>-0.17022742935906265</v>
          </cell>
          <cell r="W37">
            <v>-0.15136222039144576</v>
          </cell>
          <cell r="X37">
            <v>12</v>
          </cell>
          <cell r="Z37">
            <v>-3.0595813204508771E-2</v>
          </cell>
          <cell r="AA37">
            <v>-5.4202609999999998E-2</v>
          </cell>
          <cell r="AB37">
            <v>2.0338999999999999E-2</v>
          </cell>
          <cell r="AC37">
            <v>-0.24133590000000002</v>
          </cell>
          <cell r="AD37">
            <v>-0.17022742935906265</v>
          </cell>
          <cell r="AE37">
            <v>-4.368549E-2</v>
          </cell>
          <cell r="AF37">
            <v>0.73224850000000008</v>
          </cell>
          <cell r="AH37">
            <v>-0.37066603261418607</v>
          </cell>
          <cell r="AM37" t="e">
            <v>#REF!</v>
          </cell>
          <cell r="AN37">
            <v>0.11238176214262952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X37">
            <v>0.78317000000000003</v>
          </cell>
          <cell r="AY37">
            <v>0.81279999999999997</v>
          </cell>
          <cell r="AZ37">
            <v>0.97333336000000004</v>
          </cell>
          <cell r="BA37">
            <v>1.125</v>
          </cell>
          <cell r="BC37">
            <v>83.78</v>
          </cell>
          <cell r="BD37">
            <v>94.09</v>
          </cell>
          <cell r="BE37">
            <v>104.664</v>
          </cell>
          <cell r="BF37">
            <v>114.77499400000001</v>
          </cell>
          <cell r="BH37" t="e">
            <v>#REF!</v>
          </cell>
          <cell r="BI37">
            <v>63.381</v>
          </cell>
          <cell r="BJ37">
            <v>422.32400000000001</v>
          </cell>
          <cell r="BK37" t="str">
            <v>0</v>
          </cell>
          <cell r="BL37">
            <v>0</v>
          </cell>
          <cell r="BM37">
            <v>266.86599999999999</v>
          </cell>
          <cell r="BP37">
            <v>32.057690000000001</v>
          </cell>
          <cell r="BQ37">
            <v>3.7833420585568822E-2</v>
          </cell>
          <cell r="BR37">
            <v>0.19750659448818908</v>
          </cell>
          <cell r="BS37">
            <v>0.15582188614186609</v>
          </cell>
          <cell r="BT37" t="e">
            <v>#REF!</v>
          </cell>
          <cell r="BU37">
            <v>0.12306039627596088</v>
          </cell>
          <cell r="BV37">
            <v>0.11238176214262929</v>
          </cell>
          <cell r="BW37">
            <v>4.4885110001062811</v>
          </cell>
          <cell r="BX37">
            <v>183569.2</v>
          </cell>
          <cell r="BZ37">
            <v>744.91758760000005</v>
          </cell>
          <cell r="CA37">
            <v>385.97458760000006</v>
          </cell>
          <cell r="DB37">
            <v>637.35</v>
          </cell>
          <cell r="DC37">
            <v>703.12900000000002</v>
          </cell>
          <cell r="DD37">
            <v>754.72500000000002</v>
          </cell>
          <cell r="DE37">
            <v>805.85</v>
          </cell>
          <cell r="DG37">
            <v>83.78</v>
          </cell>
          <cell r="DH37">
            <v>94.09</v>
          </cell>
          <cell r="DI37">
            <v>104.664</v>
          </cell>
          <cell r="DJ37">
            <v>114.77499400000001</v>
          </cell>
          <cell r="DL37">
            <v>0.78317000000000003</v>
          </cell>
          <cell r="DM37">
            <v>0.81279999999999997</v>
          </cell>
          <cell r="DN37">
            <v>0.97333336000000004</v>
          </cell>
          <cell r="DO37">
            <v>1.125</v>
          </cell>
        </row>
        <row r="38">
          <cell r="A38" t="str">
            <v>Healthways</v>
          </cell>
          <cell r="B38" t="str">
            <v>HWAY</v>
          </cell>
          <cell r="C38" t="str">
            <v>N/R</v>
          </cell>
          <cell r="D38">
            <v>10.66</v>
          </cell>
          <cell r="E38" t="str">
            <v>--</v>
          </cell>
          <cell r="F38">
            <v>1.2873699999999999</v>
          </cell>
          <cell r="G38">
            <v>1.56717</v>
          </cell>
          <cell r="H38">
            <v>0.96384614999999996</v>
          </cell>
          <cell r="I38">
            <v>1.0466666</v>
          </cell>
          <cell r="K38">
            <v>7.8034522663154284</v>
          </cell>
          <cell r="L38">
            <v>10.751896820521559</v>
          </cell>
          <cell r="M38">
            <v>15.277071036756116</v>
          </cell>
          <cell r="O38">
            <v>4.5414837203238365</v>
          </cell>
          <cell r="P38">
            <v>5.2275486181525608</v>
          </cell>
          <cell r="Q38">
            <v>7.7387614347850953</v>
          </cell>
          <cell r="S38">
            <v>0.46902254377184094</v>
          </cell>
          <cell r="U38">
            <v>370</v>
          </cell>
          <cell r="V38">
            <v>-7.1428571428571397E-2</v>
          </cell>
          <cell r="W38">
            <v>-5.2563362460954499E-2</v>
          </cell>
          <cell r="X38">
            <v>8</v>
          </cell>
          <cell r="Z38">
            <v>-4.8214285714285765E-2</v>
          </cell>
          <cell r="AA38">
            <v>-1.4787439999999999E-2</v>
          </cell>
          <cell r="AB38">
            <v>0.17014280000000004</v>
          </cell>
          <cell r="AC38">
            <v>-6.7366599999999999E-2</v>
          </cell>
          <cell r="AD38">
            <v>-7.1428571428571397E-2</v>
          </cell>
          <cell r="AE38">
            <v>-0.64466670000000004</v>
          </cell>
          <cell r="AF38">
            <v>-0.80216640000000017</v>
          </cell>
          <cell r="AH38">
            <v>-0.45298229569132265</v>
          </cell>
          <cell r="AM38" t="e">
            <v>#REF!</v>
          </cell>
          <cell r="AN38">
            <v>-0.13124027109884306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X38">
            <v>1.2873699999999999</v>
          </cell>
          <cell r="AY38">
            <v>1.56717</v>
          </cell>
          <cell r="AZ38">
            <v>0.96384614999999996</v>
          </cell>
          <cell r="BA38">
            <v>1.0466666</v>
          </cell>
          <cell r="BC38">
            <v>130.51300000000001</v>
          </cell>
          <cell r="BD38">
            <v>160.96100000000001</v>
          </cell>
          <cell r="BE38">
            <v>130.00468000000001</v>
          </cell>
          <cell r="BF38">
            <v>132.60633999999999</v>
          </cell>
          <cell r="BH38" t="e">
            <v>#REF!</v>
          </cell>
          <cell r="BI38">
            <v>35.241999999999997</v>
          </cell>
          <cell r="BJ38">
            <v>348.23200000000003</v>
          </cell>
          <cell r="BK38" t="str">
            <v>0</v>
          </cell>
          <cell r="BL38">
            <v>0</v>
          </cell>
          <cell r="BM38">
            <v>354.334</v>
          </cell>
          <cell r="BP38">
            <v>34.817</v>
          </cell>
          <cell r="BQ38">
            <v>0.21734233359484856</v>
          </cell>
          <cell r="BR38">
            <v>-0.38497664580102986</v>
          </cell>
          <cell r="BS38">
            <v>8.5927043439453454E-2</v>
          </cell>
          <cell r="BT38" t="e">
            <v>#REF!</v>
          </cell>
          <cell r="BU38">
            <v>0.23329476757104661</v>
          </cell>
          <cell r="BV38">
            <v>-0.19232186678760699</v>
          </cell>
          <cell r="BW38">
            <v>2.1634557439379725</v>
          </cell>
          <cell r="BX38">
            <v>306066.8</v>
          </cell>
          <cell r="BZ38">
            <v>684.13922000000002</v>
          </cell>
          <cell r="CA38">
            <v>371.14922000000001</v>
          </cell>
          <cell r="DB38">
            <v>615.58600000000001</v>
          </cell>
          <cell r="DC38">
            <v>736.24300000000005</v>
          </cell>
          <cell r="DD38">
            <v>663.03045999999995</v>
          </cell>
          <cell r="DE38">
            <v>684.38367000000005</v>
          </cell>
          <cell r="DG38">
            <v>130.51300000000001</v>
          </cell>
          <cell r="DH38">
            <v>160.96100000000001</v>
          </cell>
          <cell r="DI38">
            <v>130.00468000000001</v>
          </cell>
          <cell r="DJ38">
            <v>132.60633999999999</v>
          </cell>
          <cell r="DL38">
            <v>1.2873699999999999</v>
          </cell>
          <cell r="DM38">
            <v>1.56717</v>
          </cell>
          <cell r="DN38">
            <v>0.96384614999999996</v>
          </cell>
          <cell r="DO38">
            <v>1.0466666</v>
          </cell>
        </row>
        <row r="39">
          <cell r="A39" t="str">
            <v>Pediatrix Medical Group</v>
          </cell>
          <cell r="B39" t="str">
            <v>PDX</v>
          </cell>
          <cell r="C39" t="str">
            <v>N/R</v>
          </cell>
          <cell r="D39">
            <v>33.11</v>
          </cell>
          <cell r="E39" t="str">
            <v>--</v>
          </cell>
          <cell r="F39">
            <v>2.8894899999999999</v>
          </cell>
          <cell r="G39">
            <v>3.1803699999999999</v>
          </cell>
          <cell r="H39">
            <v>3.0546631999999998</v>
          </cell>
          <cell r="I39">
            <v>3.2201781</v>
          </cell>
          <cell r="K39">
            <v>10.410738373208149</v>
          </cell>
          <cell r="L39">
            <v>10.839165509310487</v>
          </cell>
          <cell r="M39">
            <v>10.282039990272587</v>
          </cell>
          <cell r="O39">
            <v>6.2968387781916277</v>
          </cell>
          <cell r="P39">
            <v>6.3648103275919903</v>
          </cell>
          <cell r="Q39">
            <v>6.0186794062160978</v>
          </cell>
          <cell r="S39">
            <v>9.812155769981927E-2</v>
          </cell>
          <cell r="U39">
            <v>1520</v>
          </cell>
          <cell r="V39">
            <v>4.4479495268138658E-2</v>
          </cell>
          <cell r="W39">
            <v>6.3344704235755556E-2</v>
          </cell>
          <cell r="X39">
            <v>12</v>
          </cell>
          <cell r="Z39" t="e">
            <v>#VALUE!</v>
          </cell>
          <cell r="AA39" t="e">
            <v>#VALUE!</v>
          </cell>
          <cell r="AB39" t="e">
            <v>#VALUE!</v>
          </cell>
          <cell r="AC39" t="e">
            <v>#VALUE!</v>
          </cell>
          <cell r="AD39">
            <v>4.4479495268138658E-2</v>
          </cell>
          <cell r="AE39" t="e">
            <v>#VALUE!</v>
          </cell>
          <cell r="AF39">
            <v>-0.34083280000000005</v>
          </cell>
          <cell r="AH39">
            <v>-0.44854237977730149</v>
          </cell>
          <cell r="AM39" t="e">
            <v>#REF!</v>
          </cell>
          <cell r="AN39">
            <v>-1.0679273364313846E-2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X39">
            <v>2.8894899999999999</v>
          </cell>
          <cell r="AY39">
            <v>3.1803699999999999</v>
          </cell>
          <cell r="AZ39">
            <v>3.0546631999999998</v>
          </cell>
          <cell r="BA39">
            <v>3.2201781</v>
          </cell>
          <cell r="BC39">
            <v>237.35499999999999</v>
          </cell>
          <cell r="BD39">
            <v>258.01099999999997</v>
          </cell>
          <cell r="BE39">
            <v>255.25563</v>
          </cell>
          <cell r="BF39">
            <v>269.93524000000002</v>
          </cell>
          <cell r="BH39" t="e">
            <v>#REF!</v>
          </cell>
          <cell r="BI39">
            <v>35.11</v>
          </cell>
          <cell r="BJ39">
            <v>140.114</v>
          </cell>
          <cell r="BK39">
            <v>0</v>
          </cell>
          <cell r="BL39">
            <v>0</v>
          </cell>
          <cell r="BM39">
            <v>965.13800000000003</v>
          </cell>
          <cell r="BP39">
            <v>45.896999999999998</v>
          </cell>
          <cell r="BQ39">
            <v>0.10066828402243999</v>
          </cell>
          <cell r="BR39">
            <v>-3.9525841332926692E-2</v>
          </cell>
          <cell r="BS39">
            <v>5.418433691806035E-2</v>
          </cell>
          <cell r="BT39" t="e">
            <v>#REF!</v>
          </cell>
          <cell r="BU39">
            <v>8.702576309747001E-2</v>
          </cell>
          <cell r="BV39">
            <v>-1.0679273364313846E-2</v>
          </cell>
          <cell r="BW39">
            <v>0.54305436589912837</v>
          </cell>
          <cell r="BX39">
            <v>348414.9</v>
          </cell>
          <cell r="BZ39">
            <v>1624.6536699999999</v>
          </cell>
          <cell r="CA39">
            <v>1519.64967</v>
          </cell>
          <cell r="DB39">
            <v>917.64400000000001</v>
          </cell>
          <cell r="DC39">
            <v>1068.277</v>
          </cell>
          <cell r="DD39">
            <v>1203.6687999999999</v>
          </cell>
          <cell r="DE39">
            <v>1276.7751000000001</v>
          </cell>
          <cell r="DG39">
            <v>237.35499999999999</v>
          </cell>
          <cell r="DH39">
            <v>258.01099999999997</v>
          </cell>
          <cell r="DI39">
            <v>255.25563</v>
          </cell>
          <cell r="DJ39">
            <v>269.93524000000002</v>
          </cell>
          <cell r="DL39">
            <v>2.8894899999999999</v>
          </cell>
          <cell r="DM39">
            <v>3.1803699999999999</v>
          </cell>
          <cell r="DN39">
            <v>3.0546631999999998</v>
          </cell>
          <cell r="DO39">
            <v>3.2201781</v>
          </cell>
        </row>
        <row r="40">
          <cell r="A40" t="str">
            <v xml:space="preserve">Specialized Healthcare Services </v>
          </cell>
          <cell r="K40">
            <v>13.690696202060755</v>
          </cell>
          <cell r="L40">
            <v>12.126189098504923</v>
          </cell>
          <cell r="M40">
            <v>11.494950980800255</v>
          </cell>
          <cell r="O40">
            <v>8.1121561207265991</v>
          </cell>
          <cell r="P40">
            <v>7.3889503307517463</v>
          </cell>
          <cell r="Q40">
            <v>7.4478663305236577</v>
          </cell>
          <cell r="S40">
            <v>0.47488195962073121</v>
          </cell>
          <cell r="V40">
            <v>-0.1036621311200856</v>
          </cell>
          <cell r="W40">
            <v>-8.4796922152468701E-2</v>
          </cell>
          <cell r="Z40" t="e">
            <v>#VALUE!</v>
          </cell>
          <cell r="AA40" t="e">
            <v>#VALUE!</v>
          </cell>
          <cell r="AB40" t="e">
            <v>#VALUE!</v>
          </cell>
          <cell r="AC40" t="e">
            <v>#VALUE!</v>
          </cell>
          <cell r="AD40">
            <v>-0.116745283018868</v>
          </cell>
          <cell r="AE40" t="e">
            <v>#VALUE!</v>
          </cell>
          <cell r="AF40">
            <v>-0.26851075000000002</v>
          </cell>
          <cell r="AM40" t="e">
            <v>#REF!</v>
          </cell>
          <cell r="AN40">
            <v>5.2273962927670392E-2</v>
          </cell>
          <cell r="CA40">
            <v>760.9987137999999</v>
          </cell>
        </row>
        <row r="42">
          <cell r="A42" t="str">
            <v>Coventry Health Care</v>
          </cell>
          <cell r="B42" t="str">
            <v>CVH</v>
          </cell>
          <cell r="C42" t="str">
            <v>N/R</v>
          </cell>
          <cell r="D42">
            <v>17.91</v>
          </cell>
          <cell r="E42" t="str">
            <v>--</v>
          </cell>
          <cell r="F42">
            <v>4.0423400000000003</v>
          </cell>
          <cell r="G42">
            <v>2.5649000000000002</v>
          </cell>
          <cell r="H42">
            <v>1.7846413000000001</v>
          </cell>
          <cell r="I42">
            <v>2.2798462000000002</v>
          </cell>
          <cell r="K42">
            <v>6.9827283714764707</v>
          </cell>
          <cell r="L42">
            <v>10.035630129146961</v>
          </cell>
          <cell r="M42">
            <v>7.8557930793752657</v>
          </cell>
          <cell r="O42">
            <v>3.6097886696028225</v>
          </cell>
          <cell r="P42">
            <v>5.1901356632766387</v>
          </cell>
          <cell r="Q42">
            <v>4.3745654753805763</v>
          </cell>
          <cell r="S42">
            <v>0.11395677262159286</v>
          </cell>
          <cell r="U42">
            <v>2640</v>
          </cell>
          <cell r="V42">
            <v>0.2036290322580645</v>
          </cell>
          <cell r="W42">
            <v>0.2224942412256814</v>
          </cell>
          <cell r="X42">
            <v>12</v>
          </cell>
          <cell r="Z42">
            <v>-4.1220556745181991E-2</v>
          </cell>
          <cell r="AA42">
            <v>3.7058469999999996E-2</v>
          </cell>
          <cell r="AB42">
            <v>0.20201350000000001</v>
          </cell>
          <cell r="AC42">
            <v>0.10692214999999999</v>
          </cell>
          <cell r="AD42">
            <v>0.2036290322580645</v>
          </cell>
          <cell r="AE42">
            <v>-0.58713700000000002</v>
          </cell>
          <cell r="AF42">
            <v>-0.71589340000000012</v>
          </cell>
          <cell r="AH42">
            <v>-0.48942335978716456</v>
          </cell>
          <cell r="AM42" t="e">
            <v>#REF!</v>
          </cell>
          <cell r="AN42">
            <v>-0.3044904981686184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X42">
            <v>4.0423400000000003</v>
          </cell>
          <cell r="AY42">
            <v>2.5649000000000002</v>
          </cell>
          <cell r="AZ42">
            <v>1.7846413000000001</v>
          </cell>
          <cell r="BA42">
            <v>2.2798462000000002</v>
          </cell>
          <cell r="BC42">
            <v>1219.6869999999999</v>
          </cell>
          <cell r="BD42">
            <v>852.36199999999985</v>
          </cell>
          <cell r="BE42">
            <v>592.82587000000001</v>
          </cell>
          <cell r="BF42">
            <v>703.34910000000002</v>
          </cell>
          <cell r="BH42" t="e">
            <v>#REF!</v>
          </cell>
          <cell r="BI42">
            <v>1461.2429999999999</v>
          </cell>
          <cell r="BJ42">
            <v>1902.472</v>
          </cell>
          <cell r="BK42">
            <v>0</v>
          </cell>
          <cell r="BL42">
            <v>0</v>
          </cell>
          <cell r="BM42">
            <v>3430.6689999999994</v>
          </cell>
          <cell r="BP42">
            <v>147.15899999999999</v>
          </cell>
          <cell r="BQ42">
            <v>-0.36549127485565291</v>
          </cell>
          <cell r="BR42">
            <v>-0.30420628484541312</v>
          </cell>
          <cell r="BS42">
            <v>0.27748147484875529</v>
          </cell>
          <cell r="BT42" t="e">
            <v>#REF!</v>
          </cell>
          <cell r="BU42">
            <v>-0.30116333124809891</v>
          </cell>
          <cell r="BV42">
            <v>-0.3044904981686184</v>
          </cell>
          <cell r="BW42">
            <v>2.2320000187713673</v>
          </cell>
          <cell r="BX42">
            <v>2977264</v>
          </cell>
          <cell r="BZ42">
            <v>3076.8466900000003</v>
          </cell>
          <cell r="CA42">
            <v>2635.61769</v>
          </cell>
          <cell r="DB42">
            <v>9879.5310000000009</v>
          </cell>
          <cell r="DC42">
            <v>11913.646000000001</v>
          </cell>
          <cell r="DD42">
            <v>13472.014999999999</v>
          </cell>
          <cell r="DE42">
            <v>13595.138999999999</v>
          </cell>
          <cell r="DG42">
            <v>1219.6869999999999</v>
          </cell>
          <cell r="DH42">
            <v>852.36199999999985</v>
          </cell>
          <cell r="DI42">
            <v>592.82587000000001</v>
          </cell>
          <cell r="DJ42">
            <v>703.34910000000002</v>
          </cell>
          <cell r="DL42">
            <v>4.0423400000000003</v>
          </cell>
          <cell r="DM42">
            <v>2.5649000000000002</v>
          </cell>
          <cell r="DN42">
            <v>1.7846413000000001</v>
          </cell>
          <cell r="DO42">
            <v>2.2798462000000002</v>
          </cell>
        </row>
        <row r="43">
          <cell r="A43" t="str">
            <v>Humana</v>
          </cell>
          <cell r="B43" t="str">
            <v>HUM</v>
          </cell>
          <cell r="C43" t="str">
            <v>N/R</v>
          </cell>
          <cell r="D43">
            <v>30.580000000000002</v>
          </cell>
          <cell r="E43" t="str">
            <v>--</v>
          </cell>
          <cell r="F43">
            <v>4.9959800000000003</v>
          </cell>
          <cell r="G43">
            <v>3.8711899999999999</v>
          </cell>
          <cell r="H43">
            <v>5.8940669999999997</v>
          </cell>
          <cell r="I43">
            <v>5.685975</v>
          </cell>
          <cell r="K43">
            <v>7.8993797772777885</v>
          </cell>
          <cell r="L43">
            <v>5.1882681347192019</v>
          </cell>
          <cell r="M43">
            <v>5.3781453488627724</v>
          </cell>
          <cell r="O43">
            <v>0.88323502284908884</v>
          </cell>
          <cell r="P43">
            <v>0.65722892377200104</v>
          </cell>
          <cell r="Q43">
            <v>0.66463122329112478</v>
          </cell>
          <cell r="S43">
            <v>-9.0205933862856078</v>
          </cell>
          <cell r="U43">
            <v>5150</v>
          </cell>
          <cell r="V43">
            <v>-0.17972103004291839</v>
          </cell>
          <cell r="W43">
            <v>-0.1608558210753015</v>
          </cell>
          <cell r="X43">
            <v>12</v>
          </cell>
          <cell r="Z43">
            <v>-1.5453960077269846E-2</v>
          </cell>
          <cell r="AA43">
            <v>2.7208570000000001E-2</v>
          </cell>
          <cell r="AB43">
            <v>3.1018259999999999E-2</v>
          </cell>
          <cell r="AC43">
            <v>-0.28467830000000005</v>
          </cell>
          <cell r="AD43">
            <v>-0.17972103004291839</v>
          </cell>
          <cell r="AE43">
            <v>-0.29522930000000003</v>
          </cell>
          <cell r="AF43">
            <v>-0.40158959999999999</v>
          </cell>
          <cell r="AH43">
            <v>-0.73603964288653856</v>
          </cell>
          <cell r="AM43" t="e">
            <v>#REF!</v>
          </cell>
          <cell r="AN43">
            <v>0.34387728674505413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X43">
            <v>4.9959800000000003</v>
          </cell>
          <cell r="AY43">
            <v>3.8711899999999999</v>
          </cell>
          <cell r="AZ43">
            <v>5.8940669999999997</v>
          </cell>
          <cell r="BA43">
            <v>5.685975</v>
          </cell>
          <cell r="BC43">
            <v>1542.9899999999998</v>
          </cell>
          <cell r="BD43">
            <v>1293.4870000000001</v>
          </cell>
          <cell r="BE43">
            <v>1738.2878000000001</v>
          </cell>
          <cell r="BF43">
            <v>1718.9277</v>
          </cell>
          <cell r="BH43" t="e">
            <v>#REF!</v>
          </cell>
          <cell r="BI43">
            <v>6173.9610000000002</v>
          </cell>
          <cell r="BJ43">
            <v>2161.5740000000001</v>
          </cell>
          <cell r="BK43" t="str">
            <v>0</v>
          </cell>
          <cell r="BL43" t="str">
            <v>0</v>
          </cell>
          <cell r="BM43">
            <v>4457.1900000000005</v>
          </cell>
          <cell r="BP43">
            <v>168.56899999999999</v>
          </cell>
          <cell r="BQ43">
            <v>-0.22513901176545947</v>
          </cell>
          <cell r="BR43">
            <v>0.52254655545194106</v>
          </cell>
          <cell r="BS43">
            <v>-3.5305333312295129E-2</v>
          </cell>
          <cell r="BT43" t="e">
            <v>#REF!</v>
          </cell>
          <cell r="BU43">
            <v>-0.16170098315607995</v>
          </cell>
          <cell r="BV43">
            <v>0.34387728674505413</v>
          </cell>
          <cell r="BW43">
            <v>1.6711215497333951</v>
          </cell>
          <cell r="BX43">
            <v>4264884</v>
          </cell>
          <cell r="BZ43">
            <v>1142.4530199999995</v>
          </cell>
          <cell r="CA43">
            <v>5154.8400199999996</v>
          </cell>
          <cell r="DB43">
            <v>24825.862000000001</v>
          </cell>
          <cell r="DC43">
            <v>28516.723000000002</v>
          </cell>
          <cell r="DD43">
            <v>30879.138999999999</v>
          </cell>
          <cell r="DE43">
            <v>30780.875</v>
          </cell>
          <cell r="DG43">
            <v>1542.9899999999998</v>
          </cell>
          <cell r="DH43">
            <v>1293.4870000000001</v>
          </cell>
          <cell r="DI43">
            <v>1738.2878000000001</v>
          </cell>
          <cell r="DJ43">
            <v>1718.9277</v>
          </cell>
          <cell r="DL43">
            <v>4.9959800000000003</v>
          </cell>
          <cell r="DM43">
            <v>3.8711899999999999</v>
          </cell>
          <cell r="DN43">
            <v>5.8940669999999997</v>
          </cell>
          <cell r="DO43">
            <v>5.685975</v>
          </cell>
        </row>
        <row r="44">
          <cell r="A44" t="str">
            <v>CIGNA Corp.</v>
          </cell>
          <cell r="B44" t="str">
            <v>CI</v>
          </cell>
          <cell r="C44" t="str">
            <v>N/R</v>
          </cell>
          <cell r="D44">
            <v>21.31</v>
          </cell>
          <cell r="E44" t="str">
            <v>--</v>
          </cell>
          <cell r="F44">
            <v>3.9549300000000001</v>
          </cell>
          <cell r="G44">
            <v>1.0478499999999999</v>
          </cell>
          <cell r="H44">
            <v>3.8727174</v>
          </cell>
          <cell r="I44">
            <v>4.2179722999999996</v>
          </cell>
          <cell r="K44">
            <v>20.336880278665838</v>
          </cell>
          <cell r="L44">
            <v>5.5025961873696225</v>
          </cell>
          <cell r="M44">
            <v>5.0521905987860567</v>
          </cell>
          <cell r="O44">
            <v>8.856322669270833</v>
          </cell>
          <cell r="P44">
            <v>3.6692841048948313</v>
          </cell>
          <cell r="Q44">
            <v>3.400419854617446</v>
          </cell>
          <cell r="S44">
            <v>0.22602887308769662</v>
          </cell>
          <cell r="U44">
            <v>5750</v>
          </cell>
          <cell r="V44">
            <v>0.26468842729970299</v>
          </cell>
          <cell r="W44">
            <v>0.28355363626731989</v>
          </cell>
          <cell r="X44">
            <v>12</v>
          </cell>
          <cell r="Z44">
            <v>-8.837209302325677E-3</v>
          </cell>
          <cell r="AA44">
            <v>6.1783789999999998E-2</v>
          </cell>
          <cell r="AB44">
            <v>4.3073889999999997E-2</v>
          </cell>
          <cell r="AC44">
            <v>4.694462E-4</v>
          </cell>
          <cell r="AD44">
            <v>0.26468842729970299</v>
          </cell>
          <cell r="AE44">
            <v>-0.46551290000000001</v>
          </cell>
          <cell r="AF44">
            <v>-0.49254680000000006</v>
          </cell>
          <cell r="AH44">
            <v>-0.72004776604556375</v>
          </cell>
          <cell r="AM44" t="e">
            <v>#REF!</v>
          </cell>
          <cell r="AN44">
            <v>1.4136377604166666</v>
          </cell>
          <cell r="AQ44">
            <v>1.885014E-3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X44">
            <v>3.9549300000000001</v>
          </cell>
          <cell r="AY44">
            <v>1.0478499999999999</v>
          </cell>
          <cell r="AZ44">
            <v>3.8727174</v>
          </cell>
          <cell r="BA44">
            <v>4.2179722999999996</v>
          </cell>
          <cell r="BC44">
            <v>1947</v>
          </cell>
          <cell r="BD44">
            <v>768</v>
          </cell>
          <cell r="BE44">
            <v>1853.6738</v>
          </cell>
          <cell r="BF44">
            <v>2000.24</v>
          </cell>
          <cell r="BH44" t="e">
            <v>#REF!</v>
          </cell>
          <cell r="BI44">
            <v>1342</v>
          </cell>
          <cell r="BJ44">
            <v>2391</v>
          </cell>
          <cell r="BK44" t="str">
            <v>0</v>
          </cell>
          <cell r="BL44" t="str">
            <v>0</v>
          </cell>
          <cell r="BM44">
            <v>3592</v>
          </cell>
          <cell r="BP44">
            <v>269.95100000000002</v>
          </cell>
          <cell r="BQ44">
            <v>-0.73505220067106114</v>
          </cell>
          <cell r="BR44">
            <v>2.695870019563869</v>
          </cell>
          <cell r="BS44">
            <v>8.9150553562209245E-2</v>
          </cell>
          <cell r="BT44" t="e">
            <v>#REF!</v>
          </cell>
          <cell r="BU44">
            <v>-0.60554699537750389</v>
          </cell>
          <cell r="BV44">
            <v>1.4136377604166666</v>
          </cell>
          <cell r="BW44">
            <v>3.11328125</v>
          </cell>
          <cell r="BX44">
            <v>4638888</v>
          </cell>
          <cell r="BZ44">
            <v>6801.6558100000002</v>
          </cell>
          <cell r="CA44">
            <v>5752.6558100000002</v>
          </cell>
          <cell r="DB44">
            <v>17623</v>
          </cell>
          <cell r="DC44">
            <v>19101</v>
          </cell>
          <cell r="DD44">
            <v>19298.2</v>
          </cell>
          <cell r="DE44">
            <v>19900.016</v>
          </cell>
          <cell r="DG44">
            <v>1947</v>
          </cell>
          <cell r="DH44">
            <v>768</v>
          </cell>
          <cell r="DI44">
            <v>1853.6738</v>
          </cell>
          <cell r="DJ44">
            <v>2000.24</v>
          </cell>
          <cell r="DL44">
            <v>3.9549300000000001</v>
          </cell>
          <cell r="DM44">
            <v>1.0478499999999999</v>
          </cell>
          <cell r="DN44">
            <v>3.8727174</v>
          </cell>
          <cell r="DO44">
            <v>4.2179722999999996</v>
          </cell>
        </row>
        <row r="45">
          <cell r="A45" t="str">
            <v>Aetna Inc.</v>
          </cell>
          <cell r="B45" t="str">
            <v>AET</v>
          </cell>
          <cell r="C45" t="str">
            <v>N/R</v>
          </cell>
          <cell r="D45">
            <v>26.240000000000002</v>
          </cell>
          <cell r="E45" t="str">
            <v>--</v>
          </cell>
          <cell r="F45">
            <v>3.5958399999999999</v>
          </cell>
          <cell r="G45">
            <v>2.9108299999999998</v>
          </cell>
          <cell r="H45">
            <v>3.8730479999999998</v>
          </cell>
          <cell r="I45">
            <v>4.3073249999999996</v>
          </cell>
          <cell r="K45">
            <v>9.0146109528897274</v>
          </cell>
          <cell r="L45">
            <v>6.7750257678190415</v>
          </cell>
          <cell r="M45">
            <v>6.0919480187819595</v>
          </cell>
          <cell r="O45" t="str">
            <v>--</v>
          </cell>
          <cell r="P45" t="str">
            <v>--</v>
          </cell>
          <cell r="Q45" t="str">
            <v>--</v>
          </cell>
          <cell r="S45" t="str">
            <v>--</v>
          </cell>
          <cell r="U45">
            <v>12290</v>
          </cell>
          <cell r="V45">
            <v>-7.9298245614034979E-2</v>
          </cell>
          <cell r="W45">
            <v>-6.0433036646418081E-2</v>
          </cell>
          <cell r="X45">
            <v>12</v>
          </cell>
          <cell r="Z45">
            <v>-7.6161462300072813E-4</v>
          </cell>
          <cell r="AA45">
            <v>9.9287749999999994E-2</v>
          </cell>
          <cell r="AB45">
            <v>-4.6511649999999995E-2</v>
          </cell>
          <cell r="AC45">
            <v>-0.18280910000000003</v>
          </cell>
          <cell r="AD45">
            <v>-7.9298245614034979E-2</v>
          </cell>
          <cell r="AE45">
            <v>-0.39830310000000002</v>
          </cell>
          <cell r="AF45">
            <v>-0.45685700000000007</v>
          </cell>
          <cell r="AH45">
            <v>-0.65531114146566649</v>
          </cell>
          <cell r="AM45" t="e">
            <v>#REF!</v>
          </cell>
          <cell r="AN45" t="e">
            <v>#VALUE!</v>
          </cell>
          <cell r="AQ45">
            <v>1.5349189999999998E-3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X45">
            <v>3.5958399999999999</v>
          </cell>
          <cell r="AY45">
            <v>2.9108299999999998</v>
          </cell>
          <cell r="AZ45">
            <v>3.8730479999999998</v>
          </cell>
          <cell r="BA45">
            <v>4.3073249999999996</v>
          </cell>
          <cell r="BC45">
            <v>3298.5</v>
          </cell>
          <cell r="BD45">
            <v>2788.9</v>
          </cell>
          <cell r="BE45">
            <v>3203.6187</v>
          </cell>
          <cell r="BF45">
            <v>3347.6089999999999</v>
          </cell>
          <cell r="BH45" t="e">
            <v>#REF!</v>
          </cell>
          <cell r="BI45">
            <v>1179.5</v>
          </cell>
          <cell r="BJ45">
            <v>3854</v>
          </cell>
          <cell r="BK45">
            <v>152.9</v>
          </cell>
          <cell r="BL45">
            <v>0</v>
          </cell>
          <cell r="BM45">
            <v>8186.4</v>
          </cell>
          <cell r="BP45">
            <v>468.3</v>
          </cell>
          <cell r="BQ45">
            <v>-0.1905006896858592</v>
          </cell>
          <cell r="BR45">
            <v>0.330564821717517</v>
          </cell>
          <cell r="BS45">
            <v>0.11212796743030284</v>
          </cell>
          <cell r="BT45" t="e">
            <v>#REF!</v>
          </cell>
          <cell r="BU45">
            <v>-0.1544944671820524</v>
          </cell>
          <cell r="BV45">
            <v>0.14870332389113994</v>
          </cell>
          <cell r="BW45">
            <v>1.3819068449926495</v>
          </cell>
          <cell r="BX45">
            <v>7083975</v>
          </cell>
          <cell r="BZ45">
            <v>15115.592000000001</v>
          </cell>
          <cell r="CA45">
            <v>12288.192000000001</v>
          </cell>
          <cell r="DB45">
            <v>27599.599999999999</v>
          </cell>
          <cell r="DC45">
            <v>30950.7</v>
          </cell>
          <cell r="DD45">
            <v>34039.652000000002</v>
          </cell>
          <cell r="DE45">
            <v>35788.055</v>
          </cell>
          <cell r="DG45">
            <v>3298.5</v>
          </cell>
          <cell r="DH45">
            <v>2788.9</v>
          </cell>
          <cell r="DI45">
            <v>3203.6187</v>
          </cell>
          <cell r="DJ45">
            <v>3347.6089999999999</v>
          </cell>
          <cell r="DL45">
            <v>3.5958399999999999</v>
          </cell>
          <cell r="DM45">
            <v>2.9108299999999998</v>
          </cell>
          <cell r="DN45">
            <v>3.8730479999999998</v>
          </cell>
          <cell r="DO45">
            <v>4.3073249999999996</v>
          </cell>
        </row>
        <row r="46">
          <cell r="A46" t="str">
            <v>WellPoint Inc.</v>
          </cell>
          <cell r="B46" t="str">
            <v>WLP</v>
          </cell>
          <cell r="C46" t="str">
            <v>N/R</v>
          </cell>
          <cell r="D46">
            <v>46.03</v>
          </cell>
          <cell r="E46" t="str">
            <v>--</v>
          </cell>
          <cell r="F46">
            <v>5.6376799999999996</v>
          </cell>
          <cell r="G46">
            <v>4.7916499999999997</v>
          </cell>
          <cell r="H46">
            <v>5.6054573000000003</v>
          </cell>
          <cell r="I46">
            <v>6.1407299999999996</v>
          </cell>
          <cell r="K46">
            <v>9.6062942827627236</v>
          </cell>
          <cell r="L46">
            <v>8.2116404668714544</v>
          </cell>
          <cell r="M46">
            <v>7.4958514704277839</v>
          </cell>
          <cell r="O46">
            <v>7.4162941504448376</v>
          </cell>
          <cell r="P46">
            <v>6.0532326729892407</v>
          </cell>
          <cell r="Q46">
            <v>5.9553582048207856</v>
          </cell>
          <cell r="S46">
            <v>0.25112165599754005</v>
          </cell>
          <cell r="U46">
            <v>23410</v>
          </cell>
          <cell r="V46">
            <v>9.2570614763826109E-2</v>
          </cell>
          <cell r="W46">
            <v>0.11143582373144301</v>
          </cell>
          <cell r="X46">
            <v>12</v>
          </cell>
          <cell r="Z46">
            <v>-9.6815834767642883E-3</v>
          </cell>
          <cell r="AA46">
            <v>1.075971E-2</v>
          </cell>
          <cell r="AB46">
            <v>5.6218389999999993E-2</v>
          </cell>
          <cell r="AC46">
            <v>5.2114250000000001E-2</v>
          </cell>
          <cell r="AD46">
            <v>9.2570614763826109E-2</v>
          </cell>
          <cell r="AE46">
            <v>-0.10080093</v>
          </cell>
          <cell r="AF46">
            <v>-0.407864</v>
          </cell>
          <cell r="AH46">
            <v>-0.58222137063082768</v>
          </cell>
          <cell r="AM46" t="e">
            <v>#REF!</v>
          </cell>
          <cell r="AN46">
            <v>0.22517909868851649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X46">
            <v>5.6376799999999996</v>
          </cell>
          <cell r="AY46">
            <v>4.7916499999999997</v>
          </cell>
          <cell r="AZ46">
            <v>5.6054573000000003</v>
          </cell>
          <cell r="BA46">
            <v>6.1407299999999996</v>
          </cell>
          <cell r="BC46">
            <v>6116.6999999999989</v>
          </cell>
          <cell r="BD46">
            <v>4125.1000000000004</v>
          </cell>
          <cell r="BE46">
            <v>5053.9862999999996</v>
          </cell>
          <cell r="BF46">
            <v>5137.0469999999996</v>
          </cell>
          <cell r="BH46" t="e">
            <v>#REF!</v>
          </cell>
          <cell r="BI46">
            <v>2183.9</v>
          </cell>
          <cell r="BJ46">
            <v>9370.6</v>
          </cell>
          <cell r="BK46" t="str">
            <v>0</v>
          </cell>
          <cell r="BL46" t="str">
            <v>0</v>
          </cell>
          <cell r="BM46">
            <v>21431.7</v>
          </cell>
          <cell r="BP46">
            <v>508.5</v>
          </cell>
          <cell r="BQ46">
            <v>-0.15006704885697664</v>
          </cell>
          <cell r="BR46">
            <v>0.16983863596047311</v>
          </cell>
          <cell r="BS46">
            <v>9.5491352685890485E-2</v>
          </cell>
          <cell r="BT46" t="e">
            <v>#REF!</v>
          </cell>
          <cell r="BU46">
            <v>-0.32560040544738156</v>
          </cell>
          <cell r="BV46">
            <v>0.22517909868851649</v>
          </cell>
          <cell r="BW46">
            <v>2.2716055368354704</v>
          </cell>
          <cell r="BX46">
            <v>5268599</v>
          </cell>
          <cell r="BZ46">
            <v>30592.955000000002</v>
          </cell>
          <cell r="CA46">
            <v>23406.255000000001</v>
          </cell>
          <cell r="DB46">
            <v>61167.9</v>
          </cell>
          <cell r="DC46">
            <v>61251.1</v>
          </cell>
          <cell r="DD46">
            <v>62203.02</v>
          </cell>
          <cell r="DE46">
            <v>63877.703000000001</v>
          </cell>
          <cell r="DG46">
            <v>6116.6999999999989</v>
          </cell>
          <cell r="DH46">
            <v>4125.1000000000004</v>
          </cell>
          <cell r="DI46">
            <v>5053.9862999999996</v>
          </cell>
          <cell r="DJ46">
            <v>5137.0469999999996</v>
          </cell>
          <cell r="DL46">
            <v>5.6376799999999996</v>
          </cell>
          <cell r="DM46">
            <v>4.7916499999999997</v>
          </cell>
          <cell r="DN46">
            <v>5.6054573000000003</v>
          </cell>
          <cell r="DO46">
            <v>6.1407299999999996</v>
          </cell>
        </row>
        <row r="47">
          <cell r="A47" t="str">
            <v>United Healthcare Group, Inc.</v>
          </cell>
          <cell r="B47" t="str">
            <v>UNH</v>
          </cell>
          <cell r="C47" t="str">
            <v>N/R</v>
          </cell>
          <cell r="D47">
            <v>27.310000000000002</v>
          </cell>
          <cell r="E47" t="str">
            <v>--</v>
          </cell>
          <cell r="F47">
            <v>3.5472600000000001</v>
          </cell>
          <cell r="G47">
            <v>2.4522200000000001</v>
          </cell>
          <cell r="H47">
            <v>3.0105200000000001</v>
          </cell>
          <cell r="I47">
            <v>3.2631073000000002</v>
          </cell>
          <cell r="K47">
            <v>11.136847428044792</v>
          </cell>
          <cell r="L47">
            <v>9.0715225276696394</v>
          </cell>
          <cell r="M47">
            <v>8.3693233133951797</v>
          </cell>
          <cell r="O47">
            <v>6.1274567584881492</v>
          </cell>
          <cell r="P47">
            <v>5.4264742988139014</v>
          </cell>
          <cell r="Q47">
            <v>5.2183046508368793</v>
          </cell>
          <cell r="S47">
            <v>0.18076089099152376</v>
          </cell>
          <cell r="U47">
            <v>33150</v>
          </cell>
          <cell r="V47">
            <v>2.6691729323308211E-2</v>
          </cell>
          <cell r="W47">
            <v>4.5556938290925109E-2</v>
          </cell>
          <cell r="X47">
            <v>12</v>
          </cell>
          <cell r="Z47">
            <v>-3.6603221083453263E-4</v>
          </cell>
          <cell r="AA47">
            <v>5.3220149999999994E-2</v>
          </cell>
          <cell r="AB47">
            <v>0.12064003999999999</v>
          </cell>
          <cell r="AC47">
            <v>-5.6975129999999999E-2</v>
          </cell>
          <cell r="AD47">
            <v>2.6691729323308211E-2</v>
          </cell>
          <cell r="AE47">
            <v>-0.16098310000000002</v>
          </cell>
          <cell r="AF47">
            <v>-0.54467290000000002</v>
          </cell>
          <cell r="AH47">
            <v>-0.53847367487762199</v>
          </cell>
          <cell r="AM47" t="e">
            <v>#REF!</v>
          </cell>
          <cell r="AN47">
            <v>0.12917825112107617</v>
          </cell>
          <cell r="AQ47">
            <v>1.2315269999999998E-3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X47">
            <v>3.5472600000000001</v>
          </cell>
          <cell r="AY47">
            <v>2.4522200000000001</v>
          </cell>
          <cell r="AZ47">
            <v>3.0105200000000001</v>
          </cell>
          <cell r="BA47">
            <v>3.2631073000000002</v>
          </cell>
          <cell r="BC47">
            <v>8645</v>
          </cell>
          <cell r="BD47">
            <v>6244</v>
          </cell>
          <cell r="BE47">
            <v>7050.5889999999999</v>
          </cell>
          <cell r="BF47">
            <v>7331.8525</v>
          </cell>
          <cell r="BH47" t="e">
            <v>#REF!</v>
          </cell>
          <cell r="BI47">
            <v>8209</v>
          </cell>
          <cell r="BJ47">
            <v>12794</v>
          </cell>
          <cell r="BK47">
            <v>20.5</v>
          </cell>
          <cell r="BL47">
            <v>500</v>
          </cell>
          <cell r="BM47">
            <v>20780</v>
          </cell>
          <cell r="BP47">
            <v>1214</v>
          </cell>
          <cell r="BQ47">
            <v>-0.30870023623867437</v>
          </cell>
          <cell r="BR47">
            <v>0.22767125298708923</v>
          </cell>
          <cell r="BS47">
            <v>8.3901551891367721E-2</v>
          </cell>
          <cell r="BT47" t="e">
            <v>#REF!</v>
          </cell>
          <cell r="BU47">
            <v>-0.27773279352226721</v>
          </cell>
          <cell r="BV47">
            <v>0.12917825112107617</v>
          </cell>
          <cell r="BW47">
            <v>2.0490070467648942</v>
          </cell>
          <cell r="BX47">
            <v>13224264</v>
          </cell>
          <cell r="BZ47">
            <v>38259.840000000004</v>
          </cell>
          <cell r="CA47">
            <v>33154.340000000004</v>
          </cell>
          <cell r="DB47">
            <v>74287</v>
          </cell>
          <cell r="DC47">
            <v>80415</v>
          </cell>
          <cell r="DD47">
            <v>85356.766000000003</v>
          </cell>
          <cell r="DE47">
            <v>88702.5</v>
          </cell>
          <cell r="DG47">
            <v>8645</v>
          </cell>
          <cell r="DH47">
            <v>6244</v>
          </cell>
          <cell r="DI47">
            <v>7050.5889999999999</v>
          </cell>
          <cell r="DJ47">
            <v>7331.8525</v>
          </cell>
          <cell r="DL47">
            <v>3.5472600000000001</v>
          </cell>
          <cell r="DM47">
            <v>2.4522200000000001</v>
          </cell>
          <cell r="DN47">
            <v>3.0105200000000001</v>
          </cell>
          <cell r="DO47">
            <v>3.2631073000000002</v>
          </cell>
        </row>
        <row r="48">
          <cell r="A48" t="str">
            <v>Health Care Plans</v>
          </cell>
          <cell r="K48">
            <v>9.3104526178262255</v>
          </cell>
          <cell r="L48">
            <v>7.493333117345248</v>
          </cell>
          <cell r="M48">
            <v>6.7938997446048717</v>
          </cell>
          <cell r="O48">
            <v>6.1274567584881492</v>
          </cell>
          <cell r="P48">
            <v>5.1901356632766387</v>
          </cell>
          <cell r="Q48">
            <v>4.3745654753805763</v>
          </cell>
          <cell r="S48">
            <v>0.18076089099152376</v>
          </cell>
          <cell r="V48">
            <v>5.963117204356716E-2</v>
          </cell>
          <cell r="W48">
            <v>7.8496381011184058E-2</v>
          </cell>
          <cell r="Z48">
            <v>-9.2593963895449827E-3</v>
          </cell>
          <cell r="AA48">
            <v>4.5139309999999995E-2</v>
          </cell>
          <cell r="AB48">
            <v>4.9646139999999991E-2</v>
          </cell>
          <cell r="AC48">
            <v>-2.8252841899999999E-2</v>
          </cell>
          <cell r="AD48">
            <v>5.963117204356716E-2</v>
          </cell>
          <cell r="AE48">
            <v>-0.34676620000000002</v>
          </cell>
          <cell r="AF48">
            <v>-0.47470190000000007</v>
          </cell>
          <cell r="AM48" t="e">
            <v>#REF!</v>
          </cell>
          <cell r="AN48" t="e">
            <v>#VALUE!</v>
          </cell>
          <cell r="CA48">
            <v>9020.4239049999996</v>
          </cell>
        </row>
        <row r="50">
          <cell r="A50" t="str">
            <v>AmSurg Corp.</v>
          </cell>
          <cell r="B50" t="str">
            <v>AMSG</v>
          </cell>
          <cell r="C50" t="str">
            <v>N/R</v>
          </cell>
          <cell r="D50">
            <v>19.34</v>
          </cell>
          <cell r="E50" t="str">
            <v>--</v>
          </cell>
          <cell r="F50">
            <v>1.36405</v>
          </cell>
          <cell r="G50">
            <v>1.5716600000000001</v>
          </cell>
          <cell r="H50">
            <v>1.6396693</v>
          </cell>
          <cell r="I50">
            <v>1.7665010999999999</v>
          </cell>
          <cell r="K50">
            <v>12.305460468549176</v>
          </cell>
          <cell r="L50">
            <v>11.795061357799405</v>
          </cell>
          <cell r="M50">
            <v>10.948195843184021</v>
          </cell>
          <cell r="O50">
            <v>8.1012441687824506</v>
          </cell>
          <cell r="P50">
            <v>5.0493906389562646</v>
          </cell>
          <cell r="Q50">
            <v>4.7460535904376524</v>
          </cell>
          <cell r="S50">
            <v>0.34366665383732681</v>
          </cell>
          <cell r="U50">
            <v>610</v>
          </cell>
          <cell r="V50">
            <v>-0.17137960582690659</v>
          </cell>
          <cell r="W50">
            <v>-0.15251439685928969</v>
          </cell>
          <cell r="X50">
            <v>12</v>
          </cell>
          <cell r="Z50">
            <v>-5.1495831289848026E-2</v>
          </cell>
          <cell r="AA50">
            <v>-4.3047959999999996E-2</v>
          </cell>
          <cell r="AB50">
            <v>9.2038519999999999E-2</v>
          </cell>
          <cell r="AC50">
            <v>-1.074165E-2</v>
          </cell>
          <cell r="AD50">
            <v>-0.17137960582690659</v>
          </cell>
          <cell r="AE50">
            <v>-0.24717790000000001</v>
          </cell>
          <cell r="AF50">
            <v>-0.2437009</v>
          </cell>
          <cell r="AH50">
            <v>-0.39990984904090265</v>
          </cell>
          <cell r="AM50" t="e">
            <v>#REF!</v>
          </cell>
          <cell r="AN50">
            <v>0.60440036195278801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X50">
            <v>1.36405</v>
          </cell>
          <cell r="AY50">
            <v>1.5716600000000001</v>
          </cell>
          <cell r="AZ50">
            <v>1.6396693</v>
          </cell>
          <cell r="BA50">
            <v>1.7665010999999999</v>
          </cell>
          <cell r="BC50">
            <v>98.421999999999983</v>
          </cell>
          <cell r="BD50">
            <v>113.827</v>
          </cell>
          <cell r="BE50">
            <v>182.62407999999999</v>
          </cell>
          <cell r="BF50">
            <v>194.29623000000001</v>
          </cell>
          <cell r="BH50" t="e">
            <v>#REF!</v>
          </cell>
          <cell r="BI50">
            <v>31.547999999999998</v>
          </cell>
          <cell r="BJ50">
            <v>272.63600000000002</v>
          </cell>
          <cell r="BK50">
            <v>66.078999999999994</v>
          </cell>
          <cell r="BL50">
            <v>0</v>
          </cell>
          <cell r="BM50">
            <v>460.42899999999997</v>
          </cell>
          <cell r="BP50">
            <v>31.797999999999998</v>
          </cell>
          <cell r="BQ50">
            <v>0.15220116564642061</v>
          </cell>
          <cell r="BR50">
            <v>4.3272272628940067E-2</v>
          </cell>
          <cell r="BS50">
            <v>7.7352061174774667E-2</v>
          </cell>
          <cell r="BT50" t="e">
            <v>#REF!</v>
          </cell>
          <cell r="BU50">
            <v>0.15651988376582482</v>
          </cell>
          <cell r="BV50">
            <v>0.60440036195278801</v>
          </cell>
          <cell r="BW50">
            <v>2.3951786482996127</v>
          </cell>
          <cell r="BX50">
            <v>216995.5</v>
          </cell>
          <cell r="BZ50">
            <v>922.14031999999997</v>
          </cell>
          <cell r="CA50">
            <v>614.97331999999994</v>
          </cell>
          <cell r="DB50">
            <v>518.31100000000004</v>
          </cell>
          <cell r="DC50">
            <v>600.65499999999997</v>
          </cell>
          <cell r="DD50">
            <v>663.28009999999995</v>
          </cell>
          <cell r="DE50">
            <v>726.69494999999995</v>
          </cell>
          <cell r="DG50">
            <v>98.421999999999983</v>
          </cell>
          <cell r="DH50">
            <v>113.827</v>
          </cell>
          <cell r="DI50">
            <v>182.62407999999999</v>
          </cell>
          <cell r="DJ50">
            <v>194.29623000000001</v>
          </cell>
          <cell r="DL50">
            <v>1.36405</v>
          </cell>
          <cell r="DM50">
            <v>1.5716600000000001</v>
          </cell>
          <cell r="DN50">
            <v>1.6396693</v>
          </cell>
          <cell r="DO50">
            <v>1.7665010999999999</v>
          </cell>
        </row>
        <row r="51">
          <cell r="A51" t="str">
            <v>Community Health Systems</v>
          </cell>
          <cell r="B51" t="str">
            <v>CYH</v>
          </cell>
          <cell r="C51" t="str">
            <v>N/R</v>
          </cell>
          <cell r="D51">
            <v>23.71</v>
          </cell>
          <cell r="E51" t="str">
            <v>--</v>
          </cell>
          <cell r="F51">
            <v>0.61714999999999998</v>
          </cell>
          <cell r="G51">
            <v>2.2132800000000001</v>
          </cell>
          <cell r="H51">
            <v>2.4637205999999998</v>
          </cell>
          <cell r="I51">
            <v>2.7764142000000001</v>
          </cell>
          <cell r="K51">
            <v>10.712607532711631</v>
          </cell>
          <cell r="L51">
            <v>9.6236561889363603</v>
          </cell>
          <cell r="M51">
            <v>8.5397920814552819</v>
          </cell>
          <cell r="O51">
            <v>7.5414002811596861</v>
          </cell>
          <cell r="P51">
            <v>6.96476240890724</v>
          </cell>
          <cell r="Q51">
            <v>6.5905078711039939</v>
          </cell>
          <cell r="S51">
            <v>0.83945103370015284</v>
          </cell>
          <cell r="U51">
            <v>2180</v>
          </cell>
          <cell r="V51">
            <v>0.62620027434842251</v>
          </cell>
          <cell r="W51">
            <v>0.64506548331603941</v>
          </cell>
          <cell r="X51">
            <v>12</v>
          </cell>
          <cell r="Z51">
            <v>-1.6182572614107937E-2</v>
          </cell>
          <cell r="AA51">
            <v>-1.372719E-2</v>
          </cell>
          <cell r="AB51">
            <v>0.46267730000000001</v>
          </cell>
          <cell r="AC51">
            <v>0.19085880000000002</v>
          </cell>
          <cell r="AD51">
            <v>0.62620027434842251</v>
          </cell>
          <cell r="AE51">
            <v>-0.36022670000000007</v>
          </cell>
          <cell r="AF51">
            <v>-0.52368130000000002</v>
          </cell>
          <cell r="AH51">
            <v>-0.51038310696208877</v>
          </cell>
          <cell r="AM51" t="e">
            <v>#REF!</v>
          </cell>
          <cell r="AN51">
            <v>8.2793617125400232E-2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X51">
            <v>0.61714999999999998</v>
          </cell>
          <cell r="AY51">
            <v>2.2132800000000001</v>
          </cell>
          <cell r="AZ51">
            <v>2.4637205999999998</v>
          </cell>
          <cell r="BA51">
            <v>2.7764142000000001</v>
          </cell>
          <cell r="BC51">
            <v>808.00600000000009</v>
          </cell>
          <cell r="BD51">
            <v>1491.6790000000001</v>
          </cell>
          <cell r="BE51">
            <v>1615.1804999999999</v>
          </cell>
          <cell r="BF51">
            <v>1706.9015999999999</v>
          </cell>
          <cell r="BH51" t="e">
            <v>#REF!</v>
          </cell>
          <cell r="BI51">
            <v>220.655</v>
          </cell>
          <cell r="BJ51">
            <v>8967.4459999999999</v>
          </cell>
          <cell r="BK51">
            <v>325.197</v>
          </cell>
          <cell r="BL51">
            <v>0</v>
          </cell>
          <cell r="BM51">
            <v>1672.865</v>
          </cell>
          <cell r="BP51">
            <v>91.832999999999998</v>
          </cell>
          <cell r="BQ51">
            <v>2.586291825326096</v>
          </cell>
          <cell r="BR51">
            <v>0.11315360008674902</v>
          </cell>
          <cell r="BS51">
            <v>0.12691926186759983</v>
          </cell>
          <cell r="BT51" t="e">
            <v>#REF!</v>
          </cell>
          <cell r="BU51">
            <v>0.8461236673985093</v>
          </cell>
          <cell r="BV51">
            <v>8.2793617125400232E-2</v>
          </cell>
          <cell r="BW51">
            <v>6.0116459372291216</v>
          </cell>
          <cell r="BX51">
            <v>2276748</v>
          </cell>
          <cell r="BZ51">
            <v>11249.34843</v>
          </cell>
          <cell r="CA51">
            <v>2177.3604300000002</v>
          </cell>
          <cell r="DB51">
            <v>7063.7749999999996</v>
          </cell>
          <cell r="DC51">
            <v>10840.098</v>
          </cell>
          <cell r="DD51">
            <v>11764.666999999999</v>
          </cell>
          <cell r="DE51">
            <v>12455.520500000001</v>
          </cell>
          <cell r="DG51">
            <v>808.00600000000009</v>
          </cell>
          <cell r="DH51">
            <v>1491.6790000000001</v>
          </cell>
          <cell r="DI51">
            <v>1615.1804999999999</v>
          </cell>
          <cell r="DJ51">
            <v>1706.9015999999999</v>
          </cell>
          <cell r="DL51">
            <v>0.61714999999999998</v>
          </cell>
          <cell r="DM51">
            <v>2.2132800000000001</v>
          </cell>
          <cell r="DN51">
            <v>2.4637205999999998</v>
          </cell>
          <cell r="DO51">
            <v>2.7764142000000001</v>
          </cell>
        </row>
        <row r="52">
          <cell r="A52" t="str">
            <v>Health Management Associates</v>
          </cell>
          <cell r="B52" t="str">
            <v>HMA</v>
          </cell>
          <cell r="C52" t="str">
            <v>N/R</v>
          </cell>
          <cell r="D52">
            <v>4.6900000000000004</v>
          </cell>
          <cell r="E52" t="str">
            <v>--</v>
          </cell>
          <cell r="F52">
            <v>0.55364999999999998</v>
          </cell>
          <cell r="G52">
            <v>0.91778000000000004</v>
          </cell>
          <cell r="H52">
            <v>0.38799143000000003</v>
          </cell>
          <cell r="I52">
            <v>0.43400781999999999</v>
          </cell>
          <cell r="K52">
            <v>5.1101571182636363</v>
          </cell>
          <cell r="L52">
            <v>12.087895858936884</v>
          </cell>
          <cell r="M52">
            <v>10.806256901085332</v>
          </cell>
          <cell r="O52">
            <v>5.3142364544491185</v>
          </cell>
          <cell r="P52">
            <v>6.9131735468573403</v>
          </cell>
          <cell r="Q52">
            <v>6.6996104297583532</v>
          </cell>
          <cell r="S52">
            <v>0.95267993780495663</v>
          </cell>
          <cell r="U52">
            <v>1150</v>
          </cell>
          <cell r="V52">
            <v>1.6201117318435756</v>
          </cell>
          <cell r="W52">
            <v>1.6389769408111925</v>
          </cell>
          <cell r="X52">
            <v>12</v>
          </cell>
          <cell r="Z52">
            <v>-6.944444444444442E-2</v>
          </cell>
          <cell r="AA52">
            <v>-9.2843350000000005E-2</v>
          </cell>
          <cell r="AB52">
            <v>0.52768730000000008</v>
          </cell>
          <cell r="AC52">
            <v>1.5351349999999999</v>
          </cell>
          <cell r="AD52">
            <v>1.6201117318435756</v>
          </cell>
          <cell r="AE52">
            <v>-0.35041549999999999</v>
          </cell>
          <cell r="AF52">
            <v>-0.83039540000000001</v>
          </cell>
          <cell r="AH52">
            <v>-0.38501148652603334</v>
          </cell>
          <cell r="AM52" t="e">
            <v>#REF!</v>
          </cell>
          <cell r="AN52">
            <v>-0.23128843527081466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X52">
            <v>0.55364999999999998</v>
          </cell>
          <cell r="AY52">
            <v>0.91778000000000004</v>
          </cell>
          <cell r="AZ52">
            <v>0.38799143000000003</v>
          </cell>
          <cell r="BA52">
            <v>0.43400781999999999</v>
          </cell>
          <cell r="BC52">
            <v>652.58299999999997</v>
          </cell>
          <cell r="BD52">
            <v>829.47900000000004</v>
          </cell>
          <cell r="BE52">
            <v>637.63009999999997</v>
          </cell>
          <cell r="BF52">
            <v>657.95579999999995</v>
          </cell>
          <cell r="BH52" t="e">
            <v>#REF!</v>
          </cell>
          <cell r="BI52">
            <v>143.614</v>
          </cell>
          <cell r="BJ52">
            <v>3250.027</v>
          </cell>
          <cell r="BK52">
            <v>155.55799999999999</v>
          </cell>
          <cell r="BL52" t="str">
            <v>0</v>
          </cell>
          <cell r="BM52">
            <v>154.29700000000003</v>
          </cell>
          <cell r="BP52">
            <v>244.36600000000001</v>
          </cell>
          <cell r="BQ52">
            <v>0.65768987627562558</v>
          </cell>
          <cell r="BR52">
            <v>-0.577250070823073</v>
          </cell>
          <cell r="BS52">
            <v>0.11860156292627377</v>
          </cell>
          <cell r="BT52" t="e">
            <v>#REF!</v>
          </cell>
          <cell r="BU52">
            <v>0.27107049984446441</v>
          </cell>
          <cell r="BV52">
            <v>-0.23128843527081466</v>
          </cell>
          <cell r="BW52">
            <v>3.9181546488820089</v>
          </cell>
          <cell r="BX52">
            <v>4405416</v>
          </cell>
          <cell r="BZ52">
            <v>4408.0475400000005</v>
          </cell>
          <cell r="CA52">
            <v>1146.0765400000003</v>
          </cell>
          <cell r="DB52">
            <v>4292.6869999999999</v>
          </cell>
          <cell r="DC52">
            <v>4451.6109999999999</v>
          </cell>
          <cell r="DD52">
            <v>4587.2856000000002</v>
          </cell>
          <cell r="DE52">
            <v>4799.2665999999999</v>
          </cell>
          <cell r="DG52">
            <v>652.58299999999997</v>
          </cell>
          <cell r="DH52">
            <v>829.47900000000004</v>
          </cell>
          <cell r="DI52">
            <v>637.63009999999997</v>
          </cell>
          <cell r="DJ52">
            <v>657.95579999999995</v>
          </cell>
          <cell r="DL52">
            <v>0.55364999999999998</v>
          </cell>
          <cell r="DM52">
            <v>0.91778000000000004</v>
          </cell>
          <cell r="DN52">
            <v>0.38799143000000003</v>
          </cell>
          <cell r="DO52">
            <v>0.43400781999999999</v>
          </cell>
        </row>
        <row r="53">
          <cell r="A53" t="str">
            <v>Lifepoint Hospitals</v>
          </cell>
          <cell r="B53" t="str">
            <v>LPNT</v>
          </cell>
          <cell r="C53" t="str">
            <v>N/R</v>
          </cell>
          <cell r="D53">
            <v>26.69</v>
          </cell>
          <cell r="E53" t="str">
            <v>--</v>
          </cell>
          <cell r="F53">
            <v>2.27224</v>
          </cell>
          <cell r="G53">
            <v>2.6323799999999999</v>
          </cell>
          <cell r="H53">
            <v>2.3820114000000001</v>
          </cell>
          <cell r="I53">
            <v>2.5670432999999999</v>
          </cell>
          <cell r="K53">
            <v>10.139113653803783</v>
          </cell>
          <cell r="L53">
            <v>11.204816232197713</v>
          </cell>
          <cell r="M53">
            <v>10.39717561445107</v>
          </cell>
          <cell r="O53">
            <v>7.7777202493900788</v>
          </cell>
          <cell r="P53">
            <v>6.2955147654476153</v>
          </cell>
          <cell r="Q53">
            <v>6.0274877884173534</v>
          </cell>
          <cell r="S53">
            <v>0.4772155252351305</v>
          </cell>
          <cell r="U53">
            <v>1410</v>
          </cell>
          <cell r="V53">
            <v>0.16856392294220668</v>
          </cell>
          <cell r="W53">
            <v>0.18742913190982358</v>
          </cell>
          <cell r="X53">
            <v>12</v>
          </cell>
          <cell r="Z53">
            <v>-1.8389113644722288E-2</v>
          </cell>
          <cell r="AA53">
            <v>1.0219570000000001E-2</v>
          </cell>
          <cell r="AB53">
            <v>0.25481900000000002</v>
          </cell>
          <cell r="AC53">
            <v>9.1169359999999991E-2</v>
          </cell>
          <cell r="AD53">
            <v>0.16856392294220668</v>
          </cell>
          <cell r="AE53">
            <v>-0.17801049999999999</v>
          </cell>
          <cell r="AF53">
            <v>-0.26354030000000001</v>
          </cell>
          <cell r="AH53">
            <v>-0.42993939070928733</v>
          </cell>
          <cell r="AM53" t="e">
            <v>#REF!</v>
          </cell>
          <cell r="AN53">
            <v>0.23543833017077787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X53">
            <v>2.27224</v>
          </cell>
          <cell r="AY53">
            <v>2.6323799999999999</v>
          </cell>
          <cell r="AZ53">
            <v>2.3820114000000001</v>
          </cell>
          <cell r="BA53">
            <v>2.5670432999999999</v>
          </cell>
          <cell r="BC53">
            <v>348.3</v>
          </cell>
          <cell r="BD53">
            <v>368.9</v>
          </cell>
          <cell r="BE53">
            <v>455.75319999999999</v>
          </cell>
          <cell r="BF53">
            <v>476.01938000000001</v>
          </cell>
          <cell r="BH53" t="e">
            <v>#REF!</v>
          </cell>
          <cell r="BI53">
            <v>75.7</v>
          </cell>
          <cell r="BJ53">
            <v>1516.7</v>
          </cell>
          <cell r="BK53">
            <v>16.3</v>
          </cell>
          <cell r="BL53" t="str">
            <v>0</v>
          </cell>
          <cell r="BM53">
            <v>1578.6</v>
          </cell>
          <cell r="BP53">
            <v>52.9</v>
          </cell>
          <cell r="BQ53">
            <v>0.1584955814526634</v>
          </cell>
          <cell r="BR53">
            <v>-9.511111617623591E-2</v>
          </cell>
          <cell r="BS53">
            <v>7.7678847380831195E-2</v>
          </cell>
          <cell r="BT53" t="e">
            <v>#REF!</v>
          </cell>
          <cell r="BU53">
            <v>5.9144415733562994E-2</v>
          </cell>
          <cell r="BV53">
            <v>0.23543833017077809</v>
          </cell>
          <cell r="BW53">
            <v>4.1114123068582273</v>
          </cell>
          <cell r="BX53">
            <v>1256705</v>
          </cell>
          <cell r="BZ53">
            <v>2869.201</v>
          </cell>
          <cell r="CA53">
            <v>1411.9010000000001</v>
          </cell>
          <cell r="DB53">
            <v>2568.4</v>
          </cell>
          <cell r="DC53">
            <v>2700.8</v>
          </cell>
          <cell r="DD53">
            <v>2885.2563</v>
          </cell>
          <cell r="DE53">
            <v>3066.3717999999999</v>
          </cell>
          <cell r="DG53">
            <v>348.3</v>
          </cell>
          <cell r="DH53">
            <v>368.9</v>
          </cell>
          <cell r="DI53">
            <v>455.75319999999999</v>
          </cell>
          <cell r="DJ53">
            <v>476.01938000000001</v>
          </cell>
          <cell r="DL53">
            <v>2.27224</v>
          </cell>
          <cell r="DM53">
            <v>2.6323799999999999</v>
          </cell>
          <cell r="DN53">
            <v>2.3820114000000001</v>
          </cell>
          <cell r="DO53">
            <v>2.5670432999999999</v>
          </cell>
        </row>
        <row r="54">
          <cell r="A54" t="str">
            <v>MedCath Corp.</v>
          </cell>
          <cell r="B54" t="str">
            <v>MDTH</v>
          </cell>
          <cell r="C54" t="str">
            <v>N/R</v>
          </cell>
          <cell r="D54">
            <v>8.59</v>
          </cell>
          <cell r="E54" t="str">
            <v>--</v>
          </cell>
          <cell r="F54">
            <v>0.73068999999999995</v>
          </cell>
          <cell r="G54">
            <v>0.71614</v>
          </cell>
          <cell r="H54">
            <v>0.75157404000000005</v>
          </cell>
          <cell r="I54">
            <v>0.83849627000000004</v>
          </cell>
          <cell r="K54">
            <v>11.848300212368711</v>
          </cell>
          <cell r="L54">
            <v>11.108171382622615</v>
          </cell>
          <cell r="M54">
            <v>13.659373026588813</v>
          </cell>
          <cell r="O54">
            <v>3.7240681900803496</v>
          </cell>
          <cell r="P54">
            <v>3.6919646778130999</v>
          </cell>
          <cell r="Q54">
            <v>4.56734835020647</v>
          </cell>
          <cell r="S54">
            <v>0.16941127668969699</v>
          </cell>
          <cell r="U54">
            <v>170</v>
          </cell>
          <cell r="V54">
            <v>-0.17720306513409956</v>
          </cell>
          <cell r="W54">
            <v>-0.15833785616648266</v>
          </cell>
          <cell r="X54">
            <v>9</v>
          </cell>
          <cell r="Z54">
            <v>-5.2921719955898561E-2</v>
          </cell>
          <cell r="AA54">
            <v>-0.1819047</v>
          </cell>
          <cell r="AB54">
            <v>-3.1567039999999998E-2</v>
          </cell>
          <cell r="AC54">
            <v>-8.6170139999999992E-2</v>
          </cell>
          <cell r="AD54">
            <v>-0.17720306513409956</v>
          </cell>
          <cell r="AE54">
            <v>-0.58422070000000004</v>
          </cell>
          <cell r="AF54">
            <v>-0.39544899999999999</v>
          </cell>
          <cell r="AH54">
            <v>-0.43485633184351802</v>
          </cell>
          <cell r="AM54" t="e">
            <v>#REF!</v>
          </cell>
          <cell r="AN54">
            <v>8.6955090497415899E-3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X54">
            <v>0.73068999999999995</v>
          </cell>
          <cell r="AY54">
            <v>0.71614</v>
          </cell>
          <cell r="AZ54">
            <v>0.75157404000000005</v>
          </cell>
          <cell r="BA54">
            <v>0.83849627000000004</v>
          </cell>
          <cell r="BC54">
            <v>92.466999999999999</v>
          </cell>
          <cell r="BD54">
            <v>70.275999999999996</v>
          </cell>
          <cell r="BE54">
            <v>68.649600000000007</v>
          </cell>
          <cell r="BF54">
            <v>75.959000000000003</v>
          </cell>
          <cell r="BH54" t="e">
            <v>#REF!</v>
          </cell>
          <cell r="BI54">
            <v>56.911999999999999</v>
          </cell>
          <cell r="BJ54">
            <v>132.875</v>
          </cell>
          <cell r="BK54">
            <v>15.88</v>
          </cell>
          <cell r="BL54" t="str">
            <v>0</v>
          </cell>
          <cell r="BM54">
            <v>372.43100000000004</v>
          </cell>
          <cell r="BP54">
            <v>19.599</v>
          </cell>
          <cell r="BQ54">
            <v>-1.991268527008716E-2</v>
          </cell>
          <cell r="BR54">
            <v>4.9479207976094175E-2</v>
          </cell>
          <cell r="BS54">
            <v>0.11565358218067234</v>
          </cell>
          <cell r="BT54" t="e">
            <v>#REF!</v>
          </cell>
          <cell r="BU54">
            <v>-0.23998832015746163</v>
          </cell>
          <cell r="BV54">
            <v>-2.3143036029369735E-2</v>
          </cell>
          <cell r="BW54">
            <v>1.8907592919346576</v>
          </cell>
          <cell r="BX54">
            <v>94313.44</v>
          </cell>
          <cell r="BZ54">
            <v>260.19840999999997</v>
          </cell>
          <cell r="CA54">
            <v>168.35541000000001</v>
          </cell>
          <cell r="DB54">
            <v>660.60299999999995</v>
          </cell>
          <cell r="DC54">
            <v>613.95500000000004</v>
          </cell>
          <cell r="DD54">
            <v>632.25665000000004</v>
          </cell>
          <cell r="DE54">
            <v>622.30359999999996</v>
          </cell>
          <cell r="DG54">
            <v>92.466999999999999</v>
          </cell>
          <cell r="DH54">
            <v>70.275999999999996</v>
          </cell>
          <cell r="DI54">
            <v>68.649600000000007</v>
          </cell>
          <cell r="DJ54">
            <v>75.959000000000003</v>
          </cell>
          <cell r="DL54">
            <v>0.73068999999999995</v>
          </cell>
          <cell r="DM54">
            <v>0.71614</v>
          </cell>
          <cell r="DN54">
            <v>0.75157404000000005</v>
          </cell>
          <cell r="DO54">
            <v>0.83849627000000004</v>
          </cell>
        </row>
        <row r="55">
          <cell r="A55" t="str">
            <v>Tenet Healthcare</v>
          </cell>
          <cell r="B55" t="str">
            <v>THC</v>
          </cell>
          <cell r="C55" t="str">
            <v>N/R</v>
          </cell>
          <cell r="D55">
            <v>2.35</v>
          </cell>
          <cell r="E55" t="str">
            <v>--</v>
          </cell>
          <cell r="F55">
            <v>-0.11194999999999999</v>
          </cell>
          <cell r="G55">
            <v>0.13016</v>
          </cell>
          <cell r="H55">
            <v>-0.14184812999999999</v>
          </cell>
          <cell r="I55">
            <v>-9.7416660000000002E-2</v>
          </cell>
          <cell r="K55">
            <v>18.054701905347265</v>
          </cell>
          <cell r="L55">
            <v>-16.56701431312489</v>
          </cell>
          <cell r="M55">
            <v>-24.123183857874004</v>
          </cell>
          <cell r="O55">
            <v>6.0634116121758739</v>
          </cell>
          <cell r="P55">
            <v>7.1100536767303035</v>
          </cell>
          <cell r="Q55">
            <v>6.6948538485550708</v>
          </cell>
          <cell r="S55">
            <v>0.97637614678899087</v>
          </cell>
          <cell r="U55">
            <v>1120</v>
          </cell>
          <cell r="V55">
            <v>1.043478260869565</v>
          </cell>
          <cell r="W55">
            <v>1.0623434698371819</v>
          </cell>
          <cell r="X55">
            <v>12</v>
          </cell>
          <cell r="Z55">
            <v>-5.6224899598393607E-2</v>
          </cell>
          <cell r="AA55">
            <v>-1.2605129999999999E-2</v>
          </cell>
          <cell r="AB55">
            <v>1.0434782</v>
          </cell>
          <cell r="AC55">
            <v>1.0085471000000001</v>
          </cell>
          <cell r="AD55">
            <v>1.043478260869565</v>
          </cell>
          <cell r="AE55">
            <v>-0.5862676</v>
          </cell>
          <cell r="AF55">
            <v>-0.835955</v>
          </cell>
          <cell r="AH55">
            <v>-1.8428698943164683</v>
          </cell>
          <cell r="AM55" t="e">
            <v>#REF!</v>
          </cell>
          <cell r="AN55">
            <v>-0.14720593010146565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X55">
            <v>-0.11194999999999999</v>
          </cell>
          <cell r="AY55">
            <v>0.13016</v>
          </cell>
          <cell r="AZ55">
            <v>-0.14184812999999999</v>
          </cell>
          <cell r="BA55">
            <v>-9.7416660000000002E-2</v>
          </cell>
          <cell r="BC55">
            <v>700</v>
          </cell>
          <cell r="BD55">
            <v>887</v>
          </cell>
          <cell r="BE55">
            <v>756.42834000000005</v>
          </cell>
          <cell r="BF55">
            <v>803.34032999999999</v>
          </cell>
          <cell r="BH55" t="e">
            <v>#REF!</v>
          </cell>
          <cell r="BI55">
            <v>523</v>
          </cell>
          <cell r="BJ55">
            <v>4780</v>
          </cell>
          <cell r="BK55" t="str">
            <v>0</v>
          </cell>
          <cell r="BL55" t="str">
            <v>0</v>
          </cell>
          <cell r="BM55">
            <v>103</v>
          </cell>
          <cell r="BP55">
            <v>477.12599999999998</v>
          </cell>
          <cell r="BQ55">
            <v>-2.1626619026351053</v>
          </cell>
          <cell r="BR55">
            <v>-2.0897981714812537</v>
          </cell>
          <cell r="BS55">
            <v>-0.31323268061411869</v>
          </cell>
          <cell r="BT55" t="e">
            <v>#REF!</v>
          </cell>
          <cell r="BU55">
            <v>0.26714285714285713</v>
          </cell>
          <cell r="BV55">
            <v>-0.14720593010146554</v>
          </cell>
          <cell r="BW55">
            <v>5.3889515219842163</v>
          </cell>
          <cell r="BX55">
            <v>8365272.9999999991</v>
          </cell>
          <cell r="BZ55">
            <v>5378.2461000000003</v>
          </cell>
          <cell r="CA55">
            <v>1121.2461000000001</v>
          </cell>
          <cell r="DB55">
            <v>8167</v>
          </cell>
          <cell r="DC55">
            <v>8663</v>
          </cell>
          <cell r="DD55">
            <v>9082.64</v>
          </cell>
          <cell r="DE55">
            <v>9518.23</v>
          </cell>
          <cell r="DG55">
            <v>700</v>
          </cell>
          <cell r="DH55">
            <v>887</v>
          </cell>
          <cell r="DI55">
            <v>756.42834000000005</v>
          </cell>
          <cell r="DJ55">
            <v>803.34032999999999</v>
          </cell>
          <cell r="DL55">
            <v>-0.11194999999999999</v>
          </cell>
          <cell r="DM55">
            <v>0.13016</v>
          </cell>
          <cell r="DN55">
            <v>-0.14184812999999999</v>
          </cell>
          <cell r="DO55">
            <v>-9.7416660000000002E-2</v>
          </cell>
        </row>
        <row r="56">
          <cell r="A56" t="str">
            <v>Universal Health Services</v>
          </cell>
          <cell r="B56" t="str">
            <v>UHS</v>
          </cell>
          <cell r="C56" t="str">
            <v>N/R</v>
          </cell>
          <cell r="D56">
            <v>50.59</v>
          </cell>
          <cell r="E56" t="str">
            <v>--</v>
          </cell>
          <cell r="F56">
            <v>3.1951999999999998</v>
          </cell>
          <cell r="G56">
            <v>3.8112699999999999</v>
          </cell>
          <cell r="H56">
            <v>4.0046166999999997</v>
          </cell>
          <cell r="I56">
            <v>4.2898164000000003</v>
          </cell>
          <cell r="K56">
            <v>13.273790626221707</v>
          </cell>
          <cell r="L56">
            <v>12.632919400251216</v>
          </cell>
          <cell r="M56">
            <v>11.793045501900734</v>
          </cell>
          <cell r="O56">
            <v>6.760920950313114</v>
          </cell>
          <cell r="P56">
            <v>6.1596325716466973</v>
          </cell>
          <cell r="Q56">
            <v>5.8281718772447828</v>
          </cell>
          <cell r="S56">
            <v>0.39164830072516738</v>
          </cell>
          <cell r="U56">
            <v>2540</v>
          </cell>
          <cell r="V56">
            <v>0.34655310087836044</v>
          </cell>
          <cell r="W56">
            <v>0.36541830984597734</v>
          </cell>
          <cell r="X56">
            <v>12</v>
          </cell>
          <cell r="Z56">
            <v>-1.9383601473153655E-2</v>
          </cell>
          <cell r="AA56">
            <v>8.9749099999999991E-3</v>
          </cell>
          <cell r="AB56">
            <v>0.28303330000000004</v>
          </cell>
          <cell r="AC56">
            <v>0.22642420000000002</v>
          </cell>
          <cell r="AD56">
            <v>0.34655310087836044</v>
          </cell>
          <cell r="AE56">
            <v>-0.19442670000000004</v>
          </cell>
          <cell r="AF56">
            <v>-0.14666938999999998</v>
          </cell>
          <cell r="AH56">
            <v>-0.35728265585171803</v>
          </cell>
          <cell r="AM56" t="e">
            <v>#REF!</v>
          </cell>
          <cell r="AN56">
            <v>9.7617572423750909E-2</v>
          </cell>
          <cell r="AQ56">
            <v>7.6390550000000005E-3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X56">
            <v>3.1951999999999998</v>
          </cell>
          <cell r="AY56">
            <v>3.8112699999999999</v>
          </cell>
          <cell r="AZ56">
            <v>4.0046166999999997</v>
          </cell>
          <cell r="BA56">
            <v>4.2898164000000003</v>
          </cell>
          <cell r="BC56">
            <v>504.27800000000002</v>
          </cell>
          <cell r="BD56">
            <v>556.827</v>
          </cell>
          <cell r="BE56">
            <v>611.18309999999997</v>
          </cell>
          <cell r="BF56">
            <v>645.94240000000002</v>
          </cell>
          <cell r="BH56" t="e">
            <v>#REF!</v>
          </cell>
          <cell r="BI56">
            <v>5.46</v>
          </cell>
          <cell r="BJ56">
            <v>999.36900000000003</v>
          </cell>
          <cell r="BK56">
            <v>226.73500000000001</v>
          </cell>
          <cell r="BL56" t="str">
            <v>0</v>
          </cell>
          <cell r="BM56">
            <v>1543.85</v>
          </cell>
          <cell r="BP56">
            <v>50.286999999999999</v>
          </cell>
          <cell r="BQ56">
            <v>0.19281109163745613</v>
          </cell>
          <cell r="BR56">
            <v>5.0730255269240798E-2</v>
          </cell>
          <cell r="BS56">
            <v>7.1217727279617282E-2</v>
          </cell>
          <cell r="BT56" t="e">
            <v>#REF!</v>
          </cell>
          <cell r="BU56">
            <v>0.10420640995641284</v>
          </cell>
          <cell r="BV56">
            <v>9.7617572423750909E-2</v>
          </cell>
          <cell r="BW56">
            <v>1.7947567197711318</v>
          </cell>
          <cell r="BX56">
            <v>1099179</v>
          </cell>
          <cell r="BZ56">
            <v>3764.6633300000003</v>
          </cell>
          <cell r="CA56">
            <v>2544.0193300000001</v>
          </cell>
          <cell r="DB56">
            <v>4683.1499999999996</v>
          </cell>
          <cell r="DC56">
            <v>5022.4170000000004</v>
          </cell>
          <cell r="DD56">
            <v>5256.9769999999999</v>
          </cell>
          <cell r="DE56">
            <v>5561.6229999999996</v>
          </cell>
          <cell r="DG56">
            <v>504.27800000000002</v>
          </cell>
          <cell r="DH56">
            <v>556.827</v>
          </cell>
          <cell r="DI56">
            <v>611.18309999999997</v>
          </cell>
          <cell r="DJ56">
            <v>645.94240000000002</v>
          </cell>
          <cell r="DL56">
            <v>3.1951999999999998</v>
          </cell>
          <cell r="DM56">
            <v>3.8112699999999999</v>
          </cell>
          <cell r="DN56">
            <v>4.0046166999999997</v>
          </cell>
          <cell r="DO56">
            <v>4.2898164000000003</v>
          </cell>
        </row>
        <row r="57">
          <cell r="A57" t="str">
            <v>Hospitals</v>
          </cell>
          <cell r="K57">
            <v>11.848300212368711</v>
          </cell>
          <cell r="L57">
            <v>11.204816232197713</v>
          </cell>
          <cell r="M57">
            <v>10.806256901085332</v>
          </cell>
          <cell r="O57">
            <v>6.760920950313114</v>
          </cell>
          <cell r="P57">
            <v>6.2955147654476153</v>
          </cell>
          <cell r="Q57">
            <v>6.0274877884173534</v>
          </cell>
          <cell r="S57">
            <v>0.4772155252351305</v>
          </cell>
          <cell r="V57">
            <v>0.34655310087836044</v>
          </cell>
          <cell r="W57">
            <v>0.36541830984597734</v>
          </cell>
          <cell r="Z57">
            <v>-5.1495831289848026E-2</v>
          </cell>
          <cell r="AA57">
            <v>-1.372719E-2</v>
          </cell>
          <cell r="AB57">
            <v>0.28303330000000004</v>
          </cell>
          <cell r="AC57">
            <v>0.19085880000000002</v>
          </cell>
          <cell r="AD57">
            <v>0.34655310087836044</v>
          </cell>
          <cell r="AE57">
            <v>-0.35041549999999999</v>
          </cell>
          <cell r="AF57">
            <v>-0.39544899999999999</v>
          </cell>
          <cell r="AM57" t="e">
            <v>#REF!</v>
          </cell>
          <cell r="AN57">
            <v>8.2793617125400232E-2</v>
          </cell>
          <cell r="CA57">
            <v>1146.0765400000003</v>
          </cell>
        </row>
        <row r="59">
          <cell r="A59" t="str">
            <v>Ventas</v>
          </cell>
          <cell r="B59" t="str">
            <v>VTR</v>
          </cell>
          <cell r="C59" t="str">
            <v>N/R</v>
          </cell>
          <cell r="D59">
            <v>27.36</v>
          </cell>
          <cell r="E59" t="str">
            <v>--</v>
          </cell>
          <cell r="F59">
            <v>1.12164</v>
          </cell>
          <cell r="G59">
            <v>1.3026500000000001</v>
          </cell>
          <cell r="H59">
            <v>1.29</v>
          </cell>
          <cell r="I59" t="str">
            <v>--</v>
          </cell>
          <cell r="K59">
            <v>21.003339346716306</v>
          </cell>
          <cell r="L59">
            <v>21.209302325581394</v>
          </cell>
          <cell r="M59">
            <v>19.826086956521742</v>
          </cell>
          <cell r="O59">
            <v>11.85539016336014</v>
          </cell>
          <cell r="P59">
            <v>11.310915898164509</v>
          </cell>
          <cell r="Q59">
            <v>10.863958544461159</v>
          </cell>
          <cell r="S59">
            <v>0.58032406457851093</v>
          </cell>
          <cell r="U59">
            <v>3910</v>
          </cell>
          <cell r="V59">
            <v>-0.18498659517426275</v>
          </cell>
          <cell r="W59">
            <v>-0.16612138620664585</v>
          </cell>
          <cell r="X59">
            <v>12</v>
          </cell>
          <cell r="Z59">
            <v>-3.4920634920635019E-2</v>
          </cell>
          <cell r="AA59">
            <v>-4.7021869999999993E-2</v>
          </cell>
          <cell r="AB59">
            <v>-4.728973E-3</v>
          </cell>
          <cell r="AC59">
            <v>0.14765107999999999</v>
          </cell>
          <cell r="AD59">
            <v>-0.18498659517426275</v>
          </cell>
          <cell r="AE59">
            <v>-0.42593360000000002</v>
          </cell>
          <cell r="AF59">
            <v>-9.7160869999999996E-2</v>
          </cell>
          <cell r="AH59">
            <v>7.9052753369468931E-2</v>
          </cell>
          <cell r="AM59" t="e">
            <v>#REF!</v>
          </cell>
          <cell r="AN59">
            <v>4.8137062471128811E-2</v>
          </cell>
          <cell r="AQ59">
            <v>7.1628230000000001E-2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X59">
            <v>1.12164</v>
          </cell>
          <cell r="AY59">
            <v>1.3026500000000001</v>
          </cell>
          <cell r="AZ59">
            <v>1.29</v>
          </cell>
          <cell r="BA59">
            <v>1.38</v>
          </cell>
          <cell r="BC59">
            <v>542.44999999999993</v>
          </cell>
          <cell r="BD59">
            <v>582.33299999999997</v>
          </cell>
          <cell r="BE59">
            <v>610.36479999999995</v>
          </cell>
          <cell r="BF59">
            <v>635.476</v>
          </cell>
          <cell r="BH59" t="e">
            <v>#REF!</v>
          </cell>
          <cell r="BI59">
            <v>176.81200000000001</v>
          </cell>
          <cell r="BJ59">
            <v>3147.694</v>
          </cell>
          <cell r="BK59">
            <v>19.137</v>
          </cell>
          <cell r="BL59" t="str">
            <v>0</v>
          </cell>
          <cell r="BM59">
            <v>2148.4679999999998</v>
          </cell>
          <cell r="BP59">
            <v>143.047</v>
          </cell>
          <cell r="BQ59">
            <v>0.16137976534360421</v>
          </cell>
          <cell r="BR59">
            <v>-9.7109737842091537E-3</v>
          </cell>
          <cell r="BS59">
            <v>6.9767441860465018E-2</v>
          </cell>
          <cell r="BT59" t="e">
            <v>#REF!</v>
          </cell>
          <cell r="BU59">
            <v>7.3523827080836934E-2</v>
          </cell>
          <cell r="BV59">
            <v>4.8137062471129033E-2</v>
          </cell>
          <cell r="BW59">
            <v>5.4053162022416732</v>
          </cell>
          <cell r="BX59">
            <v>6245776</v>
          </cell>
          <cell r="BZ59">
            <v>6903.7849200000001</v>
          </cell>
          <cell r="CA59">
            <v>3913.7659199999998</v>
          </cell>
          <cell r="DB59">
            <v>747.29499999999996</v>
          </cell>
          <cell r="DC59">
            <v>916.69299999999998</v>
          </cell>
          <cell r="DD59">
            <v>894.17499999999995</v>
          </cell>
          <cell r="DE59">
            <v>923.32339999999999</v>
          </cell>
          <cell r="DG59">
            <v>542.44999999999993</v>
          </cell>
          <cell r="DH59">
            <v>582.33299999999997</v>
          </cell>
          <cell r="DI59">
            <v>610.36479999999995</v>
          </cell>
          <cell r="DJ59">
            <v>635.476</v>
          </cell>
          <cell r="DL59">
            <v>1.12164</v>
          </cell>
          <cell r="DM59">
            <v>1.3026500000000001</v>
          </cell>
          <cell r="DN59">
            <v>1.29</v>
          </cell>
          <cell r="DO59">
            <v>1.38</v>
          </cell>
        </row>
        <row r="60">
          <cell r="A60" t="str">
            <v>Nationwide Health Properties</v>
          </cell>
          <cell r="B60" t="str">
            <v>NHP</v>
          </cell>
          <cell r="C60" t="str">
            <v>N/R</v>
          </cell>
          <cell r="D60">
            <v>24.73</v>
          </cell>
          <cell r="E60" t="str">
            <v>--</v>
          </cell>
          <cell r="F60">
            <v>1.3152999999999999</v>
          </cell>
          <cell r="G60" t="str">
            <v>--</v>
          </cell>
          <cell r="H60">
            <v>1.2533331999999999</v>
          </cell>
          <cell r="I60">
            <v>1.31</v>
          </cell>
          <cell r="K60" t="str">
            <v>--</v>
          </cell>
          <cell r="L60">
            <v>19.731385077806923</v>
          </cell>
          <cell r="M60">
            <v>18.877862595419845</v>
          </cell>
          <cell r="O60">
            <v>12.611778035361029</v>
          </cell>
          <cell r="P60">
            <v>12.615404496223258</v>
          </cell>
          <cell r="Q60">
            <v>12.461288867442207</v>
          </cell>
          <cell r="S60">
            <v>0.45531935930074047</v>
          </cell>
          <cell r="U60">
            <v>2530</v>
          </cell>
          <cell r="V60">
            <v>-0.13892757660167121</v>
          </cell>
          <cell r="W60">
            <v>-0.12006236763405431</v>
          </cell>
          <cell r="X60">
            <v>12</v>
          </cell>
          <cell r="Z60">
            <v>-2.8290766208251439E-2</v>
          </cell>
          <cell r="AA60">
            <v>-3.1335709999999996E-2</v>
          </cell>
          <cell r="AB60">
            <v>1.103842E-2</v>
          </cell>
          <cell r="AC60">
            <v>7.849979E-2</v>
          </cell>
          <cell r="AD60">
            <v>-0.13892757660167121</v>
          </cell>
          <cell r="AE60">
            <v>-0.30825170000000002</v>
          </cell>
          <cell r="AF60">
            <v>0.1760497</v>
          </cell>
          <cell r="AH60">
            <v>3.8616579254768801E-3</v>
          </cell>
          <cell r="AM60" t="e">
            <v>#REF!</v>
          </cell>
          <cell r="AN60">
            <v>-2.8746290801173746E-4</v>
          </cell>
          <cell r="AQ60">
            <v>7.1399589999999999E-2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X60">
            <v>1.3152999999999999</v>
          </cell>
          <cell r="AY60">
            <v>1.03349</v>
          </cell>
          <cell r="AZ60">
            <v>1.2533331999999999</v>
          </cell>
          <cell r="BA60">
            <v>1.31</v>
          </cell>
          <cell r="BC60">
            <v>330.85399999999998</v>
          </cell>
          <cell r="BD60">
            <v>323.52</v>
          </cell>
          <cell r="BE60">
            <v>323.42700000000002</v>
          </cell>
          <cell r="BF60">
            <v>327.42700000000002</v>
          </cell>
          <cell r="BH60" t="e">
            <v>#REF!</v>
          </cell>
          <cell r="BI60">
            <v>82.25</v>
          </cell>
          <cell r="BJ60">
            <v>1491.432</v>
          </cell>
          <cell r="BK60">
            <v>61.46</v>
          </cell>
          <cell r="BL60">
            <v>74.918000000000006</v>
          </cell>
          <cell r="BM60">
            <v>1685.749</v>
          </cell>
          <cell r="BP60">
            <v>102.491</v>
          </cell>
          <cell r="BQ60">
            <v>-0.21425530297270579</v>
          </cell>
          <cell r="BR60">
            <v>0.21271923289049721</v>
          </cell>
          <cell r="BS60">
            <v>4.5212877150306197E-2</v>
          </cell>
          <cell r="BT60" t="e">
            <v>#REF!</v>
          </cell>
          <cell r="BU60">
            <v>-2.216687723285804E-2</v>
          </cell>
          <cell r="BV60">
            <v>-2.8746290801173746E-4</v>
          </cell>
          <cell r="BW60">
            <v>4.6100148367952523</v>
          </cell>
          <cell r="BX60">
            <v>3073080</v>
          </cell>
          <cell r="BZ60">
            <v>4080.1624299999999</v>
          </cell>
          <cell r="CA60">
            <v>2534.6024299999999</v>
          </cell>
          <cell r="DB60">
            <v>284.40699999999998</v>
          </cell>
          <cell r="DC60">
            <v>345.685</v>
          </cell>
          <cell r="DD60">
            <v>365.42426</v>
          </cell>
          <cell r="DE60">
            <v>360.69150000000002</v>
          </cell>
          <cell r="DG60">
            <v>330.85399999999998</v>
          </cell>
          <cell r="DH60">
            <v>323.52</v>
          </cell>
          <cell r="DI60">
            <v>323.42700000000002</v>
          </cell>
          <cell r="DJ60">
            <v>327.42700000000002</v>
          </cell>
          <cell r="DL60">
            <v>1.3152999999999999</v>
          </cell>
          <cell r="DM60">
            <v>1.03349</v>
          </cell>
          <cell r="DN60">
            <v>1.2533331999999999</v>
          </cell>
          <cell r="DO60">
            <v>1.31</v>
          </cell>
        </row>
        <row r="61">
          <cell r="A61" t="str">
            <v>Medical Properties Trust</v>
          </cell>
          <cell r="B61" t="str">
            <v>MPW</v>
          </cell>
          <cell r="C61" t="str">
            <v>N/R</v>
          </cell>
          <cell r="D61">
            <v>5.09</v>
          </cell>
          <cell r="E61" t="str">
            <v>--</v>
          </cell>
          <cell r="F61">
            <v>0.58447000000000005</v>
          </cell>
          <cell r="G61">
            <v>0.43852999999999998</v>
          </cell>
          <cell r="H61">
            <v>0.57499999999999996</v>
          </cell>
          <cell r="I61">
            <v>0.41</v>
          </cell>
          <cell r="K61">
            <v>11.606959615077646</v>
          </cell>
          <cell r="L61">
            <v>8.8521739130434796</v>
          </cell>
          <cell r="M61">
            <v>12.414634146341465</v>
          </cell>
          <cell r="O61">
            <v>10.255880755520824</v>
          </cell>
          <cell r="P61">
            <v>9.8696797098805256</v>
          </cell>
          <cell r="Q61">
            <v>9.4089688154751538</v>
          </cell>
          <cell r="S61">
            <v>0.50331733302489357</v>
          </cell>
          <cell r="U61">
            <v>330</v>
          </cell>
          <cell r="V61">
            <v>-0.19334389857369261</v>
          </cell>
          <cell r="W61">
            <v>-0.17447868960607571</v>
          </cell>
          <cell r="X61">
            <v>12</v>
          </cell>
          <cell r="Z61">
            <v>-7.1167883211678884E-2</v>
          </cell>
          <cell r="AA61">
            <v>-5.7407379999999994E-2</v>
          </cell>
          <cell r="AB61">
            <v>0.14639640000000001</v>
          </cell>
          <cell r="AC61">
            <v>0.19203750000000003</v>
          </cell>
          <cell r="AD61">
            <v>-0.19334389857369261</v>
          </cell>
          <cell r="AE61">
            <v>-0.59279999999999999</v>
          </cell>
          <cell r="AF61">
            <v>-0.56751830000000003</v>
          </cell>
          <cell r="AH61">
            <v>-0.54963334071324232</v>
          </cell>
          <cell r="AM61" t="e">
            <v>#REF!</v>
          </cell>
          <cell r="AN61">
            <v>3.9130048491206049E-2</v>
          </cell>
          <cell r="AQ61">
            <v>0.16877640000000002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X61">
            <v>0.58447000000000005</v>
          </cell>
          <cell r="AY61">
            <v>0.43852999999999998</v>
          </cell>
          <cell r="AZ61">
            <v>0.57499999999999996</v>
          </cell>
          <cell r="BA61">
            <v>0.41</v>
          </cell>
          <cell r="BC61">
            <v>66.466999999999999</v>
          </cell>
          <cell r="BD61">
            <v>93.419000000000011</v>
          </cell>
          <cell r="BE61">
            <v>97.074489999999997</v>
          </cell>
          <cell r="BF61">
            <v>101.82774999999999</v>
          </cell>
          <cell r="BH61" t="e">
            <v>#REF!</v>
          </cell>
          <cell r="BI61">
            <v>11.747999999999999</v>
          </cell>
          <cell r="BJ61">
            <v>638.36599999999999</v>
          </cell>
          <cell r="BK61">
            <v>0.24299999999999999</v>
          </cell>
          <cell r="BL61" t="str">
            <v>0</v>
          </cell>
          <cell r="BM61">
            <v>618.35800000000006</v>
          </cell>
          <cell r="BP61">
            <v>65.075270000000003</v>
          </cell>
          <cell r="BQ61">
            <v>-0.24969630605505855</v>
          </cell>
          <cell r="BR61">
            <v>0.3111987777347045</v>
          </cell>
          <cell r="BS61">
            <v>-0.28695652173913044</v>
          </cell>
          <cell r="BT61" t="e">
            <v>#REF!</v>
          </cell>
          <cell r="BU61">
            <v>0.405494455895407</v>
          </cell>
          <cell r="BV61">
            <v>3.9130048491206049E-2</v>
          </cell>
          <cell r="BW61">
            <v>6.8333636626382201</v>
          </cell>
          <cell r="BX61">
            <v>900861.4</v>
          </cell>
          <cell r="BZ61">
            <v>958.09412429999998</v>
          </cell>
          <cell r="CA61">
            <v>331.23312429999999</v>
          </cell>
          <cell r="DB61">
            <v>51.433999999999997</v>
          </cell>
          <cell r="DC61">
            <v>87.744</v>
          </cell>
          <cell r="DD61">
            <v>121.14780399999999</v>
          </cell>
          <cell r="DE61">
            <v>124.6058</v>
          </cell>
          <cell r="DG61">
            <v>66.466999999999999</v>
          </cell>
          <cell r="DH61">
            <v>93.419000000000011</v>
          </cell>
          <cell r="DI61">
            <v>97.074489999999997</v>
          </cell>
          <cell r="DJ61">
            <v>101.82774999999999</v>
          </cell>
          <cell r="DL61">
            <v>0.58447000000000005</v>
          </cell>
          <cell r="DM61">
            <v>0.43852999999999998</v>
          </cell>
          <cell r="DN61">
            <v>0.57499999999999996</v>
          </cell>
          <cell r="DO61">
            <v>0.41</v>
          </cell>
        </row>
        <row r="62">
          <cell r="A62" t="str">
            <v>LTC Properties</v>
          </cell>
          <cell r="B62" t="str">
            <v>LTC</v>
          </cell>
          <cell r="C62" t="str">
            <v>N/R</v>
          </cell>
          <cell r="D62">
            <v>19.059999999999999</v>
          </cell>
          <cell r="E62" t="str">
            <v>--</v>
          </cell>
          <cell r="F62">
            <v>1.3255699999999999</v>
          </cell>
          <cell r="G62">
            <v>1.2398400000000001</v>
          </cell>
          <cell r="H62">
            <v>1.2549999999999999</v>
          </cell>
          <cell r="I62" t="str">
            <v>--</v>
          </cell>
          <cell r="K62">
            <v>15.372951348561102</v>
          </cell>
          <cell r="L62">
            <v>15.187250996015937</v>
          </cell>
          <cell r="M62">
            <v>14.330827067669171</v>
          </cell>
          <cell r="O62">
            <v>10.482360074175602</v>
          </cell>
          <cell r="P62">
            <v>10.279635029570827</v>
          </cell>
          <cell r="Q62" t="str">
            <v>--</v>
          </cell>
          <cell r="S62">
            <v>5.50619292629414E-2</v>
          </cell>
          <cell r="U62">
            <v>440</v>
          </cell>
          <cell r="V62">
            <v>-6.0157790927021781E-2</v>
          </cell>
          <cell r="W62">
            <v>-4.1292581959404884E-2</v>
          </cell>
          <cell r="X62">
            <v>12</v>
          </cell>
          <cell r="Z62">
            <v>1.1677282377919207E-2</v>
          </cell>
          <cell r="AA62">
            <v>3.6432859999999997E-2</v>
          </cell>
          <cell r="AB62">
            <v>-1.7019090000000001E-2</v>
          </cell>
          <cell r="AC62">
            <v>-7.2917339999999994E-3</v>
          </cell>
          <cell r="AD62">
            <v>-6.0157790927021781E-2</v>
          </cell>
          <cell r="AE62">
            <v>-0.29381250000000003</v>
          </cell>
          <cell r="AF62">
            <v>-3.057963E-2</v>
          </cell>
          <cell r="AH62">
            <v>-0.22732748339401221</v>
          </cell>
          <cell r="AM62" t="e">
            <v>#REF!</v>
          </cell>
          <cell r="AN62">
            <v>1.9721035233411399E-2</v>
          </cell>
          <cell r="AQ62">
            <v>7.3446330000000004E-2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X62">
            <v>1.3255699999999999</v>
          </cell>
          <cell r="AY62">
            <v>1.2398400000000001</v>
          </cell>
          <cell r="AZ62">
            <v>1.2549999999999999</v>
          </cell>
          <cell r="BA62">
            <v>1.33</v>
          </cell>
          <cell r="BC62">
            <v>67.028000000000006</v>
          </cell>
          <cell r="BD62">
            <v>62.015000000000001</v>
          </cell>
          <cell r="BE62">
            <v>63.238</v>
          </cell>
          <cell r="BF62">
            <v>67.622500000000002</v>
          </cell>
          <cell r="BH62" t="e">
            <v>#REF!</v>
          </cell>
          <cell r="BI62">
            <v>21.117999999999999</v>
          </cell>
          <cell r="BJ62">
            <v>36.753</v>
          </cell>
          <cell r="BK62">
            <v>3.1339999999999999</v>
          </cell>
          <cell r="BL62">
            <v>189.56</v>
          </cell>
          <cell r="BM62">
            <v>268.31800000000004</v>
          </cell>
          <cell r="BP62">
            <v>23.175999999999998</v>
          </cell>
          <cell r="BQ62">
            <v>-6.4674064741959914E-2</v>
          </cell>
          <cell r="BR62">
            <v>1.2227384178603584E-2</v>
          </cell>
          <cell r="BS62">
            <v>5.9760956175298974E-2</v>
          </cell>
          <cell r="BT62" t="e">
            <v>#REF!</v>
          </cell>
          <cell r="BU62">
            <v>-7.4789640150385028E-2</v>
          </cell>
          <cell r="BV62">
            <v>1.9721035233411177E-2</v>
          </cell>
          <cell r="BW62">
            <v>0.59264694025638953</v>
          </cell>
          <cell r="BX62">
            <v>218144.1</v>
          </cell>
          <cell r="BZ62">
            <v>650.06355999999994</v>
          </cell>
          <cell r="CA62">
            <v>441.73455999999993</v>
          </cell>
          <cell r="DB62">
            <v>57.841000000000001</v>
          </cell>
          <cell r="DC62">
            <v>57.561999999999998</v>
          </cell>
          <cell r="DD62">
            <v>65.303340000000006</v>
          </cell>
          <cell r="DE62">
            <v>64.852500000000006</v>
          </cell>
          <cell r="DG62">
            <v>67.028000000000006</v>
          </cell>
          <cell r="DH62">
            <v>62.015000000000001</v>
          </cell>
          <cell r="DI62">
            <v>63.238</v>
          </cell>
          <cell r="DJ62">
            <v>67.622500000000002</v>
          </cell>
          <cell r="DL62">
            <v>1.3255699999999999</v>
          </cell>
          <cell r="DM62">
            <v>1.2398400000000001</v>
          </cell>
          <cell r="DN62">
            <v>1.2549999999999999</v>
          </cell>
          <cell r="DO62">
            <v>1.33</v>
          </cell>
        </row>
        <row r="63">
          <cell r="A63" t="str">
            <v>Healthcare Realty Trust</v>
          </cell>
          <cell r="B63" t="str">
            <v>HR</v>
          </cell>
          <cell r="C63" t="str">
            <v>N/R</v>
          </cell>
          <cell r="D63">
            <v>16.36</v>
          </cell>
          <cell r="E63" t="str">
            <v>--</v>
          </cell>
          <cell r="F63">
            <v>0.23622000000000001</v>
          </cell>
          <cell r="G63">
            <v>0.35226000000000002</v>
          </cell>
          <cell r="H63">
            <v>0.75666666000000005</v>
          </cell>
          <cell r="I63">
            <v>0.50333333000000002</v>
          </cell>
          <cell r="K63">
            <v>46.442968262079141</v>
          </cell>
          <cell r="L63">
            <v>21.621145564944012</v>
          </cell>
          <cell r="M63">
            <v>32.503311473531859</v>
          </cell>
          <cell r="O63">
            <v>17.41252296307178</v>
          </cell>
          <cell r="P63">
            <v>14.636531432267587</v>
          </cell>
          <cell r="Q63">
            <v>13.666558975364532</v>
          </cell>
          <cell r="S63">
            <v>0.54079687185851266</v>
          </cell>
          <cell r="U63">
            <v>960</v>
          </cell>
          <cell r="V63">
            <v>-0.30323679727427599</v>
          </cell>
          <cell r="W63">
            <v>-0.2843715883066591</v>
          </cell>
          <cell r="X63">
            <v>12</v>
          </cell>
          <cell r="Z63">
            <v>-3.3096926713948149E-2</v>
          </cell>
          <cell r="AA63">
            <v>-2.6769700000000004E-2</v>
          </cell>
          <cell r="AB63">
            <v>1.7413000000000001E-2</v>
          </cell>
          <cell r="AC63">
            <v>3.675544E-2</v>
          </cell>
          <cell r="AD63">
            <v>-0.30323679727427599</v>
          </cell>
          <cell r="AE63">
            <v>-0.40703160000000005</v>
          </cell>
          <cell r="AF63">
            <v>-0.56311470000000008</v>
          </cell>
          <cell r="AH63">
            <v>0.10000585095697523</v>
          </cell>
          <cell r="AM63" t="e">
            <v>#REF!</v>
          </cell>
          <cell r="AN63">
            <v>0.18966184328920055</v>
          </cell>
          <cell r="AQ63">
            <v>9.6310200000000012E-2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X63">
            <v>0.23622000000000001</v>
          </cell>
          <cell r="AY63">
            <v>0.35226000000000002</v>
          </cell>
          <cell r="AZ63">
            <v>0.75666666000000005</v>
          </cell>
          <cell r="BA63">
            <v>0.50333333000000002</v>
          </cell>
          <cell r="BC63">
            <v>106.318</v>
          </cell>
          <cell r="BD63">
            <v>108.914</v>
          </cell>
          <cell r="BE63">
            <v>129.57083</v>
          </cell>
          <cell r="BF63">
            <v>138.76701</v>
          </cell>
          <cell r="BH63" t="e">
            <v>#REF!</v>
          </cell>
          <cell r="BI63">
            <v>4.1379999999999999</v>
          </cell>
          <cell r="BJ63">
            <v>940.18600000000004</v>
          </cell>
          <cell r="BK63" t="str">
            <v>0</v>
          </cell>
          <cell r="BL63">
            <v>0</v>
          </cell>
          <cell r="BM63">
            <v>794.82</v>
          </cell>
          <cell r="BP63">
            <v>58.705350000000003</v>
          </cell>
          <cell r="BQ63">
            <v>0.49123698247396486</v>
          </cell>
          <cell r="BR63">
            <v>1.1480345767330951</v>
          </cell>
          <cell r="BS63">
            <v>-0.33480176065904632</v>
          </cell>
          <cell r="BT63" t="e">
            <v>#REF!</v>
          </cell>
          <cell r="BU63">
            <v>2.441731409544956E-2</v>
          </cell>
          <cell r="BV63">
            <v>0.18966184328920055</v>
          </cell>
          <cell r="BW63">
            <v>8.632370494151349</v>
          </cell>
          <cell r="BX63">
            <v>1539855</v>
          </cell>
          <cell r="BZ63">
            <v>1896.4675259999999</v>
          </cell>
          <cell r="CA63">
            <v>960.41952600000002</v>
          </cell>
          <cell r="DB63">
            <v>178.97900000000001</v>
          </cell>
          <cell r="DC63">
            <v>195.779</v>
          </cell>
          <cell r="DD63">
            <v>201.29076000000001</v>
          </cell>
          <cell r="DE63">
            <v>217.04262</v>
          </cell>
          <cell r="DG63">
            <v>106.318</v>
          </cell>
          <cell r="DH63">
            <v>108.914</v>
          </cell>
          <cell r="DI63">
            <v>129.57083</v>
          </cell>
          <cell r="DJ63">
            <v>138.76701</v>
          </cell>
          <cell r="DL63">
            <v>0.23622000000000001</v>
          </cell>
          <cell r="DM63">
            <v>0.35226000000000002</v>
          </cell>
          <cell r="DN63">
            <v>0.75666666000000005</v>
          </cell>
          <cell r="DO63">
            <v>0.50333333000000002</v>
          </cell>
        </row>
        <row r="64">
          <cell r="A64" t="str">
            <v>Health Care REIT</v>
          </cell>
          <cell r="B64" t="str">
            <v>HCN</v>
          </cell>
          <cell r="C64" t="str">
            <v>N/R</v>
          </cell>
          <cell r="D64">
            <v>32.6</v>
          </cell>
          <cell r="E64" t="str">
            <v>--</v>
          </cell>
          <cell r="F64">
            <v>1.13829</v>
          </cell>
          <cell r="G64">
            <v>1.3553299999999999</v>
          </cell>
          <cell r="H64">
            <v>1.665</v>
          </cell>
          <cell r="I64">
            <v>1.6949999</v>
          </cell>
          <cell r="K64">
            <v>24.05318261973099</v>
          </cell>
          <cell r="L64">
            <v>19.57957957957958</v>
          </cell>
          <cell r="M64">
            <v>19.23303948277519</v>
          </cell>
          <cell r="O64">
            <v>14.613907369297916</v>
          </cell>
          <cell r="P64">
            <v>13.89641603728993</v>
          </cell>
          <cell r="Q64">
            <v>12.147726037433531</v>
          </cell>
          <cell r="S64">
            <v>0.49294913502274101</v>
          </cell>
          <cell r="U64">
            <v>3390</v>
          </cell>
          <cell r="V64">
            <v>-0.22748815165876779</v>
          </cell>
          <cell r="W64">
            <v>-0.20862294269115089</v>
          </cell>
          <cell r="X64">
            <v>12</v>
          </cell>
          <cell r="Z64">
            <v>-3.3787788974510957E-2</v>
          </cell>
          <cell r="AA64">
            <v>-2.0107689999999998E-2</v>
          </cell>
          <cell r="AB64">
            <v>0.15835273999999999</v>
          </cell>
          <cell r="AC64">
            <v>-0.12048810999999998</v>
          </cell>
          <cell r="AD64">
            <v>-0.22748815165876779</v>
          </cell>
          <cell r="AE64">
            <v>-0.29531570000000001</v>
          </cell>
          <cell r="AF64">
            <v>-2.8818850000000003E-3</v>
          </cell>
          <cell r="AH64">
            <v>-3.8616579254771022E-3</v>
          </cell>
          <cell r="AM64" t="e">
            <v>#REF!</v>
          </cell>
          <cell r="AN64">
            <v>5.1631394028694544E-2</v>
          </cell>
          <cell r="AQ64">
            <v>7.8612719999999997E-2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X64">
            <v>1.13829</v>
          </cell>
          <cell r="AY64">
            <v>1.3553299999999999</v>
          </cell>
          <cell r="AZ64">
            <v>1.665</v>
          </cell>
          <cell r="BA64">
            <v>1.6949999</v>
          </cell>
          <cell r="BC64">
            <v>387.37699999999995</v>
          </cell>
          <cell r="BD64">
            <v>446.56899999999996</v>
          </cell>
          <cell r="BE64">
            <v>469.62598000000003</v>
          </cell>
          <cell r="BF64">
            <v>537.2296</v>
          </cell>
          <cell r="BH64" t="e">
            <v>#REF!</v>
          </cell>
          <cell r="BI64">
            <v>23.37</v>
          </cell>
          <cell r="BJ64">
            <v>2863.7719999999999</v>
          </cell>
          <cell r="BK64">
            <v>10.603</v>
          </cell>
          <cell r="BL64">
            <v>289.92899999999997</v>
          </cell>
          <cell r="BM64">
            <v>2921.6570000000002</v>
          </cell>
          <cell r="BP64">
            <v>103.84</v>
          </cell>
          <cell r="BQ64">
            <v>0.19067197287158799</v>
          </cell>
          <cell r="BR64">
            <v>0.22848310005681283</v>
          </cell>
          <cell r="BS64">
            <v>1.801795795795802E-2</v>
          </cell>
          <cell r="BT64" t="e">
            <v>#REF!</v>
          </cell>
          <cell r="BU64">
            <v>0.15280205071545305</v>
          </cell>
          <cell r="BV64">
            <v>5.1631394028694544E-2</v>
          </cell>
          <cell r="BW64">
            <v>6.4128320595473491</v>
          </cell>
          <cell r="BX64">
            <v>4036348</v>
          </cell>
          <cell r="BZ64">
            <v>6526.1180000000004</v>
          </cell>
          <cell r="CA64">
            <v>3385.1840000000002</v>
          </cell>
          <cell r="DB64">
            <v>417.673</v>
          </cell>
          <cell r="DC64">
            <v>500.63</v>
          </cell>
          <cell r="DD64">
            <v>545.09630000000004</v>
          </cell>
          <cell r="DE64">
            <v>596.48943999999995</v>
          </cell>
          <cell r="DG64">
            <v>387.37699999999995</v>
          </cell>
          <cell r="DH64">
            <v>446.56899999999996</v>
          </cell>
          <cell r="DI64">
            <v>469.62598000000003</v>
          </cell>
          <cell r="DJ64">
            <v>537.2296</v>
          </cell>
          <cell r="DL64">
            <v>1.13829</v>
          </cell>
          <cell r="DM64">
            <v>1.3553299999999999</v>
          </cell>
          <cell r="DN64">
            <v>1.665</v>
          </cell>
          <cell r="DO64">
            <v>1.6949999</v>
          </cell>
        </row>
        <row r="65">
          <cell r="A65" t="str">
            <v>HCP Inc.</v>
          </cell>
          <cell r="B65" t="str">
            <v>HCP</v>
          </cell>
          <cell r="C65" t="str">
            <v>N/R</v>
          </cell>
          <cell r="D65">
            <v>21.05</v>
          </cell>
          <cell r="E65" t="str">
            <v>--</v>
          </cell>
          <cell r="F65">
            <v>0.45457999999999998</v>
          </cell>
          <cell r="G65">
            <v>0.77200999999999997</v>
          </cell>
          <cell r="H65">
            <v>0.85</v>
          </cell>
          <cell r="I65">
            <v>0.93000006999999996</v>
          </cell>
          <cell r="K65">
            <v>27.266486185412109</v>
          </cell>
          <cell r="L65">
            <v>24.764705882352942</v>
          </cell>
          <cell r="M65">
            <v>22.634406898485505</v>
          </cell>
          <cell r="O65">
            <v>13.197246726876156</v>
          </cell>
          <cell r="P65">
            <v>13.810355866601164</v>
          </cell>
          <cell r="Q65">
            <v>13.39043749293908</v>
          </cell>
          <cell r="S65">
            <v>0.54463675037921488</v>
          </cell>
          <cell r="U65">
            <v>5320</v>
          </cell>
          <cell r="V65">
            <v>-0.24198775657184013</v>
          </cell>
          <cell r="W65">
            <v>-0.22312254760422323</v>
          </cell>
          <cell r="X65">
            <v>12</v>
          </cell>
          <cell r="Z65">
            <v>-4.0565177757520554E-2</v>
          </cell>
          <cell r="AA65">
            <v>-5.3932609999999999E-2</v>
          </cell>
          <cell r="AB65">
            <v>-9.4118119999999986E-3</v>
          </cell>
          <cell r="AC65">
            <v>4.8829079999999997E-2</v>
          </cell>
          <cell r="AD65">
            <v>-0.24198775657184013</v>
          </cell>
          <cell r="AE65">
            <v>-0.40045570000000003</v>
          </cell>
          <cell r="AF65">
            <v>-0.179449</v>
          </cell>
          <cell r="AH65">
            <v>0.25993885411813067</v>
          </cell>
          <cell r="AM65" t="e">
            <v>#REF!</v>
          </cell>
          <cell r="AN65">
            <v>-4.4394883495199822E-2</v>
          </cell>
          <cell r="AQ65">
            <v>8.3484569999999994E-2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X65">
            <v>0.45457999999999998</v>
          </cell>
          <cell r="AY65">
            <v>0.77200999999999997</v>
          </cell>
          <cell r="AZ65">
            <v>0.85</v>
          </cell>
          <cell r="BA65">
            <v>0.93000006999999996</v>
          </cell>
          <cell r="BC65">
            <v>731.53399999999999</v>
          </cell>
          <cell r="BD65">
            <v>896.31500000000005</v>
          </cell>
          <cell r="BE65">
            <v>856.52319999999997</v>
          </cell>
          <cell r="BF65">
            <v>883.38340000000005</v>
          </cell>
          <cell r="BH65" t="e">
            <v>#REF!</v>
          </cell>
          <cell r="BI65">
            <v>57.561999999999998</v>
          </cell>
          <cell r="BJ65">
            <v>5937.4560000000001</v>
          </cell>
          <cell r="BK65">
            <v>206.56899999999999</v>
          </cell>
          <cell r="BL65">
            <v>418.798</v>
          </cell>
          <cell r="BM65">
            <v>4916.097999999999</v>
          </cell>
          <cell r="BP65">
            <v>252.904</v>
          </cell>
          <cell r="BQ65">
            <v>0.69829292973733992</v>
          </cell>
          <cell r="BR65">
            <v>0.10102200748694967</v>
          </cell>
          <cell r="BS65">
            <v>9.4117729411764772E-2</v>
          </cell>
          <cell r="BT65" t="e">
            <v>#REF!</v>
          </cell>
          <cell r="BU65">
            <v>0.22525405517720309</v>
          </cell>
          <cell r="BV65">
            <v>-4.4394883495199822E-2</v>
          </cell>
          <cell r="BW65">
            <v>6.6242961458862117</v>
          </cell>
          <cell r="BX65">
            <v>8809250</v>
          </cell>
          <cell r="BZ65">
            <v>11828.890200000002</v>
          </cell>
          <cell r="CA65">
            <v>5323.6292000000003</v>
          </cell>
          <cell r="DB65">
            <v>907.36099999999999</v>
          </cell>
          <cell r="DC65">
            <v>1025.818</v>
          </cell>
          <cell r="DD65">
            <v>1142.8499999999999</v>
          </cell>
          <cell r="DE65">
            <v>1158.8966</v>
          </cell>
          <cell r="DG65">
            <v>731.53399999999999</v>
          </cell>
          <cell r="DH65">
            <v>896.31500000000005</v>
          </cell>
          <cell r="DI65">
            <v>856.52319999999997</v>
          </cell>
          <cell r="DJ65">
            <v>883.38340000000005</v>
          </cell>
          <cell r="DL65">
            <v>0.45457999999999998</v>
          </cell>
          <cell r="DM65">
            <v>0.77200999999999997</v>
          </cell>
          <cell r="DN65">
            <v>0.85</v>
          </cell>
          <cell r="DO65">
            <v>0.93000006999999996</v>
          </cell>
        </row>
        <row r="66">
          <cell r="A66" t="str">
            <v>Cogdell Spencer</v>
          </cell>
          <cell r="B66" t="str">
            <v>CSA</v>
          </cell>
          <cell r="C66" t="str">
            <v>N/R</v>
          </cell>
          <cell r="D66">
            <v>4.7103000000000002</v>
          </cell>
          <cell r="E66" t="str">
            <v>--</v>
          </cell>
          <cell r="F66">
            <v>-0.57352999999999998</v>
          </cell>
          <cell r="G66">
            <v>-0.36607000000000001</v>
          </cell>
          <cell r="H66">
            <v>-0.28000000000000003</v>
          </cell>
          <cell r="I66">
            <v>-0.45</v>
          </cell>
          <cell r="K66">
            <v>-12.867211189116835</v>
          </cell>
          <cell r="L66">
            <v>-16.822499999999998</v>
          </cell>
          <cell r="M66">
            <v>-10.467333333333334</v>
          </cell>
          <cell r="O66">
            <v>9.9438670645446496</v>
          </cell>
          <cell r="P66">
            <v>11.608267463152108</v>
          </cell>
          <cell r="Q66">
            <v>12.878943601369089</v>
          </cell>
          <cell r="S66">
            <v>0.69500594818221295</v>
          </cell>
          <cell r="U66">
            <v>80</v>
          </cell>
          <cell r="V66">
            <v>-0.4967628205128205</v>
          </cell>
          <cell r="W66">
            <v>-0.4778976115452036</v>
          </cell>
          <cell r="X66">
            <v>12</v>
          </cell>
          <cell r="Z66">
            <v>-4.4563894523326431E-2</v>
          </cell>
          <cell r="AA66">
            <v>-0.21363940000000003</v>
          </cell>
          <cell r="AB66">
            <v>-0.13888477999999999</v>
          </cell>
          <cell r="AC66">
            <v>-0.31536340000000002</v>
          </cell>
          <cell r="AD66">
            <v>-0.4967628205128205</v>
          </cell>
          <cell r="AE66">
            <v>-0.73114730000000006</v>
          </cell>
          <cell r="AH66">
            <v>-1.8558680839616111</v>
          </cell>
          <cell r="AM66" t="e">
            <v>#REF!</v>
          </cell>
          <cell r="AN66">
            <v>-0.14338060385761542</v>
          </cell>
          <cell r="AQ66">
            <v>0.17142860000000001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X66">
            <v>-0.57352999999999998</v>
          </cell>
          <cell r="AY66">
            <v>-0.36607000000000001</v>
          </cell>
          <cell r="AZ66">
            <v>-0.28000000000000003</v>
          </cell>
          <cell r="BA66">
            <v>-0.45</v>
          </cell>
          <cell r="BC66">
            <v>34.844999999999999</v>
          </cell>
          <cell r="BD66">
            <v>61.074000000000005</v>
          </cell>
          <cell r="BE66">
            <v>52.317172999999997</v>
          </cell>
          <cell r="BF66">
            <v>47.1554</v>
          </cell>
          <cell r="BH66" t="e">
            <v>#REF!</v>
          </cell>
          <cell r="BI66">
            <v>34.667999999999999</v>
          </cell>
          <cell r="BJ66">
            <v>465.23599999999999</v>
          </cell>
          <cell r="BK66">
            <v>94.045000000000002</v>
          </cell>
          <cell r="BL66">
            <v>0</v>
          </cell>
          <cell r="BM66">
            <v>188.94899999999998</v>
          </cell>
          <cell r="BP66">
            <v>17.556999999999999</v>
          </cell>
          <cell r="BQ66">
            <v>-0.36172475720537722</v>
          </cell>
          <cell r="BR66">
            <v>-0.23511896631791729</v>
          </cell>
          <cell r="BS66">
            <v>0.60714285714285698</v>
          </cell>
          <cell r="BT66" t="e">
            <v>#REF!</v>
          </cell>
          <cell r="BU66">
            <v>0.75273353422298772</v>
          </cell>
          <cell r="BV66">
            <v>-0.14338060385761553</v>
          </cell>
          <cell r="BW66">
            <v>7.6175786750499386</v>
          </cell>
          <cell r="BX66">
            <v>204339.6</v>
          </cell>
          <cell r="BZ66">
            <v>607.31173709999996</v>
          </cell>
          <cell r="CA66">
            <v>82.698737100000002</v>
          </cell>
          <cell r="DB66">
            <v>66.820999999999998</v>
          </cell>
          <cell r="DC66">
            <v>335.74</v>
          </cell>
          <cell r="DD66">
            <v>83.972229999999996</v>
          </cell>
          <cell r="DE66">
            <v>82.566649999999996</v>
          </cell>
          <cell r="DG66">
            <v>34.844999999999999</v>
          </cell>
          <cell r="DH66">
            <v>61.074000000000005</v>
          </cell>
          <cell r="DI66">
            <v>52.317172999999997</v>
          </cell>
          <cell r="DJ66">
            <v>47.1554</v>
          </cell>
          <cell r="DL66">
            <v>-0.57352999999999998</v>
          </cell>
          <cell r="DM66">
            <v>-0.36607000000000001</v>
          </cell>
          <cell r="DN66">
            <v>-0.28000000000000003</v>
          </cell>
          <cell r="DO66">
            <v>-0.45</v>
          </cell>
        </row>
        <row r="67">
          <cell r="A67" t="str">
            <v>Healthcare REITs</v>
          </cell>
          <cell r="K67">
            <v>21.003339346716306</v>
          </cell>
          <cell r="L67">
            <v>19.655482328693253</v>
          </cell>
          <cell r="M67">
            <v>19.05545103909752</v>
          </cell>
          <cell r="O67">
            <v>12.233584099360584</v>
          </cell>
          <cell r="P67">
            <v>12.111835979687683</v>
          </cell>
          <cell r="Q67">
            <v>12.461288867442207</v>
          </cell>
          <cell r="S67">
            <v>0.52205710244170311</v>
          </cell>
          <cell r="V67">
            <v>-0.2104160251162302</v>
          </cell>
          <cell r="W67">
            <v>-0.1915508161486133</v>
          </cell>
          <cell r="Z67">
            <v>-3.4354211947572988E-2</v>
          </cell>
          <cell r="AA67">
            <v>-3.9178789999999991E-2</v>
          </cell>
          <cell r="AB67">
            <v>3.1547235000000005E-3</v>
          </cell>
          <cell r="AC67">
            <v>4.2792259999999999E-2</v>
          </cell>
          <cell r="AD67">
            <v>-0.2104160251162302</v>
          </cell>
          <cell r="AE67">
            <v>-0.40374365000000001</v>
          </cell>
          <cell r="AF67">
            <v>-9.7160869999999996E-2</v>
          </cell>
          <cell r="AM67" t="e">
            <v>#REF!</v>
          </cell>
          <cell r="AN67">
            <v>2.9425541862308724E-2</v>
          </cell>
          <cell r="CA67">
            <v>1747.5109779999998</v>
          </cell>
        </row>
        <row r="69">
          <cell r="A69" t="str">
            <v>Corrections Corp.</v>
          </cell>
          <cell r="B69" t="str">
            <v>CXW</v>
          </cell>
          <cell r="C69" t="str">
            <v>OUTPERFORM</v>
          </cell>
          <cell r="D69">
            <v>15.15</v>
          </cell>
          <cell r="E69">
            <v>17</v>
          </cell>
          <cell r="F69">
            <v>1.0771835935939933</v>
          </cell>
          <cell r="G69">
            <v>1.2025106628576547</v>
          </cell>
          <cell r="H69">
            <v>1.1298578812671922</v>
          </cell>
          <cell r="I69">
            <v>1.2666944495115928</v>
          </cell>
          <cell r="K69">
            <v>12.598640883563922</v>
          </cell>
          <cell r="L69">
            <v>13.408766050300517</v>
          </cell>
          <cell r="M69">
            <v>11.960263981453048</v>
          </cell>
          <cell r="O69">
            <v>7.7809529240032855</v>
          </cell>
          <cell r="P69">
            <v>7.5313422070856033</v>
          </cell>
          <cell r="Q69">
            <v>7.0509710430544326</v>
          </cell>
          <cell r="S69">
            <v>0.45631364241331246</v>
          </cell>
          <cell r="U69">
            <v>1910</v>
          </cell>
          <cell r="V69">
            <v>-7.3960880195598988E-2</v>
          </cell>
          <cell r="W69">
            <v>-5.509567122798209E-2</v>
          </cell>
          <cell r="X69">
            <v>12</v>
          </cell>
          <cell r="Z69">
            <v>-4.6570169918187521E-2</v>
          </cell>
          <cell r="AA69">
            <v>7.1428539999999999E-2</v>
          </cell>
          <cell r="AB69">
            <v>1.677847E-2</v>
          </cell>
          <cell r="AC69">
            <v>0.40277770000000002</v>
          </cell>
          <cell r="AD69">
            <v>-7.3960880195598988E-2</v>
          </cell>
          <cell r="AE69">
            <v>-0.42153499999999999</v>
          </cell>
          <cell r="AF69">
            <v>3.5325999999999996E-2</v>
          </cell>
          <cell r="AH69">
            <v>-0.31781037849545524</v>
          </cell>
          <cell r="AJ69">
            <v>15.046140122449426</v>
          </cell>
          <cell r="AK69">
            <v>8.1037850467535062</v>
          </cell>
          <cell r="AM69" t="e">
            <v>#REF!</v>
          </cell>
          <cell r="AN69">
            <v>3.3142925929304345E-2</v>
          </cell>
          <cell r="AQ69">
            <v>0</v>
          </cell>
          <cell r="AR69">
            <v>-0.73693837613323221</v>
          </cell>
          <cell r="AS69">
            <v>-2.2739524187153055</v>
          </cell>
          <cell r="AT69">
            <v>0.213374290605435</v>
          </cell>
          <cell r="AU69">
            <v>1.3624179528537901</v>
          </cell>
          <cell r="AX69">
            <v>1.0771835935939933</v>
          </cell>
          <cell r="AY69">
            <v>1.2025106628576547</v>
          </cell>
          <cell r="AZ69">
            <v>1.1298578812671922</v>
          </cell>
          <cell r="BA69">
            <v>1.2666944495115928</v>
          </cell>
          <cell r="BC69">
            <v>347.54</v>
          </cell>
          <cell r="BD69">
            <v>394.596</v>
          </cell>
          <cell r="BE69">
            <v>407.67406599999981</v>
          </cell>
          <cell r="BF69">
            <v>435.44823560500015</v>
          </cell>
          <cell r="BH69" t="e">
            <v>#REF!</v>
          </cell>
          <cell r="BI69">
            <v>34.076999999999998</v>
          </cell>
          <cell r="BJ69">
            <v>1192.922</v>
          </cell>
          <cell r="BK69" t="str">
            <v>0</v>
          </cell>
          <cell r="BL69">
            <v>0.376</v>
          </cell>
          <cell r="BM69">
            <v>1380.3589999999999</v>
          </cell>
          <cell r="BP69">
            <v>126.146</v>
          </cell>
          <cell r="BQ69">
            <v>0.11634699043782426</v>
          </cell>
          <cell r="BR69">
            <v>-6.0417577851501036E-2</v>
          </cell>
          <cell r="BS69">
            <v>0.12110953998119789</v>
          </cell>
          <cell r="BT69" t="e">
            <v>#REF!</v>
          </cell>
          <cell r="BU69">
            <v>0.13539736433216309</v>
          </cell>
          <cell r="BV69">
            <v>3.3142925929304345E-2</v>
          </cell>
          <cell r="BW69">
            <v>3.0231477257752233</v>
          </cell>
          <cell r="BX69">
            <v>1772178</v>
          </cell>
          <cell r="BZ69">
            <v>3070.3329000000003</v>
          </cell>
          <cell r="CA69">
            <v>1911.1119000000001</v>
          </cell>
          <cell r="CC69">
            <v>1.6959265869218143E-2</v>
          </cell>
          <cell r="CD69">
            <v>-9.714684487117653E-4</v>
          </cell>
          <cell r="CE69">
            <v>-2.5984669081328349E-2</v>
          </cell>
          <cell r="CF69">
            <v>-5.5669124854607066E-4</v>
          </cell>
          <cell r="CH69">
            <v>-3.7871657161840488E-2</v>
          </cell>
          <cell r="CI69">
            <v>-1.9371705629599112E-2</v>
          </cell>
          <cell r="CJ69">
            <v>1.9390317301356319E-2</v>
          </cell>
          <cell r="CK69">
            <v>1.6839926598081201E-2</v>
          </cell>
          <cell r="CM69">
            <v>1.6257494096392655E-2</v>
          </cell>
          <cell r="CN69">
            <v>0</v>
          </cell>
          <cell r="CO69">
            <v>1.9979421379387574E-2</v>
          </cell>
          <cell r="CP69">
            <v>4.1374531948944471E-2</v>
          </cell>
          <cell r="CR69">
            <v>1479.989</v>
          </cell>
          <cell r="CS69">
            <v>1598.9059999999999</v>
          </cell>
          <cell r="CT69">
            <v>1686.4492750000002</v>
          </cell>
          <cell r="CU69">
            <v>1794.3117494750002</v>
          </cell>
          <cell r="CW69">
            <v>347.54</v>
          </cell>
          <cell r="CX69">
            <v>394.596</v>
          </cell>
          <cell r="CY69">
            <v>407.67406599999981</v>
          </cell>
          <cell r="CZ69">
            <v>435.44823560500015</v>
          </cell>
          <cell r="DB69">
            <v>1456.3130000000001</v>
          </cell>
          <cell r="DC69">
            <v>1598.9059999999999</v>
          </cell>
          <cell r="DD69">
            <v>1653.415</v>
          </cell>
          <cell r="DE69">
            <v>1723.0225</v>
          </cell>
          <cell r="DG69">
            <v>361.22</v>
          </cell>
          <cell r="DH69">
            <v>402.39100000000002</v>
          </cell>
          <cell r="DI69">
            <v>399.91950000000003</v>
          </cell>
          <cell r="DJ69">
            <v>428.23676</v>
          </cell>
          <cell r="DL69">
            <v>1.0592200000000001</v>
          </cell>
          <cell r="DM69">
            <v>1.2036800000000001</v>
          </cell>
          <cell r="DN69">
            <v>1.1600001</v>
          </cell>
          <cell r="DO69">
            <v>1.2674000000000001</v>
          </cell>
        </row>
        <row r="70">
          <cell r="A70" t="str">
            <v>The GEO Group</v>
          </cell>
          <cell r="B70" t="str">
            <v>GEO</v>
          </cell>
          <cell r="C70" t="str">
            <v>OUTPERFORM</v>
          </cell>
          <cell r="D70">
            <v>16.149999999999999</v>
          </cell>
          <cell r="E70">
            <v>25</v>
          </cell>
          <cell r="F70">
            <v>0.83885591153033012</v>
          </cell>
          <cell r="G70">
            <v>1.1245905463136916</v>
          </cell>
          <cell r="H70">
            <v>1.3206152908423274</v>
          </cell>
          <cell r="I70">
            <v>1.6513336044614562</v>
          </cell>
          <cell r="K70">
            <v>14.360782289108041</v>
          </cell>
          <cell r="L70">
            <v>12.22914811905521</v>
          </cell>
          <cell r="M70">
            <v>9.7799741714012676</v>
          </cell>
          <cell r="O70">
            <v>8.5981593531967189</v>
          </cell>
          <cell r="P70">
            <v>7.0394950415880979</v>
          </cell>
          <cell r="Q70">
            <v>6.1563734358730491</v>
          </cell>
          <cell r="S70">
            <v>0.4532490625663278</v>
          </cell>
          <cell r="U70">
            <v>840</v>
          </cell>
          <cell r="V70">
            <v>-0.10427066001109275</v>
          </cell>
          <cell r="W70">
            <v>-8.5405451043475855E-2</v>
          </cell>
          <cell r="X70">
            <v>12</v>
          </cell>
          <cell r="Z70">
            <v>-3.2934131736527039E-2</v>
          </cell>
          <cell r="AA70">
            <v>-4.9440859999999996E-2</v>
          </cell>
          <cell r="AB70">
            <v>0.10540723999999999</v>
          </cell>
          <cell r="AC70">
            <v>0.20163690000000004</v>
          </cell>
          <cell r="AD70">
            <v>-0.10427066001109275</v>
          </cell>
          <cell r="AE70">
            <v>-0.35322390000000004</v>
          </cell>
          <cell r="AF70">
            <v>0.40048470000000003</v>
          </cell>
          <cell r="AH70">
            <v>-0.37782508134114889</v>
          </cell>
          <cell r="AJ70">
            <v>18.930569843738716</v>
          </cell>
          <cell r="AK70">
            <v>9.4865202920384846</v>
          </cell>
          <cell r="AM70" t="e">
            <v>#REF!</v>
          </cell>
          <cell r="AN70">
            <v>0.22141706221828494</v>
          </cell>
          <cell r="AQ70">
            <v>0</v>
          </cell>
          <cell r="AR70">
            <v>-0.7113351764514555</v>
          </cell>
          <cell r="AS70">
            <v>-0.93796791885793795</v>
          </cell>
          <cell r="AT70">
            <v>-0.67534729753354794</v>
          </cell>
          <cell r="AU70">
            <v>-8.864342132470833E-2</v>
          </cell>
          <cell r="AX70">
            <v>0.83885591153033012</v>
          </cell>
          <cell r="AY70">
            <v>1.1245905463136916</v>
          </cell>
          <cell r="AZ70">
            <v>1.3206152908423274</v>
          </cell>
          <cell r="BA70">
            <v>1.6513336044614562</v>
          </cell>
          <cell r="BC70">
            <v>124.91200000000001</v>
          </cell>
          <cell r="BD70">
            <v>153.17634808784257</v>
          </cell>
          <cell r="BE70">
            <v>187.09220508277812</v>
          </cell>
          <cell r="BF70">
            <v>213.93027302821966</v>
          </cell>
          <cell r="BH70" t="e">
            <v>#REF!</v>
          </cell>
          <cell r="BI70">
            <v>31.655000000000001</v>
          </cell>
          <cell r="BJ70">
            <v>512.13300000000004</v>
          </cell>
          <cell r="BK70">
            <v>1.101</v>
          </cell>
          <cell r="BL70" t="str">
            <v>0</v>
          </cell>
          <cell r="BM70">
            <v>578.49599999999998</v>
          </cell>
          <cell r="BP70">
            <v>51.731000000000002</v>
          </cell>
          <cell r="BQ70">
            <v>0.3406242131167605</v>
          </cell>
          <cell r="BR70">
            <v>0.17430765817051164</v>
          </cell>
          <cell r="BS70">
            <v>0.25042744538281614</v>
          </cell>
          <cell r="BT70" t="e">
            <v>#REF!</v>
          </cell>
          <cell r="BU70">
            <v>0.22627408165622653</v>
          </cell>
          <cell r="BV70">
            <v>0.22141706221828517</v>
          </cell>
          <cell r="BW70">
            <v>3.3434208766114817</v>
          </cell>
          <cell r="BX70">
            <v>602525.6</v>
          </cell>
          <cell r="BZ70">
            <v>1317.0346500000001</v>
          </cell>
          <cell r="CA70">
            <v>835.45564999999999</v>
          </cell>
          <cell r="CC70">
            <v>8.3387247065479508E-2</v>
          </cell>
          <cell r="CD70">
            <v>-5.1506716669456942E-2</v>
          </cell>
          <cell r="CE70">
            <v>1.134568058489771E-2</v>
          </cell>
          <cell r="CF70">
            <v>0.1225924488118364</v>
          </cell>
          <cell r="CH70">
            <v>-4.7004341092368396E-2</v>
          </cell>
          <cell r="CI70">
            <v>-1.0111424329411145E-2</v>
          </cell>
          <cell r="CJ70">
            <v>6.8396286821465813E-2</v>
          </cell>
          <cell r="CK70">
            <v>8.7696245859914423E-2</v>
          </cell>
          <cell r="CM70">
            <v>4.9711205276252501E-2</v>
          </cell>
          <cell r="CN70">
            <v>6.8765659389198985E-2</v>
          </cell>
          <cell r="CO70">
            <v>0.20695741397307388</v>
          </cell>
          <cell r="CP70">
            <v>0.23762636825776373</v>
          </cell>
          <cell r="CR70">
            <v>1024.8320000000001</v>
          </cell>
          <cell r="CS70">
            <v>1114.7289953368909</v>
          </cell>
          <cell r="CT70">
            <v>1264.2758215626552</v>
          </cell>
          <cell r="CU70">
            <v>1406.9893486219974</v>
          </cell>
          <cell r="CW70">
            <v>124.91200000000001</v>
          </cell>
          <cell r="CX70">
            <v>153.17634808784257</v>
          </cell>
          <cell r="CY70">
            <v>187.09220508277812</v>
          </cell>
          <cell r="CZ70">
            <v>213.93027302821966</v>
          </cell>
          <cell r="DB70">
            <v>976.29899999999998</v>
          </cell>
          <cell r="DC70">
            <v>1043.0060000000001</v>
          </cell>
          <cell r="DD70">
            <v>1047.49</v>
          </cell>
          <cell r="DE70">
            <v>1136.845</v>
          </cell>
          <cell r="DG70">
            <v>131.07300000000001</v>
          </cell>
          <cell r="DH70">
            <v>154.74099999999999</v>
          </cell>
          <cell r="DI70">
            <v>175.11499000000001</v>
          </cell>
          <cell r="DJ70">
            <v>196.68199999999999</v>
          </cell>
          <cell r="DL70">
            <v>0.77429000000000003</v>
          </cell>
          <cell r="DM70">
            <v>1.1856599999999999</v>
          </cell>
          <cell r="DN70">
            <v>1.3058000999999999</v>
          </cell>
          <cell r="DO70">
            <v>1.4710000999999999</v>
          </cell>
        </row>
        <row r="71">
          <cell r="A71" t="str">
            <v>Cornell Companies</v>
          </cell>
          <cell r="B71" t="str">
            <v>CRN</v>
          </cell>
          <cell r="C71" t="str">
            <v>NEUTRAL</v>
          </cell>
          <cell r="D71">
            <v>19.55</v>
          </cell>
          <cell r="E71">
            <v>20</v>
          </cell>
          <cell r="F71">
            <v>0.8225138121546961</v>
          </cell>
          <cell r="G71">
            <v>1.4085539102418381</v>
          </cell>
          <cell r="H71">
            <v>1.525770076115228</v>
          </cell>
          <cell r="I71">
            <v>1.6788164213999173</v>
          </cell>
          <cell r="K71">
            <v>13.879482963235262</v>
          </cell>
          <cell r="L71">
            <v>12.813201874935421</v>
          </cell>
          <cell r="M71">
            <v>11.645108870032265</v>
          </cell>
          <cell r="O71">
            <v>7.6700643014930554</v>
          </cell>
          <cell r="P71">
            <v>7.043879782283919</v>
          </cell>
          <cell r="Q71">
            <v>6.3661999441977555</v>
          </cell>
          <cell r="S71">
            <v>0.57274977716858033</v>
          </cell>
          <cell r="U71">
            <v>290</v>
          </cell>
          <cell r="V71">
            <v>5.1640667025282472E-2</v>
          </cell>
          <cell r="W71">
            <v>7.0505875992899369E-2</v>
          </cell>
          <cell r="X71">
            <v>12</v>
          </cell>
          <cell r="Z71">
            <v>3.9340776182881454E-2</v>
          </cell>
          <cell r="AA71">
            <v>0.10890532</v>
          </cell>
          <cell r="AB71">
            <v>3.5487289999999998E-2</v>
          </cell>
          <cell r="AC71">
            <v>0.28365060000000003</v>
          </cell>
          <cell r="AD71">
            <v>5.1640667025282472E-2</v>
          </cell>
          <cell r="AE71">
            <v>-0.14591526999999999</v>
          </cell>
          <cell r="AF71">
            <v>0.37714290000000006</v>
          </cell>
          <cell r="AH71">
            <v>-0.34811053421820171</v>
          </cell>
          <cell r="AJ71">
            <v>13.108134910419869</v>
          </cell>
          <cell r="AK71">
            <v>7.1228583876446772</v>
          </cell>
          <cell r="AM71">
            <v>-1</v>
          </cell>
          <cell r="AN71">
            <v>8.8897672669549843E-2</v>
          </cell>
          <cell r="AQ71">
            <v>0</v>
          </cell>
          <cell r="AR71">
            <v>-1.6330110497237569</v>
          </cell>
          <cell r="AS71">
            <v>-2.6102209850378033</v>
          </cell>
          <cell r="AT71">
            <v>-0.89305979034858773</v>
          </cell>
          <cell r="AU71">
            <v>0.155321539396022</v>
          </cell>
          <cell r="AX71">
            <v>0.8225138121546961</v>
          </cell>
          <cell r="AY71">
            <v>1.4085539102418381</v>
          </cell>
          <cell r="AZ71">
            <v>1.525770076115228</v>
          </cell>
          <cell r="BA71">
            <v>1.6788164213999173</v>
          </cell>
          <cell r="BC71">
            <v>60.994999999999997</v>
          </cell>
          <cell r="BD71">
            <v>77.866042124802235</v>
          </cell>
          <cell r="BE71">
            <v>84.788152049686289</v>
          </cell>
          <cell r="BF71">
            <v>93.813822254252443</v>
          </cell>
          <cell r="BH71" t="e">
            <v>#REF!</v>
          </cell>
          <cell r="BI71">
            <v>14.613</v>
          </cell>
          <cell r="BJ71">
            <v>320.48200000000003</v>
          </cell>
          <cell r="BK71">
            <v>0.44500000000000001</v>
          </cell>
          <cell r="BL71" t="str">
            <v>0</v>
          </cell>
          <cell r="BM71">
            <v>227.72200000000001</v>
          </cell>
          <cell r="BP71">
            <v>14.881</v>
          </cell>
          <cell r="BQ71">
            <v>0.71249879263659244</v>
          </cell>
          <cell r="BR71">
            <v>8.3217379910765832E-2</v>
          </cell>
          <cell r="BS71">
            <v>0.10030760707692044</v>
          </cell>
          <cell r="BT71" t="e">
            <v>#REF!</v>
          </cell>
          <cell r="BU71">
            <v>0.27659713295847599</v>
          </cell>
          <cell r="BV71">
            <v>8.8897672669549843E-2</v>
          </cell>
          <cell r="BW71">
            <v>4.115812121108422</v>
          </cell>
          <cell r="BX71">
            <v>75546.13</v>
          </cell>
          <cell r="BZ71">
            <v>597.23755000000006</v>
          </cell>
          <cell r="CA71">
            <v>290.92355000000003</v>
          </cell>
          <cell r="CC71">
            <v>4.6347821864856087E-6</v>
          </cell>
          <cell r="CD71">
            <v>-6.7059272591178942E-2</v>
          </cell>
          <cell r="CE71">
            <v>-4.659230916757906E-2</v>
          </cell>
          <cell r="CF71">
            <v>-6.3682977467976909E-2</v>
          </cell>
          <cell r="CH71">
            <v>-3.0994820957646274E-2</v>
          </cell>
          <cell r="CI71">
            <v>-5.9895419068634159E-2</v>
          </cell>
          <cell r="CJ71">
            <v>-3.4094484573127581E-2</v>
          </cell>
          <cell r="CK71">
            <v>-1.8946612184711498E-6</v>
          </cell>
          <cell r="CM71">
            <v>0</v>
          </cell>
          <cell r="CN71">
            <v>5.9451068171425536E-3</v>
          </cell>
          <cell r="CO71">
            <v>0.11285169644468396</v>
          </cell>
          <cell r="CP71">
            <v>0.15378200791851193</v>
          </cell>
          <cell r="CR71">
            <v>360.60399999999998</v>
          </cell>
          <cell r="CS71">
            <v>389.02311548875264</v>
          </cell>
          <cell r="CT71">
            <v>462.96580288271025</v>
          </cell>
          <cell r="CU71">
            <v>504.30542405909449</v>
          </cell>
          <cell r="CW71">
            <v>60.994999999999997</v>
          </cell>
          <cell r="CX71">
            <v>77.866042124802235</v>
          </cell>
          <cell r="CY71">
            <v>84.788152049686289</v>
          </cell>
          <cell r="CZ71">
            <v>93.813822254252443</v>
          </cell>
          <cell r="DB71">
            <v>360.60399999999998</v>
          </cell>
          <cell r="DC71">
            <v>386.72399999999999</v>
          </cell>
          <cell r="DD71">
            <v>416.01751999999999</v>
          </cell>
          <cell r="DE71">
            <v>437.089</v>
          </cell>
          <cell r="DG71">
            <v>62.945999999999998</v>
          </cell>
          <cell r="DH71">
            <v>82.826999999999998</v>
          </cell>
          <cell r="DI71">
            <v>87.781000000000006</v>
          </cell>
          <cell r="DJ71">
            <v>93.813999999999993</v>
          </cell>
          <cell r="DL71">
            <v>0.82250999999999996</v>
          </cell>
          <cell r="DM71">
            <v>1.5098</v>
          </cell>
          <cell r="DN71">
            <v>1.6003333</v>
          </cell>
          <cell r="DO71">
            <v>1.7929999999999999</v>
          </cell>
        </row>
        <row r="72">
          <cell r="A72" t="str">
            <v>Prisons</v>
          </cell>
          <cell r="K72">
            <v>13.879482963235262</v>
          </cell>
          <cell r="L72">
            <v>12.813201874935421</v>
          </cell>
          <cell r="M72">
            <v>11.645108870032265</v>
          </cell>
          <cell r="O72">
            <v>7.7809529240032855</v>
          </cell>
          <cell r="P72">
            <v>7.043879782283919</v>
          </cell>
          <cell r="Q72">
            <v>6.3661999441977555</v>
          </cell>
          <cell r="S72">
            <v>0.45631364241331246</v>
          </cell>
          <cell r="V72">
            <v>-7.3960880195598988E-2</v>
          </cell>
          <cell r="W72">
            <v>-5.509567122798209E-2</v>
          </cell>
          <cell r="Z72">
            <v>-3.2934131736527039E-2</v>
          </cell>
          <cell r="AA72">
            <v>7.1428539999999999E-2</v>
          </cell>
          <cell r="AB72">
            <v>3.5487289999999998E-2</v>
          </cell>
          <cell r="AC72">
            <v>0.28365060000000003</v>
          </cell>
          <cell r="AD72">
            <v>-7.3960880195598988E-2</v>
          </cell>
          <cell r="AE72">
            <v>-0.35322390000000004</v>
          </cell>
          <cell r="AF72">
            <v>0.37714290000000006</v>
          </cell>
          <cell r="AJ72">
            <v>15.046140122449426</v>
          </cell>
          <cell r="AK72">
            <v>8.1037850467535062</v>
          </cell>
          <cell r="AM72" t="e">
            <v>#REF!</v>
          </cell>
          <cell r="AN72">
            <v>8.8897672669549843E-2</v>
          </cell>
          <cell r="CA72">
            <v>835.45564999999999</v>
          </cell>
        </row>
        <row r="74">
          <cell r="A74" t="str">
            <v>S&amp;P 500</v>
          </cell>
          <cell r="D74">
            <v>886.21</v>
          </cell>
          <cell r="E74" t="str">
            <v>--</v>
          </cell>
          <cell r="F74">
            <v>87.432625000000002</v>
          </cell>
          <cell r="G74">
            <v>64.627200000000002</v>
          </cell>
          <cell r="H74">
            <v>58.548121999999999</v>
          </cell>
          <cell r="I74">
            <v>71.897689999999997</v>
          </cell>
          <cell r="K74">
            <v>13.712647306397306</v>
          </cell>
          <cell r="L74">
            <v>15.136437681126647</v>
          </cell>
          <cell r="M74">
            <v>12.32598710751347</v>
          </cell>
          <cell r="V74">
            <v>-1.8865208967616898E-2</v>
          </cell>
          <cell r="X74">
            <v>12</v>
          </cell>
          <cell r="Z74">
            <v>-2.4373864699730241E-2</v>
          </cell>
          <cell r="AA74">
            <v>-3.623593E-2</v>
          </cell>
          <cell r="AB74">
            <v>3.200078E-2</v>
          </cell>
          <cell r="AC74">
            <v>7.1803450000000005E-2</v>
          </cell>
          <cell r="AD74">
            <v>-1.8865208967616898E-2</v>
          </cell>
          <cell r="AE74">
            <v>-0.36836440000000004</v>
          </cell>
          <cell r="AF74">
            <v>-0.32876690000000003</v>
          </cell>
          <cell r="AH74" t="str">
            <v xml:space="preserve"> </v>
          </cell>
          <cell r="AM74" t="e">
            <v>#REF!</v>
          </cell>
          <cell r="AQ74">
            <v>2.5404109999999997E-2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X74">
            <v>87.432625000000002</v>
          </cell>
          <cell r="AY74">
            <v>64.627200000000002</v>
          </cell>
          <cell r="AZ74">
            <v>58.548121999999999</v>
          </cell>
          <cell r="BA74">
            <v>71.897689999999997</v>
          </cell>
          <cell r="BH74" t="e">
            <v>#REF!</v>
          </cell>
          <cell r="BI74" t="str">
            <v>-</v>
          </cell>
          <cell r="BJ74" t="str">
            <v>-</v>
          </cell>
          <cell r="BK74">
            <v>0</v>
          </cell>
          <cell r="BL74">
            <v>0</v>
          </cell>
          <cell r="BM74" t="e">
            <v>#N/A</v>
          </cell>
          <cell r="BP74" t="str">
            <v>-</v>
          </cell>
          <cell r="BQ74">
            <v>-0.26083427096006784</v>
          </cell>
          <cell r="BR74">
            <v>-9.4063768815607074E-2</v>
          </cell>
          <cell r="BS74">
            <v>0.22801018280313068</v>
          </cell>
          <cell r="BT74" t="e">
            <v>#REF!</v>
          </cell>
          <cell r="BU74" t="e">
            <v>#DIV/0!</v>
          </cell>
          <cell r="BV74" t="e">
            <v>#DIV/0!</v>
          </cell>
          <cell r="BW74" t="e">
            <v>#VALUE!</v>
          </cell>
          <cell r="BX74">
            <v>0</v>
          </cell>
          <cell r="BZ74" t="e">
            <v>#VALUE!</v>
          </cell>
          <cell r="DB74" t="e">
            <v>#N/A</v>
          </cell>
          <cell r="DC74">
            <v>1074.68</v>
          </cell>
          <cell r="DD74" t="str">
            <v>n/a</v>
          </cell>
          <cell r="DE74" t="str">
            <v>n/a</v>
          </cell>
          <cell r="DG74" t="e">
            <v>#N/A</v>
          </cell>
          <cell r="DH74" t="e">
            <v>#N/A</v>
          </cell>
          <cell r="DI74" t="str">
            <v>n/a</v>
          </cell>
          <cell r="DJ74" t="str">
            <v>n/a</v>
          </cell>
          <cell r="DL74">
            <v>87.432625000000002</v>
          </cell>
          <cell r="DM74">
            <v>64.627200000000002</v>
          </cell>
          <cell r="DN74">
            <v>58.548121999999999</v>
          </cell>
          <cell r="DO74">
            <v>71.897689999999997</v>
          </cell>
        </row>
        <row r="76">
          <cell r="A76" t="str">
            <v>Senior Living &amp; Care</v>
          </cell>
          <cell r="K76">
            <v>9.8762485174438126</v>
          </cell>
          <cell r="L76">
            <v>8.2645025545226449</v>
          </cell>
          <cell r="M76">
            <v>7.3105218882048195</v>
          </cell>
          <cell r="O76">
            <v>7.2444029063828372</v>
          </cell>
          <cell r="P76">
            <v>6.2188868106390123</v>
          </cell>
          <cell r="Q76">
            <v>6.0665429762166001</v>
          </cell>
          <cell r="S76">
            <v>0.61573086991160508</v>
          </cell>
          <cell r="V76">
            <v>0.1785714285714286</v>
          </cell>
          <cell r="W76">
            <v>0.1974366375390455</v>
          </cell>
          <cell r="AM76" t="e">
            <v>#REF!</v>
          </cell>
          <cell r="AN76">
            <v>0.16490348304610003</v>
          </cell>
        </row>
        <row r="77">
          <cell r="A77" t="str">
            <v>Healthcare Services</v>
          </cell>
          <cell r="K77">
            <v>10.773792900626471</v>
          </cell>
          <cell r="L77">
            <v>10.768855599718119</v>
          </cell>
          <cell r="M77">
            <v>10.403199752292192</v>
          </cell>
          <cell r="O77">
            <v>7.8238887747095731</v>
          </cell>
          <cell r="P77">
            <v>6.3648103275919903</v>
          </cell>
          <cell r="Q77">
            <v>6.2093400671380188</v>
          </cell>
          <cell r="S77">
            <v>0.2509593677345443</v>
          </cell>
          <cell r="V77">
            <v>-8.493861241766909E-2</v>
          </cell>
          <cell r="W77">
            <v>-6.6073403450052193E-2</v>
          </cell>
          <cell r="AM77" t="e">
            <v>#REF!</v>
          </cell>
          <cell r="AN77">
            <v>0.22924146549856395</v>
          </cell>
        </row>
        <row r="78">
          <cell r="A78" t="str">
            <v>Healthcare Infrastructure</v>
          </cell>
          <cell r="K78">
            <v>13.273790626221707</v>
          </cell>
          <cell r="L78">
            <v>12.431033759653214</v>
          </cell>
          <cell r="M78">
            <v>11.876654741676891</v>
          </cell>
          <cell r="O78">
            <v>8.3497017609895856</v>
          </cell>
          <cell r="P78">
            <v>7.3206979419079534</v>
          </cell>
          <cell r="Q78">
            <v>6.6996104297583532</v>
          </cell>
          <cell r="S78">
            <v>0.49813323402381726</v>
          </cell>
          <cell r="V78">
            <v>-0.12159911830638198</v>
          </cell>
          <cell r="W78">
            <v>-0.10273390933876508</v>
          </cell>
          <cell r="AM78" t="e">
            <v>#REF!</v>
          </cell>
          <cell r="AN78">
            <v>0.14056089012920658</v>
          </cell>
        </row>
        <row r="81">
          <cell r="D81" t="str">
            <v xml:space="preserve"> </v>
          </cell>
        </row>
        <row r="87">
          <cell r="A87" t="str">
            <v>Apollo Group Inc.</v>
          </cell>
          <cell r="B87" t="str">
            <v>APOL</v>
          </cell>
          <cell r="C87" t="str">
            <v>N/R</v>
          </cell>
          <cell r="D87">
            <v>60.7</v>
          </cell>
          <cell r="E87" t="str">
            <v>--</v>
          </cell>
          <cell r="F87">
            <v>2.3725399999999999</v>
          </cell>
          <cell r="G87">
            <v>2.9037099999999998</v>
          </cell>
          <cell r="H87">
            <v>3.9501605</v>
          </cell>
          <cell r="I87">
            <v>4.7601750000000003</v>
          </cell>
          <cell r="K87">
            <v>18.66241328985193</v>
          </cell>
          <cell r="L87">
            <v>14.383322738698391</v>
          </cell>
          <cell r="M87">
            <v>19.127448045502529</v>
          </cell>
          <cell r="O87">
            <v>9.3222635913489142</v>
          </cell>
          <cell r="P87">
            <v>7.260171563041788</v>
          </cell>
          <cell r="Q87">
            <v>9.7212573318267843</v>
          </cell>
          <cell r="S87">
            <v>-2.3451559612625159</v>
          </cell>
          <cell r="U87">
            <v>9880</v>
          </cell>
          <cell r="V87">
            <v>-0.20777864787261813</v>
          </cell>
          <cell r="W87">
            <v>-0.18891343890500123</v>
          </cell>
          <cell r="X87">
            <v>8</v>
          </cell>
          <cell r="Z87">
            <v>1.4710799063858193E-2</v>
          </cell>
          <cell r="AA87">
            <v>2.8813600000000005E-2</v>
          </cell>
          <cell r="AB87">
            <v>2.3117069999999997E-3</v>
          </cell>
          <cell r="AC87">
            <v>-0.25475750000000003</v>
          </cell>
          <cell r="AD87">
            <v>-0.20777864787261813</v>
          </cell>
          <cell r="AE87">
            <v>0.28438440000000004</v>
          </cell>
          <cell r="AF87">
            <v>0.2604168</v>
          </cell>
          <cell r="AH87">
            <v>-0.26822845157549324</v>
          </cell>
          <cell r="AM87" t="e">
            <v>#REF!</v>
          </cell>
          <cell r="AN87">
            <v>0.28402800269959094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X87">
            <v>2.3725399999999999</v>
          </cell>
          <cell r="AY87">
            <v>2.9037099999999998</v>
          </cell>
          <cell r="AZ87">
            <v>3.9501605</v>
          </cell>
          <cell r="BA87">
            <v>4.7601750000000003</v>
          </cell>
          <cell r="BC87">
            <v>664.61200000000008</v>
          </cell>
          <cell r="BD87">
            <v>866.08</v>
          </cell>
          <cell r="BE87">
            <v>1165.7606000000001</v>
          </cell>
          <cell r="BF87">
            <v>1389.49</v>
          </cell>
          <cell r="BH87" t="e">
            <v>#REF!</v>
          </cell>
          <cell r="BI87">
            <v>885.81700000000001</v>
          </cell>
          <cell r="BJ87">
            <v>0</v>
          </cell>
          <cell r="BK87">
            <v>11.526999999999999</v>
          </cell>
          <cell r="BL87" t="str">
            <v>0</v>
          </cell>
          <cell r="BM87">
            <v>1263.539</v>
          </cell>
          <cell r="BP87">
            <v>162.75700000000001</v>
          </cell>
          <cell r="BQ87">
            <v>0.22388242137118874</v>
          </cell>
          <cell r="BR87">
            <v>0.36038395707560333</v>
          </cell>
          <cell r="BS87">
            <v>0.20505862989617762</v>
          </cell>
          <cell r="BT87" t="e">
            <v>#REF!</v>
          </cell>
          <cell r="BU87">
            <v>0.30313626597172472</v>
          </cell>
          <cell r="BV87">
            <v>0.3460195363014964</v>
          </cell>
          <cell r="BW87">
            <v>0</v>
          </cell>
          <cell r="BX87">
            <v>5495261</v>
          </cell>
          <cell r="BZ87">
            <v>9005.0599000000002</v>
          </cell>
          <cell r="CA87">
            <v>9879.3499000000011</v>
          </cell>
          <cell r="DB87">
            <v>2723.7930000000001</v>
          </cell>
          <cell r="DC87">
            <v>3140.931</v>
          </cell>
          <cell r="DD87">
            <v>3906.8141999999998</v>
          </cell>
          <cell r="DE87">
            <v>4573.3639999999996</v>
          </cell>
          <cell r="DG87">
            <v>664.61200000000008</v>
          </cell>
          <cell r="DH87">
            <v>866.08</v>
          </cell>
          <cell r="DI87">
            <v>1165.7606000000001</v>
          </cell>
          <cell r="DJ87">
            <v>1389.49</v>
          </cell>
          <cell r="DL87">
            <v>2.3725399999999999</v>
          </cell>
          <cell r="DM87">
            <v>2.9037099999999998</v>
          </cell>
          <cell r="DN87">
            <v>3.9501605</v>
          </cell>
          <cell r="DO87">
            <v>4.7601750000000003</v>
          </cell>
        </row>
        <row r="88">
          <cell r="A88" t="str">
            <v>Devry, Inc.</v>
          </cell>
          <cell r="B88" t="str">
            <v>DV</v>
          </cell>
          <cell r="C88" t="str">
            <v>N/R</v>
          </cell>
          <cell r="D88">
            <v>44.54</v>
          </cell>
          <cell r="E88" t="str">
            <v>--</v>
          </cell>
          <cell r="F88">
            <v>1.0744499999999999</v>
          </cell>
          <cell r="G88">
            <v>1.76119</v>
          </cell>
          <cell r="H88">
            <v>2.2370994</v>
          </cell>
          <cell r="I88">
            <v>2.8088872</v>
          </cell>
          <cell r="K88">
            <v>22.27952784008081</v>
          </cell>
          <cell r="L88">
            <v>17.65363388004241</v>
          </cell>
          <cell r="M88">
            <v>31.713626663256541</v>
          </cell>
          <cell r="O88">
            <v>12.968801393562014</v>
          </cell>
          <cell r="P88">
            <v>10.4198238703515</v>
          </cell>
          <cell r="Q88">
            <v>18.939026492713225</v>
          </cell>
          <cell r="S88">
            <v>-6.3362384287677861E-2</v>
          </cell>
          <cell r="U88">
            <v>3240</v>
          </cell>
          <cell r="V88">
            <v>-0.22417697265284797</v>
          </cell>
          <cell r="W88">
            <v>-0.20531176368523107</v>
          </cell>
          <cell r="X88">
            <v>6</v>
          </cell>
          <cell r="Z88">
            <v>-6.6904549509367861E-3</v>
          </cell>
          <cell r="AA88">
            <v>7.1188089999999996E-2</v>
          </cell>
          <cell r="AB88">
            <v>7.5585600000000003E-2</v>
          </cell>
          <cell r="AC88">
            <v>-0.20634350000000001</v>
          </cell>
          <cell r="AD88">
            <v>-0.22417697265284797</v>
          </cell>
          <cell r="AE88">
            <v>-0.2300777</v>
          </cell>
          <cell r="AF88">
            <v>1.0484316</v>
          </cell>
          <cell r="AH88">
            <v>-0.1018468239636392</v>
          </cell>
          <cell r="AM88" t="e">
            <v>#REF!</v>
          </cell>
          <cell r="AN88">
            <v>0.24462769763924297</v>
          </cell>
          <cell r="AQ88">
            <v>3.6027919999999996E-3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X88">
            <v>1.0744499999999999</v>
          </cell>
          <cell r="AY88">
            <v>1.76119</v>
          </cell>
          <cell r="AZ88">
            <v>2.2370994</v>
          </cell>
          <cell r="BA88">
            <v>2.8088872</v>
          </cell>
          <cell r="BC88">
            <v>137.98500000000001</v>
          </cell>
          <cell r="BD88">
            <v>216.27500000000001</v>
          </cell>
          <cell r="BE88">
            <v>275.10464000000002</v>
          </cell>
          <cell r="BF88">
            <v>336.48007000000001</v>
          </cell>
          <cell r="BH88" t="e">
            <v>#REF!</v>
          </cell>
          <cell r="BI88">
            <v>205.18700000000001</v>
          </cell>
          <cell r="BJ88">
            <v>155.124</v>
          </cell>
          <cell r="BK88" t="str">
            <v>0</v>
          </cell>
          <cell r="BL88">
            <v>0</v>
          </cell>
          <cell r="BM88">
            <v>840.1690000000001</v>
          </cell>
          <cell r="BP88">
            <v>72.662000000000006</v>
          </cell>
          <cell r="BQ88">
            <v>0.63915491646889122</v>
          </cell>
          <cell r="BR88">
            <v>0.27022036236862568</v>
          </cell>
          <cell r="BS88">
            <v>0.25559338132226039</v>
          </cell>
          <cell r="BT88" t="e">
            <v>#REF!</v>
          </cell>
          <cell r="BU88">
            <v>0.56738051237453324</v>
          </cell>
          <cell r="BV88">
            <v>0.27201313142989259</v>
          </cell>
          <cell r="BW88">
            <v>0.71725349670558314</v>
          </cell>
          <cell r="BX88">
            <v>1466575</v>
          </cell>
          <cell r="BZ88">
            <v>3186.3024800000003</v>
          </cell>
          <cell r="CA88">
            <v>3236.3654800000004</v>
          </cell>
          <cell r="DB88">
            <v>933.47299999999996</v>
          </cell>
          <cell r="DC88">
            <v>1091.8330000000001</v>
          </cell>
          <cell r="DD88">
            <v>1433.4159</v>
          </cell>
          <cell r="DE88">
            <v>1690.027</v>
          </cell>
          <cell r="DG88">
            <v>137.98500000000001</v>
          </cell>
          <cell r="DH88">
            <v>216.27500000000001</v>
          </cell>
          <cell r="DI88">
            <v>275.10464000000002</v>
          </cell>
          <cell r="DJ88">
            <v>336.48007000000001</v>
          </cell>
          <cell r="DL88">
            <v>1.0744499999999999</v>
          </cell>
          <cell r="DM88">
            <v>1.76119</v>
          </cell>
          <cell r="DN88">
            <v>2.2370994</v>
          </cell>
          <cell r="DO88">
            <v>2.8088872</v>
          </cell>
        </row>
        <row r="89">
          <cell r="A89" t="str">
            <v>ITT Educational Services Inc.</v>
          </cell>
          <cell r="B89" t="str">
            <v>ESI</v>
          </cell>
          <cell r="C89" t="str">
            <v>N/R</v>
          </cell>
          <cell r="D89">
            <v>99.13</v>
          </cell>
          <cell r="E89" t="str">
            <v>--</v>
          </cell>
          <cell r="F89">
            <v>3.76458</v>
          </cell>
          <cell r="G89">
            <v>5.2203400000000002</v>
          </cell>
          <cell r="H89">
            <v>6.611021</v>
          </cell>
          <cell r="I89">
            <v>7.6749299999999998</v>
          </cell>
          <cell r="K89">
            <v>18.989184612496501</v>
          </cell>
          <cell r="L89">
            <v>14.994658162483525</v>
          </cell>
          <cell r="M89">
            <v>12.91607871342149</v>
          </cell>
          <cell r="O89">
            <v>10.266285480334039</v>
          </cell>
          <cell r="P89">
            <v>8.5121515273222386</v>
          </cell>
          <cell r="Q89">
            <v>7.2361973069310164</v>
          </cell>
          <cell r="S89">
            <v>7.9284476081584394</v>
          </cell>
          <cell r="U89">
            <v>3880</v>
          </cell>
          <cell r="V89">
            <v>4.369340913876596E-2</v>
          </cell>
          <cell r="W89">
            <v>6.2558618106382857E-2</v>
          </cell>
          <cell r="X89">
            <v>12</v>
          </cell>
          <cell r="Z89">
            <v>-9.1954022988506301E-3</v>
          </cell>
          <cell r="AA89">
            <v>6.1462639999999992E-2</v>
          </cell>
          <cell r="AB89">
            <v>-7.8070759999999996E-3</v>
          </cell>
          <cell r="AC89">
            <v>-0.20696000000000001</v>
          </cell>
          <cell r="AD89">
            <v>4.369340913876596E-2</v>
          </cell>
          <cell r="AE89">
            <v>0.38179540000000001</v>
          </cell>
          <cell r="AF89">
            <v>0.72601840000000006</v>
          </cell>
          <cell r="AH89">
            <v>-0.23712591165497954</v>
          </cell>
          <cell r="AM89" t="e">
            <v>#REF!</v>
          </cell>
          <cell r="AN89">
            <v>0.20607409858499293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X89">
            <v>3.76458</v>
          </cell>
          <cell r="AY89">
            <v>5.2203400000000002</v>
          </cell>
          <cell r="AZ89">
            <v>6.611021</v>
          </cell>
          <cell r="BA89">
            <v>7.6749299999999998</v>
          </cell>
          <cell r="BC89">
            <v>276.02699999999999</v>
          </cell>
          <cell r="BD89">
            <v>356.60599999999999</v>
          </cell>
          <cell r="BE89">
            <v>430.09325999999999</v>
          </cell>
          <cell r="BF89">
            <v>505.93133999999998</v>
          </cell>
          <cell r="BH89" t="e">
            <v>#REF!</v>
          </cell>
          <cell r="BI89">
            <v>364.964</v>
          </cell>
          <cell r="BJ89">
            <v>150</v>
          </cell>
          <cell r="BK89" t="str">
            <v>0</v>
          </cell>
          <cell r="BL89" t="str">
            <v>0</v>
          </cell>
          <cell r="BM89">
            <v>187.85099999999997</v>
          </cell>
          <cell r="BP89">
            <v>39.1</v>
          </cell>
          <cell r="BQ89">
            <v>0.38669918025383976</v>
          </cell>
          <cell r="BR89">
            <v>0.26639663316948692</v>
          </cell>
          <cell r="BS89">
            <v>0.16092960527579625</v>
          </cell>
          <cell r="BT89" t="e">
            <v>#REF!</v>
          </cell>
          <cell r="BU89">
            <v>0.29192434073478313</v>
          </cell>
          <cell r="BV89">
            <v>0.20607409858499293</v>
          </cell>
          <cell r="BW89">
            <v>0.42063229446503986</v>
          </cell>
          <cell r="BX89">
            <v>1520686</v>
          </cell>
          <cell r="BZ89">
            <v>3661.0190000000002</v>
          </cell>
          <cell r="CA89">
            <v>3875.9830000000002</v>
          </cell>
          <cell r="DB89">
            <v>869.50800000000004</v>
          </cell>
          <cell r="DC89">
            <v>1015.333</v>
          </cell>
          <cell r="DD89">
            <v>1205.5763999999999</v>
          </cell>
          <cell r="DE89">
            <v>1369.2623000000001</v>
          </cell>
          <cell r="DG89">
            <v>276.02699999999999</v>
          </cell>
          <cell r="DH89">
            <v>356.60599999999999</v>
          </cell>
          <cell r="DI89">
            <v>430.09325999999999</v>
          </cell>
          <cell r="DJ89">
            <v>505.93133999999998</v>
          </cell>
          <cell r="DL89">
            <v>3.76458</v>
          </cell>
          <cell r="DM89">
            <v>5.2203400000000002</v>
          </cell>
          <cell r="DN89">
            <v>6.611021</v>
          </cell>
          <cell r="DO89">
            <v>7.6749299999999998</v>
          </cell>
        </row>
        <row r="90">
          <cell r="A90" t="str">
            <v>American Public Education</v>
          </cell>
          <cell r="B90" t="str">
            <v>APEI</v>
          </cell>
          <cell r="C90" t="str">
            <v>N/R</v>
          </cell>
          <cell r="D90">
            <v>33.369999999999997</v>
          </cell>
          <cell r="E90" t="str">
            <v>--</v>
          </cell>
          <cell r="F90">
            <v>0.68579999999999997</v>
          </cell>
          <cell r="G90">
            <v>0.90734000000000004</v>
          </cell>
          <cell r="H90">
            <v>1.2154545999999999</v>
          </cell>
          <cell r="I90">
            <v>1.724</v>
          </cell>
          <cell r="K90">
            <v>36.777834108492954</v>
          </cell>
          <cell r="L90">
            <v>27.454748206967171</v>
          </cell>
          <cell r="M90">
            <v>19.356148491879349</v>
          </cell>
          <cell r="O90">
            <v>19.009376277384181</v>
          </cell>
          <cell r="P90">
            <v>13.216695645999565</v>
          </cell>
          <cell r="Q90">
            <v>9.3490757353925869</v>
          </cell>
          <cell r="S90">
            <v>-8.2822426662037802</v>
          </cell>
          <cell r="U90">
            <v>630</v>
          </cell>
          <cell r="V90">
            <v>-0.10271578381285296</v>
          </cell>
          <cell r="W90">
            <v>-8.3850574845236059E-2</v>
          </cell>
          <cell r="X90">
            <v>12</v>
          </cell>
          <cell r="Z90">
            <v>-3.0787104269532461E-2</v>
          </cell>
          <cell r="AA90">
            <v>-3.5549100000000007E-2</v>
          </cell>
          <cell r="AB90">
            <v>-0.15196949000000001</v>
          </cell>
          <cell r="AC90">
            <v>-0.23322610000000002</v>
          </cell>
          <cell r="AD90">
            <v>-0.10271578381285296</v>
          </cell>
          <cell r="AE90">
            <v>-0.11013334999999999</v>
          </cell>
          <cell r="AF90" t="e">
            <v>#N/A</v>
          </cell>
          <cell r="AH90">
            <v>0.39679849865034744</v>
          </cell>
          <cell r="AM90" t="e">
            <v>#REF!</v>
          </cell>
          <cell r="AN90">
            <v>0.43828508929445964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X90">
            <v>0.68579999999999997</v>
          </cell>
          <cell r="AY90">
            <v>0.90734000000000004</v>
          </cell>
          <cell r="AZ90">
            <v>1.2154545999999999</v>
          </cell>
          <cell r="BA90">
            <v>1.724</v>
          </cell>
          <cell r="BC90">
            <v>18.404</v>
          </cell>
          <cell r="BD90">
            <v>30.628999999999998</v>
          </cell>
          <cell r="BE90">
            <v>44.053234000000003</v>
          </cell>
          <cell r="BF90">
            <v>62.277619999999999</v>
          </cell>
          <cell r="BH90" t="e">
            <v>#REF!</v>
          </cell>
          <cell r="BI90">
            <v>47.713999999999999</v>
          </cell>
          <cell r="BJ90">
            <v>0</v>
          </cell>
          <cell r="BK90" t="str">
            <v>0</v>
          </cell>
          <cell r="BL90" t="str">
            <v>0</v>
          </cell>
          <cell r="BM90">
            <v>53.475000000000001</v>
          </cell>
          <cell r="BP90">
            <v>18.877800000000001</v>
          </cell>
          <cell r="BQ90">
            <v>0.32303878681831444</v>
          </cell>
          <cell r="BR90">
            <v>0.3395800912557585</v>
          </cell>
          <cell r="BS90">
            <v>0.41839933799255036</v>
          </cell>
          <cell r="BT90" t="e">
            <v>#REF!</v>
          </cell>
          <cell r="BU90">
            <v>0.66425777004998898</v>
          </cell>
          <cell r="BV90">
            <v>0.43828508929445964</v>
          </cell>
          <cell r="BW90">
            <v>0</v>
          </cell>
          <cell r="BX90">
            <v>428253.7</v>
          </cell>
          <cell r="BZ90">
            <v>582.23818600000004</v>
          </cell>
          <cell r="CA90">
            <v>629.95218599999998</v>
          </cell>
          <cell r="DB90">
            <v>69.094999999999999</v>
          </cell>
          <cell r="DC90">
            <v>107.14700000000001</v>
          </cell>
          <cell r="DD90">
            <v>151.44210000000001</v>
          </cell>
          <cell r="DE90">
            <v>207.56111000000001</v>
          </cell>
          <cell r="DG90">
            <v>18.404</v>
          </cell>
          <cell r="DH90">
            <v>30.628999999999998</v>
          </cell>
          <cell r="DI90">
            <v>44.053234000000003</v>
          </cell>
          <cell r="DJ90">
            <v>62.277619999999999</v>
          </cell>
          <cell r="DL90">
            <v>0.68579999999999997</v>
          </cell>
          <cell r="DM90">
            <v>0.90734000000000004</v>
          </cell>
          <cell r="DN90">
            <v>1.2154545999999999</v>
          </cell>
          <cell r="DO90">
            <v>1.724</v>
          </cell>
        </row>
        <row r="91">
          <cell r="A91" t="str">
            <v>Strayer Education Inc.</v>
          </cell>
          <cell r="B91" t="str">
            <v>STRA</v>
          </cell>
          <cell r="C91" t="str">
            <v>N/R</v>
          </cell>
          <cell r="D91">
            <v>187.05</v>
          </cell>
          <cell r="E91" t="str">
            <v>--</v>
          </cell>
          <cell r="F91">
            <v>4.55762</v>
          </cell>
          <cell r="G91">
            <v>5.7658199999999997</v>
          </cell>
          <cell r="H91">
            <v>6.9997835000000004</v>
          </cell>
          <cell r="I91">
            <v>8.6410610000000005</v>
          </cell>
          <cell r="K91">
            <v>32.441179225157917</v>
          </cell>
          <cell r="L91">
            <v>26.722255052602698</v>
          </cell>
          <cell r="M91">
            <v>21.646647327220581</v>
          </cell>
          <cell r="O91">
            <v>17.856585103314362</v>
          </cell>
          <cell r="P91">
            <v>14.879961539009464</v>
          </cell>
          <cell r="Q91">
            <v>11.992715824546444</v>
          </cell>
          <cell r="S91">
            <v>-1.5611781818181822</v>
          </cell>
          <cell r="U91">
            <v>2650</v>
          </cell>
          <cell r="V91">
            <v>-0.1276059885266545</v>
          </cell>
          <cell r="W91">
            <v>-0.1087407795590376</v>
          </cell>
          <cell r="X91">
            <v>12</v>
          </cell>
          <cell r="Z91">
            <v>-1.6199442486719562E-2</v>
          </cell>
          <cell r="AA91">
            <v>1.9179459999999999E-2</v>
          </cell>
          <cell r="AB91">
            <v>0.13652933</v>
          </cell>
          <cell r="AC91">
            <v>-2.1960790000000001E-2</v>
          </cell>
          <cell r="AD91">
            <v>-0.1276059885266545</v>
          </cell>
          <cell r="AE91">
            <v>-1.903707E-2</v>
          </cell>
          <cell r="AF91">
            <v>0.78314480000000009</v>
          </cell>
          <cell r="AH91">
            <v>0.35953189068239277</v>
          </cell>
          <cell r="AM91" t="e">
            <v>#REF!</v>
          </cell>
          <cell r="AN91">
            <v>0.20004242326173705</v>
          </cell>
          <cell r="AQ91">
            <v>1.1334E-2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X91">
            <v>4.55762</v>
          </cell>
          <cell r="AY91">
            <v>5.7658199999999997</v>
          </cell>
          <cell r="AZ91">
            <v>6.9997835000000004</v>
          </cell>
          <cell r="BA91">
            <v>8.6410610000000005</v>
          </cell>
          <cell r="BC91">
            <v>112.575</v>
          </cell>
          <cell r="BD91">
            <v>142.13899999999998</v>
          </cell>
          <cell r="BE91">
            <v>170.57283000000001</v>
          </cell>
          <cell r="BF91">
            <v>211.63822999999999</v>
          </cell>
          <cell r="BH91" t="e">
            <v>#REF!</v>
          </cell>
          <cell r="BI91">
            <v>107.331</v>
          </cell>
          <cell r="BJ91">
            <v>0</v>
          </cell>
          <cell r="BK91" t="str">
            <v>0</v>
          </cell>
          <cell r="BL91" t="str">
            <v>0</v>
          </cell>
          <cell r="BM91">
            <v>176.08099999999999</v>
          </cell>
          <cell r="BP91">
            <v>14.143000000000001</v>
          </cell>
          <cell r="BQ91">
            <v>0.26509450107731669</v>
          </cell>
          <cell r="BR91">
            <v>0.21401353146646973</v>
          </cell>
          <cell r="BS91">
            <v>0.23447546627692128</v>
          </cell>
          <cell r="BT91" t="e">
            <v>#REF!</v>
          </cell>
          <cell r="BU91">
            <v>0.26261603375527409</v>
          </cell>
          <cell r="BV91">
            <v>0.20004242326173705</v>
          </cell>
          <cell r="BW91">
            <v>0</v>
          </cell>
          <cell r="BX91">
            <v>450559.2</v>
          </cell>
          <cell r="BZ91">
            <v>2538.11715</v>
          </cell>
          <cell r="CA91">
            <v>2645.4481500000002</v>
          </cell>
          <cell r="DB91">
            <v>318.012</v>
          </cell>
          <cell r="DC91">
            <v>396.27499999999998</v>
          </cell>
          <cell r="DD91">
            <v>495.52246000000002</v>
          </cell>
          <cell r="DE91">
            <v>602.47500000000002</v>
          </cell>
          <cell r="DG91">
            <v>112.575</v>
          </cell>
          <cell r="DH91">
            <v>142.13899999999998</v>
          </cell>
          <cell r="DI91">
            <v>170.57283000000001</v>
          </cell>
          <cell r="DJ91">
            <v>211.63822999999999</v>
          </cell>
          <cell r="DL91">
            <v>4.55762</v>
          </cell>
          <cell r="DM91">
            <v>5.7658199999999997</v>
          </cell>
          <cell r="DN91">
            <v>6.9997835000000004</v>
          </cell>
          <cell r="DO91">
            <v>8.6410610000000005</v>
          </cell>
        </row>
        <row r="92">
          <cell r="A92" t="str">
            <v>New Oriental Education &amp; Tech.</v>
          </cell>
          <cell r="B92" t="str">
            <v>EDU</v>
          </cell>
          <cell r="C92" t="str">
            <v>N/R</v>
          </cell>
          <cell r="D92">
            <v>53.009900000000002</v>
          </cell>
          <cell r="E92" t="str">
            <v>--</v>
          </cell>
          <cell r="F92">
            <v>0.91528399999999999</v>
          </cell>
          <cell r="G92">
            <v>1.30708</v>
          </cell>
          <cell r="H92">
            <v>1.677729</v>
          </cell>
          <cell r="I92">
            <v>2.2540429</v>
          </cell>
          <cell r="K92">
            <v>34.799567581241128</v>
          </cell>
          <cell r="L92">
            <v>26.321853759481964</v>
          </cell>
          <cell r="M92">
            <v>56.442474985724544</v>
          </cell>
          <cell r="O92">
            <v>26.667517736714398</v>
          </cell>
          <cell r="P92">
            <v>20.209032339818123</v>
          </cell>
          <cell r="Q92">
            <v>42.593117607703206</v>
          </cell>
          <cell r="S92">
            <v>-4.6454600327670983</v>
          </cell>
          <cell r="U92">
            <v>2030</v>
          </cell>
          <cell r="V92">
            <v>-3.4603897286468843E-2</v>
          </cell>
          <cell r="W92">
            <v>-1.5738688318851946E-2</v>
          </cell>
          <cell r="X92">
            <v>5</v>
          </cell>
          <cell r="Z92">
            <v>-8.9755094410169933E-3</v>
          </cell>
          <cell r="AA92">
            <v>-5.8271469999999999E-2</v>
          </cell>
          <cell r="AB92">
            <v>1.221883E-2</v>
          </cell>
          <cell r="AC92">
            <v>0.28852450000000002</v>
          </cell>
          <cell r="AD92">
            <v>-3.4603897286468843E-2</v>
          </cell>
          <cell r="AE92">
            <v>-0.27194200000000002</v>
          </cell>
          <cell r="AF92" t="e">
            <v>#N/A</v>
          </cell>
          <cell r="AH92">
            <v>0.33916091802321646</v>
          </cell>
          <cell r="AM92" t="e">
            <v>#REF!</v>
          </cell>
          <cell r="AN92">
            <v>0.31958409924314068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X92">
            <v>0.91528399999999999</v>
          </cell>
          <cell r="AY92">
            <v>1.30708</v>
          </cell>
          <cell r="AZ92">
            <v>1.677729</v>
          </cell>
          <cell r="BA92">
            <v>2.2540429</v>
          </cell>
          <cell r="BC92">
            <v>40.300355000000003</v>
          </cell>
          <cell r="BD92">
            <v>60.286999999999999</v>
          </cell>
          <cell r="BE92">
            <v>70.337850000000003</v>
          </cell>
          <cell r="BF92">
            <v>99.399506000000002</v>
          </cell>
          <cell r="BH92" t="e">
            <v>#REF!</v>
          </cell>
          <cell r="BI92">
            <v>269.36700000000002</v>
          </cell>
          <cell r="BJ92">
            <v>0</v>
          </cell>
          <cell r="BK92">
            <v>0</v>
          </cell>
          <cell r="BL92">
            <v>0</v>
          </cell>
          <cell r="BM92">
            <v>327.35199999999998</v>
          </cell>
          <cell r="BP92">
            <v>38.359310000000001</v>
          </cell>
          <cell r="BQ92">
            <v>0.42805948754703471</v>
          </cell>
          <cell r="BR92">
            <v>0.2835702481867981</v>
          </cell>
          <cell r="BS92">
            <v>0.34350833775895873</v>
          </cell>
          <cell r="BT92" t="e">
            <v>#REF!</v>
          </cell>
          <cell r="BU92">
            <v>0.49594215733335334</v>
          </cell>
          <cell r="BV92">
            <v>0.1667167050939673</v>
          </cell>
          <cell r="BW92">
            <v>0</v>
          </cell>
          <cell r="BX92">
            <v>683146.5</v>
          </cell>
          <cell r="BZ92">
            <v>1764.0561871690002</v>
          </cell>
          <cell r="CA92">
            <v>2033.4231871690001</v>
          </cell>
          <cell r="DB92">
            <v>141.41968199999999</v>
          </cell>
          <cell r="DC92">
            <v>201.00299999999999</v>
          </cell>
          <cell r="DD92">
            <v>282.7903</v>
          </cell>
          <cell r="DE92">
            <v>363.16167999999999</v>
          </cell>
          <cell r="DG92">
            <v>40.300355000000003</v>
          </cell>
          <cell r="DH92">
            <v>60.286999999999999</v>
          </cell>
          <cell r="DI92">
            <v>70.337850000000003</v>
          </cell>
          <cell r="DJ92">
            <v>99.399506000000002</v>
          </cell>
          <cell r="DL92">
            <v>0.91528399999999999</v>
          </cell>
          <cell r="DM92">
            <v>1.30708</v>
          </cell>
          <cell r="DN92">
            <v>1.677729</v>
          </cell>
          <cell r="DO92">
            <v>2.2540429</v>
          </cell>
        </row>
        <row r="93">
          <cell r="A93" t="str">
            <v>Career Education Corp.</v>
          </cell>
          <cell r="B93" t="str">
            <v>CECO</v>
          </cell>
          <cell r="C93" t="str">
            <v>N/R</v>
          </cell>
          <cell r="D93">
            <v>21</v>
          </cell>
          <cell r="E93" t="str">
            <v>--</v>
          </cell>
          <cell r="F93">
            <v>0.82689000000000001</v>
          </cell>
          <cell r="G93">
            <v>0.77470000000000006</v>
          </cell>
          <cell r="H93">
            <v>1.0116799999999999</v>
          </cell>
          <cell r="I93">
            <v>1.5521866</v>
          </cell>
          <cell r="K93">
            <v>27.107267329288756</v>
          </cell>
          <cell r="L93">
            <v>20.757551795034004</v>
          </cell>
          <cell r="M93">
            <v>13.529301180669902</v>
          </cell>
          <cell r="O93">
            <v>7.652674752510582</v>
          </cell>
          <cell r="P93">
            <v>6.4843647502277335</v>
          </cell>
          <cell r="Q93">
            <v>4.9646473328432466</v>
          </cell>
          <cell r="S93">
            <v>-1.1479015138293605</v>
          </cell>
          <cell r="U93">
            <v>1900</v>
          </cell>
          <cell r="V93">
            <v>0.17056856187290959</v>
          </cell>
          <cell r="W93">
            <v>0.18943377084052648</v>
          </cell>
          <cell r="X93">
            <v>12</v>
          </cell>
          <cell r="Z93">
            <v>-2.2801302931596212E-2</v>
          </cell>
          <cell r="AA93">
            <v>-6.6224929999999993E-3</v>
          </cell>
          <cell r="AB93">
            <v>4.6337839999999991E-2</v>
          </cell>
          <cell r="AC93">
            <v>-5.575538E-2</v>
          </cell>
          <cell r="AD93">
            <v>0.17056856187290959</v>
          </cell>
          <cell r="AE93">
            <v>0.12660943999999999</v>
          </cell>
          <cell r="AF93">
            <v>-0.42490270000000002</v>
          </cell>
          <cell r="AH93">
            <v>5.6069316840520411E-2</v>
          </cell>
          <cell r="AM93" t="e">
            <v>#REF!</v>
          </cell>
          <cell r="AN93">
            <v>0.18017339358366868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X93">
            <v>0.82689000000000001</v>
          </cell>
          <cell r="AY93">
            <v>0.77470000000000006</v>
          </cell>
          <cell r="AZ93">
            <v>1.0116799999999999</v>
          </cell>
          <cell r="BA93">
            <v>1.5521866</v>
          </cell>
          <cell r="BC93">
            <v>215.154</v>
          </cell>
          <cell r="BD93">
            <v>182.12900000000002</v>
          </cell>
          <cell r="BE93">
            <v>214.94380000000001</v>
          </cell>
          <cell r="BF93">
            <v>280.73978</v>
          </cell>
          <cell r="BH93" t="e">
            <v>#REF!</v>
          </cell>
          <cell r="BI93">
            <v>508.69600000000003</v>
          </cell>
          <cell r="BJ93">
            <v>2.2429999999999999</v>
          </cell>
          <cell r="BK93" t="str">
            <v>0</v>
          </cell>
          <cell r="BL93">
            <v>0</v>
          </cell>
          <cell r="BM93">
            <v>947.65200000000004</v>
          </cell>
          <cell r="BP93">
            <v>90.486999999999995</v>
          </cell>
          <cell r="BQ93">
            <v>-6.3116013012613492E-2</v>
          </cell>
          <cell r="BR93">
            <v>0.30589905769975445</v>
          </cell>
          <cell r="BS93">
            <v>0.53426636881227285</v>
          </cell>
          <cell r="BT93" t="e">
            <v>#REF!</v>
          </cell>
          <cell r="BU93">
            <v>-0.15349470611747851</v>
          </cell>
          <cell r="BV93">
            <v>0.18017339358366868</v>
          </cell>
          <cell r="BW93">
            <v>1.2315446743791486E-2</v>
          </cell>
          <cell r="BX93">
            <v>2160907</v>
          </cell>
          <cell r="BZ93">
            <v>1393.7739999999999</v>
          </cell>
          <cell r="CA93">
            <v>1900.2269999999999</v>
          </cell>
          <cell r="DB93">
            <v>1666.828</v>
          </cell>
          <cell r="DC93">
            <v>1636.75</v>
          </cell>
          <cell r="DD93">
            <v>1734.7648999999999</v>
          </cell>
          <cell r="DE93">
            <v>1878.7080000000001</v>
          </cell>
          <cell r="DG93">
            <v>215.154</v>
          </cell>
          <cell r="DH93">
            <v>182.12900000000002</v>
          </cell>
          <cell r="DI93">
            <v>214.94380000000001</v>
          </cell>
          <cell r="DJ93">
            <v>280.73978</v>
          </cell>
          <cell r="DL93">
            <v>0.82689000000000001</v>
          </cell>
          <cell r="DM93">
            <v>0.77470000000000006</v>
          </cell>
          <cell r="DN93">
            <v>1.0116799999999999</v>
          </cell>
          <cell r="DO93">
            <v>1.5521866</v>
          </cell>
        </row>
        <row r="94">
          <cell r="A94" t="str">
            <v>Corinthian Colleges Inc.</v>
          </cell>
          <cell r="B94" t="str">
            <v>COCO</v>
          </cell>
          <cell r="C94" t="str">
            <v>N/R</v>
          </cell>
          <cell r="D94">
            <v>15.790000000000001</v>
          </cell>
          <cell r="E94" t="str">
            <v>--</v>
          </cell>
          <cell r="F94">
            <v>0.19592000000000001</v>
          </cell>
          <cell r="G94">
            <v>0.38685999999999998</v>
          </cell>
          <cell r="H94">
            <v>0.67247736000000002</v>
          </cell>
          <cell r="I94">
            <v>1.0025407</v>
          </cell>
          <cell r="K94">
            <v>29.811088697938501</v>
          </cell>
          <cell r="L94">
            <v>18.853528062855638</v>
          </cell>
          <cell r="M94">
            <v>31.499968031223077</v>
          </cell>
          <cell r="O94">
            <v>10.590243335035671</v>
          </cell>
          <cell r="P94">
            <v>7.5428246338996461</v>
          </cell>
          <cell r="Q94">
            <v>13.294345509377116</v>
          </cell>
          <cell r="S94">
            <v>-4.7346029885731028E-2</v>
          </cell>
          <cell r="U94">
            <v>1370</v>
          </cell>
          <cell r="V94">
            <v>-3.5430665852168586E-2</v>
          </cell>
          <cell r="W94">
            <v>-1.6565456884551688E-2</v>
          </cell>
          <cell r="X94">
            <v>6</v>
          </cell>
          <cell r="Z94">
            <v>-2.3500309214595005E-2</v>
          </cell>
          <cell r="AA94">
            <v>1.347888E-2</v>
          </cell>
          <cell r="AB94">
            <v>-1.0651649999999999E-2</v>
          </cell>
          <cell r="AC94">
            <v>-0.25023740000000005</v>
          </cell>
          <cell r="AD94">
            <v>-3.5430665852168586E-2</v>
          </cell>
          <cell r="AE94">
            <v>0.34957270000000001</v>
          </cell>
          <cell r="AF94">
            <v>0.29092210000000002</v>
          </cell>
          <cell r="AH94">
            <v>-4.0800538619544136E-2</v>
          </cell>
          <cell r="AM94" t="e">
            <v>#REF!</v>
          </cell>
          <cell r="AN94">
            <v>0.40401558422027195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X94">
            <v>0.19592000000000001</v>
          </cell>
          <cell r="AY94">
            <v>0.38685999999999998</v>
          </cell>
          <cell r="AZ94">
            <v>0.67247736000000002</v>
          </cell>
          <cell r="BA94">
            <v>1.0025407</v>
          </cell>
          <cell r="BC94">
            <v>79.080999999999989</v>
          </cell>
          <cell r="BD94">
            <v>100.24000000000001</v>
          </cell>
          <cell r="BE94">
            <v>155.09520000000001</v>
          </cell>
          <cell r="BF94">
            <v>203.39940000000001</v>
          </cell>
          <cell r="BH94" t="e">
            <v>#REF!</v>
          </cell>
          <cell r="BI94">
            <v>57.97</v>
          </cell>
          <cell r="BJ94">
            <v>37.771000000000001</v>
          </cell>
          <cell r="BK94" t="str">
            <v>0</v>
          </cell>
          <cell r="BL94">
            <v>0</v>
          </cell>
          <cell r="BM94">
            <v>446.82399999999996</v>
          </cell>
          <cell r="BP94">
            <v>86.905000000000001</v>
          </cell>
          <cell r="BQ94">
            <v>0.97458146182115124</v>
          </cell>
          <cell r="BR94">
            <v>0.73829643798790268</v>
          </cell>
          <cell r="BS94">
            <v>0.49081702914132297</v>
          </cell>
          <cell r="BT94" t="e">
            <v>#REF!</v>
          </cell>
          <cell r="BU94">
            <v>0.26756110823080159</v>
          </cell>
          <cell r="BV94">
            <v>0.54723862729449313</v>
          </cell>
          <cell r="BW94">
            <v>0.37680566640063845</v>
          </cell>
          <cell r="BX94">
            <v>2347210</v>
          </cell>
          <cell r="BZ94">
            <v>1352.0309500000001</v>
          </cell>
          <cell r="CA94">
            <v>1372.2299500000001</v>
          </cell>
          <cell r="DB94">
            <v>919.22400000000005</v>
          </cell>
          <cell r="DC94">
            <v>1068.671</v>
          </cell>
          <cell r="DD94">
            <v>1261.8379</v>
          </cell>
          <cell r="DE94">
            <v>1438.383</v>
          </cell>
          <cell r="DG94">
            <v>79.080999999999989</v>
          </cell>
          <cell r="DH94">
            <v>100.24000000000001</v>
          </cell>
          <cell r="DI94">
            <v>155.09520000000001</v>
          </cell>
          <cell r="DJ94">
            <v>203.39940000000001</v>
          </cell>
          <cell r="DL94">
            <v>0.19592000000000001</v>
          </cell>
          <cell r="DM94">
            <v>0.38685999999999998</v>
          </cell>
          <cell r="DN94">
            <v>0.67247736000000002</v>
          </cell>
          <cell r="DO94">
            <v>1.0025407</v>
          </cell>
        </row>
        <row r="95">
          <cell r="A95" t="str">
            <v xml:space="preserve">Capella Education </v>
          </cell>
          <cell r="B95" t="str">
            <v>CPLA</v>
          </cell>
          <cell r="C95" t="str">
            <v>N/R</v>
          </cell>
          <cell r="D95">
            <v>49.83</v>
          </cell>
          <cell r="E95" t="str">
            <v>--</v>
          </cell>
          <cell r="F95">
            <v>1.38961</v>
          </cell>
          <cell r="G95">
            <v>1.71001</v>
          </cell>
          <cell r="H95">
            <v>2.2292857000000001</v>
          </cell>
          <cell r="I95">
            <v>2.8485713000000001</v>
          </cell>
          <cell r="K95">
            <v>29.140180466780894</v>
          </cell>
          <cell r="L95">
            <v>22.352451280694975</v>
          </cell>
          <cell r="M95">
            <v>17.492979726363174</v>
          </cell>
          <cell r="O95">
            <v>12.835031643886616</v>
          </cell>
          <cell r="P95">
            <v>10.43485122498053</v>
          </cell>
          <cell r="Q95">
            <v>8.0219374405012012</v>
          </cell>
          <cell r="S95">
            <v>-7.1691995359628784</v>
          </cell>
          <cell r="U95">
            <v>850</v>
          </cell>
          <cell r="V95">
            <v>-0.15197413206262766</v>
          </cell>
          <cell r="W95">
            <v>-0.13310892309501077</v>
          </cell>
          <cell r="X95">
            <v>12</v>
          </cell>
          <cell r="Z95">
            <v>-2.694786174575281E-2</v>
          </cell>
          <cell r="AA95">
            <v>3.4032E-2</v>
          </cell>
          <cell r="AB95">
            <v>3.7044759999999996E-2</v>
          </cell>
          <cell r="AC95">
            <v>-0.16223940000000003</v>
          </cell>
          <cell r="AD95">
            <v>-0.15197413206262766</v>
          </cell>
          <cell r="AE95">
            <v>-0.24784900000000001</v>
          </cell>
          <cell r="AF95" t="e">
            <v>#N/A</v>
          </cell>
          <cell r="AM95" t="e">
            <v>#REF!</v>
          </cell>
          <cell r="AN95">
            <v>0.23001577762413805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X95">
            <v>1.38961</v>
          </cell>
          <cell r="AY95">
            <v>1.71001</v>
          </cell>
          <cell r="AZ95">
            <v>2.2292857000000001</v>
          </cell>
          <cell r="BA95">
            <v>2.8485713000000001</v>
          </cell>
          <cell r="BC95">
            <v>44.625</v>
          </cell>
          <cell r="BD95">
            <v>56.408999999999999</v>
          </cell>
          <cell r="BE95">
            <v>69.383960000000002</v>
          </cell>
          <cell r="BF95">
            <v>90.253919999999994</v>
          </cell>
          <cell r="BH95" t="e">
            <v>#REF!</v>
          </cell>
          <cell r="BI95">
            <v>123.59699999999999</v>
          </cell>
          <cell r="BJ95">
            <v>0</v>
          </cell>
          <cell r="BK95" t="str">
            <v>0</v>
          </cell>
          <cell r="BL95">
            <v>0</v>
          </cell>
          <cell r="BM95">
            <v>140.83699999999999</v>
          </cell>
          <cell r="BP95">
            <v>17.010000000000002</v>
          </cell>
          <cell r="BQ95">
            <v>0.23056828894438008</v>
          </cell>
          <cell r="BR95">
            <v>0.30366822416243178</v>
          </cell>
          <cell r="BS95">
            <v>0.2777955288548255</v>
          </cell>
          <cell r="BT95" t="e">
            <v>#REF!</v>
          </cell>
          <cell r="BU95">
            <v>0.26406722689075623</v>
          </cell>
          <cell r="BV95">
            <v>0.23001577762413805</v>
          </cell>
          <cell r="BW95">
            <v>0</v>
          </cell>
          <cell r="BX95">
            <v>319174.5</v>
          </cell>
          <cell r="BZ95">
            <v>724.01130000000012</v>
          </cell>
          <cell r="CA95">
            <v>847.6083000000001</v>
          </cell>
          <cell r="DB95">
            <v>226.23599999999999</v>
          </cell>
          <cell r="DC95">
            <v>272.29500000000002</v>
          </cell>
          <cell r="DD95">
            <v>325.77542</v>
          </cell>
          <cell r="DE95">
            <v>389.97762999999998</v>
          </cell>
          <cell r="DG95">
            <v>44.625</v>
          </cell>
          <cell r="DH95">
            <v>56.408999999999999</v>
          </cell>
          <cell r="DI95">
            <v>69.383960000000002</v>
          </cell>
          <cell r="DJ95">
            <v>90.253919999999994</v>
          </cell>
          <cell r="DL95">
            <v>1.38961</v>
          </cell>
          <cell r="DM95">
            <v>1.71001</v>
          </cell>
          <cell r="DN95">
            <v>2.2292857000000001</v>
          </cell>
          <cell r="DO95">
            <v>2.8485713000000001</v>
          </cell>
        </row>
        <row r="96">
          <cell r="A96" t="str">
            <v>Education And Training Services</v>
          </cell>
          <cell r="K96">
            <v>29.140180466780894</v>
          </cell>
          <cell r="L96">
            <v>20.757551795034004</v>
          </cell>
          <cell r="M96">
            <v>19.356148491879349</v>
          </cell>
          <cell r="O96">
            <v>12.835031643886616</v>
          </cell>
          <cell r="P96">
            <v>10.4198238703515</v>
          </cell>
          <cell r="Q96">
            <v>9.7212573318267843</v>
          </cell>
          <cell r="S96">
            <v>-1.5611781818181822</v>
          </cell>
          <cell r="V96">
            <v>-0.10271578381285296</v>
          </cell>
          <cell r="W96">
            <v>-8.3850574845236059E-2</v>
          </cell>
          <cell r="Z96">
            <v>-1.6199442486719562E-2</v>
          </cell>
          <cell r="AA96">
            <v>1.9179459999999999E-2</v>
          </cell>
          <cell r="AB96">
            <v>1.221883E-2</v>
          </cell>
          <cell r="AC96">
            <v>-0.20634350000000001</v>
          </cell>
          <cell r="AD96">
            <v>-0.10271578381285296</v>
          </cell>
          <cell r="AE96">
            <v>-1.903707E-2</v>
          </cell>
          <cell r="AF96" t="e">
            <v>#N/A</v>
          </cell>
          <cell r="AM96" t="e">
            <v>#REF!</v>
          </cell>
          <cell r="AN96">
            <v>0.24462769763924297</v>
          </cell>
          <cell r="CA96">
            <v>1633.580324</v>
          </cell>
        </row>
        <row r="98">
          <cell r="E98" t="str">
            <v xml:space="preserve"> </v>
          </cell>
        </row>
        <row r="99">
          <cell r="A99" t="str">
            <v>FTSE 100</v>
          </cell>
          <cell r="D99">
            <v>555</v>
          </cell>
          <cell r="G99" t="str">
            <v xml:space="preserve"> </v>
          </cell>
          <cell r="H99" t="str">
            <v xml:space="preserve"> </v>
          </cell>
          <cell r="V99">
            <v>3.1598513011152463E-2</v>
          </cell>
          <cell r="X99">
            <v>12</v>
          </cell>
          <cell r="Z99" t="e">
            <v>#VALUE!</v>
          </cell>
          <cell r="AA99">
            <v>-1.408452E-2</v>
          </cell>
          <cell r="AB99">
            <v>4.8689129999999997E-2</v>
          </cell>
          <cell r="AC99">
            <v>0.15226339999999999</v>
          </cell>
          <cell r="AD99">
            <v>3.1598513011152463E-2</v>
          </cell>
          <cell r="AE99">
            <v>-2.268761E-2</v>
          </cell>
          <cell r="AF99">
            <v>-0.284802</v>
          </cell>
          <cell r="AM99" t="e">
            <v>#REF!</v>
          </cell>
          <cell r="AQ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H99" t="e">
            <v>#REF!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P99">
            <v>0</v>
          </cell>
          <cell r="BQ99" t="e">
            <v>#DIV/0!</v>
          </cell>
          <cell r="BR99" t="e">
            <v>#DIV/0!</v>
          </cell>
          <cell r="BT99" t="e">
            <v>#REF!</v>
          </cell>
          <cell r="BU99" t="e">
            <v>#DIV/0!</v>
          </cell>
          <cell r="BV99" t="e">
            <v>#DIV/0!</v>
          </cell>
          <cell r="BW99" t="e">
            <v>#DIV/0!</v>
          </cell>
          <cell r="BX99">
            <v>0</v>
          </cell>
          <cell r="BZ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L99" t="e">
            <v>#N/A</v>
          </cell>
          <cell r="DM99" t="e">
            <v>#N/A</v>
          </cell>
          <cell r="DN99">
            <v>0</v>
          </cell>
          <cell r="DO99">
            <v>0</v>
          </cell>
        </row>
        <row r="104">
          <cell r="A104" t="str">
            <v>Corrections Corp.</v>
          </cell>
          <cell r="B104" t="str">
            <v>CXW</v>
          </cell>
          <cell r="C104" t="str">
            <v>OUTPERFORM</v>
          </cell>
          <cell r="D104">
            <v>15.15</v>
          </cell>
          <cell r="E104">
            <v>16.840540183236659</v>
          </cell>
          <cell r="F104">
            <v>1.0771835935939933</v>
          </cell>
          <cell r="G104">
            <v>1.2025106628576547</v>
          </cell>
          <cell r="H104">
            <v>1.1298578812671922</v>
          </cell>
          <cell r="I104">
            <v>1.2666944495115928</v>
          </cell>
          <cell r="K104">
            <v>12.598640883563922</v>
          </cell>
          <cell r="L104">
            <v>13.408766050300517</v>
          </cell>
          <cell r="M104">
            <v>11.960263981453048</v>
          </cell>
          <cell r="O104">
            <v>7.7809529240032855</v>
          </cell>
          <cell r="P104">
            <v>7.5313422070856033</v>
          </cell>
          <cell r="Q104">
            <v>7.0509710430544326</v>
          </cell>
          <cell r="S104">
            <v>0.45631364241331246</v>
          </cell>
          <cell r="U104">
            <v>1910</v>
          </cell>
          <cell r="V104">
            <v>-7.3960880195598988E-2</v>
          </cell>
          <cell r="W104">
            <v>-5.509567122798209E-2</v>
          </cell>
          <cell r="X104">
            <v>12</v>
          </cell>
          <cell r="Z104">
            <v>-4.6570169918187521E-2</v>
          </cell>
          <cell r="AA104">
            <v>7.1428539999999999E-2</v>
          </cell>
          <cell r="AB104">
            <v>1.677847E-2</v>
          </cell>
          <cell r="AC104">
            <v>0.40277770000000002</v>
          </cell>
          <cell r="AD104">
            <v>-7.3960880195598988E-2</v>
          </cell>
          <cell r="AE104">
            <v>-0.42153499999999999</v>
          </cell>
          <cell r="AF104">
            <v>3.5325999999999996E-2</v>
          </cell>
          <cell r="AH104">
            <v>-0.31781037849545524</v>
          </cell>
          <cell r="AJ104">
            <v>14.905007490277582</v>
          </cell>
          <cell r="AK104">
            <v>8.0544436249584095</v>
          </cell>
          <cell r="AM104" t="e">
            <v>#REF!</v>
          </cell>
          <cell r="AN104">
            <v>3.3142925929304345E-2</v>
          </cell>
          <cell r="AQ104">
            <v>0</v>
          </cell>
          <cell r="AR104">
            <v>-0.73693837613323221</v>
          </cell>
          <cell r="AS104">
            <v>-2.2739524187153055</v>
          </cell>
          <cell r="AT104">
            <v>0.213374290605435</v>
          </cell>
          <cell r="AU104">
            <v>1.3624179528537901</v>
          </cell>
          <cell r="AX104">
            <v>1.0771835935939933</v>
          </cell>
          <cell r="AY104">
            <v>1.2025106628576547</v>
          </cell>
          <cell r="AZ104">
            <v>1.1298578812671922</v>
          </cell>
          <cell r="BA104">
            <v>1.2666944495115928</v>
          </cell>
          <cell r="BC104">
            <v>347.54</v>
          </cell>
          <cell r="BD104">
            <v>394.596</v>
          </cell>
          <cell r="BE104">
            <v>407.67406599999981</v>
          </cell>
          <cell r="BF104">
            <v>435.44823560500015</v>
          </cell>
          <cell r="BH104" t="e">
            <v>#REF!</v>
          </cell>
          <cell r="BI104">
            <v>34.076999999999998</v>
          </cell>
          <cell r="BJ104">
            <v>1192.922</v>
          </cell>
          <cell r="BK104" t="str">
            <v>0</v>
          </cell>
          <cell r="BL104">
            <v>0.376</v>
          </cell>
          <cell r="BM104">
            <v>1380.3589999999999</v>
          </cell>
          <cell r="BP104">
            <v>126.146</v>
          </cell>
          <cell r="BQ104">
            <v>0.11634699043782426</v>
          </cell>
          <cell r="BR104">
            <v>-6.0417577851501036E-2</v>
          </cell>
          <cell r="BS104">
            <v>0.12110953998119789</v>
          </cell>
          <cell r="BT104" t="e">
            <v>#REF!</v>
          </cell>
          <cell r="BU104">
            <v>0.13539736433216309</v>
          </cell>
          <cell r="BV104">
            <v>3.3142925929304345E-2</v>
          </cell>
          <cell r="BW104">
            <v>3.0231477257752233</v>
          </cell>
          <cell r="BX104">
            <v>1772178</v>
          </cell>
          <cell r="BZ104">
            <v>3070.3329000000003</v>
          </cell>
          <cell r="CA104">
            <v>1911.1119000000001</v>
          </cell>
          <cell r="CC104">
            <v>1.6959265869218143E-2</v>
          </cell>
          <cell r="CD104">
            <v>-9.714684487117653E-4</v>
          </cell>
          <cell r="CE104">
            <v>-2.5984669081328349E-2</v>
          </cell>
          <cell r="CF104">
            <v>-5.5669124854607066E-4</v>
          </cell>
          <cell r="CH104">
            <v>-3.7871657161840488E-2</v>
          </cell>
          <cell r="CI104">
            <v>-1.9371705629599112E-2</v>
          </cell>
          <cell r="CJ104">
            <v>1.9390317301356319E-2</v>
          </cell>
          <cell r="CK104">
            <v>1.6839926598081201E-2</v>
          </cell>
          <cell r="CM104">
            <v>1.6257494096392655E-2</v>
          </cell>
          <cell r="CN104">
            <v>0</v>
          </cell>
          <cell r="CO104">
            <v>1.9979421379387574E-2</v>
          </cell>
          <cell r="CP104">
            <v>4.1374531948944471E-2</v>
          </cell>
          <cell r="CR104">
            <v>1479.989</v>
          </cell>
          <cell r="CS104">
            <v>1598.9059999999999</v>
          </cell>
          <cell r="CT104">
            <v>1686.4492750000002</v>
          </cell>
          <cell r="CU104">
            <v>1794.3117494750002</v>
          </cell>
          <cell r="CW104">
            <v>347.54</v>
          </cell>
          <cell r="CX104">
            <v>394.596</v>
          </cell>
          <cell r="CY104">
            <v>407.67406599999981</v>
          </cell>
          <cell r="CZ104">
            <v>435.44823560500015</v>
          </cell>
          <cell r="DB104">
            <v>1456.3130000000001</v>
          </cell>
          <cell r="DC104">
            <v>1598.9059999999999</v>
          </cell>
          <cell r="DD104">
            <v>1653.415</v>
          </cell>
          <cell r="DE104">
            <v>1723.0225</v>
          </cell>
          <cell r="DG104">
            <v>361.22</v>
          </cell>
          <cell r="DH104">
            <v>402.39100000000002</v>
          </cell>
          <cell r="DI104">
            <v>399.91950000000003</v>
          </cell>
          <cell r="DJ104">
            <v>428.23676</v>
          </cell>
          <cell r="DL104">
            <v>1.0592200000000001</v>
          </cell>
          <cell r="DM104">
            <v>1.2036800000000001</v>
          </cell>
          <cell r="DN104">
            <v>1.1600001</v>
          </cell>
          <cell r="DO104">
            <v>1.2674000000000001</v>
          </cell>
        </row>
        <row r="105">
          <cell r="A105" t="str">
            <v>The GEO Group</v>
          </cell>
          <cell r="B105" t="str">
            <v>GEO</v>
          </cell>
          <cell r="C105" t="str">
            <v>OUTPERFORM</v>
          </cell>
          <cell r="D105">
            <v>16.149999999999999</v>
          </cell>
          <cell r="E105">
            <v>24.929860519221176</v>
          </cell>
          <cell r="F105">
            <v>0.83885591153033012</v>
          </cell>
          <cell r="G105">
            <v>1.1245905463136916</v>
          </cell>
          <cell r="H105">
            <v>1.3206152908423274</v>
          </cell>
          <cell r="I105">
            <v>1.6513336044614562</v>
          </cell>
          <cell r="K105">
            <v>14.360782289108041</v>
          </cell>
          <cell r="L105">
            <v>12.22914811905521</v>
          </cell>
          <cell r="M105">
            <v>9.7799741714012676</v>
          </cell>
          <cell r="O105">
            <v>8.5981593531967189</v>
          </cell>
          <cell r="P105">
            <v>7.0394950415880979</v>
          </cell>
          <cell r="Q105">
            <v>6.1563734358730491</v>
          </cell>
          <cell r="S105">
            <v>0.4532490625663278</v>
          </cell>
          <cell r="U105">
            <v>840</v>
          </cell>
          <cell r="V105">
            <v>-0.10427066001109275</v>
          </cell>
          <cell r="W105">
            <v>-8.5405451043475855E-2</v>
          </cell>
          <cell r="X105">
            <v>12</v>
          </cell>
          <cell r="Z105">
            <v>-3.2934131736527039E-2</v>
          </cell>
          <cell r="AA105">
            <v>-4.9440859999999996E-2</v>
          </cell>
          <cell r="AB105">
            <v>0.10540723999999999</v>
          </cell>
          <cell r="AC105">
            <v>0.20163690000000004</v>
          </cell>
          <cell r="AD105">
            <v>-0.10427066001109275</v>
          </cell>
          <cell r="AE105">
            <v>-0.35322390000000004</v>
          </cell>
          <cell r="AF105">
            <v>0.40048470000000003</v>
          </cell>
          <cell r="AH105">
            <v>-0.37782508134114889</v>
          </cell>
          <cell r="AJ105">
            <v>18.877458630151235</v>
          </cell>
          <cell r="AK105">
            <v>9.4671267236182288</v>
          </cell>
          <cell r="AM105" t="e">
            <v>#REF!</v>
          </cell>
          <cell r="AN105">
            <v>0.22141706221828494</v>
          </cell>
          <cell r="AQ105">
            <v>0</v>
          </cell>
          <cell r="AR105">
            <v>-0.7113351764514555</v>
          </cell>
          <cell r="AS105">
            <v>-0.93796791885793795</v>
          </cell>
          <cell r="AT105">
            <v>-0.67534729753354794</v>
          </cell>
          <cell r="AU105">
            <v>-8.864342132470833E-2</v>
          </cell>
          <cell r="AX105">
            <v>0.83885591153033012</v>
          </cell>
          <cell r="AY105">
            <v>1.1245905463136916</v>
          </cell>
          <cell r="AZ105">
            <v>1.3206152908423274</v>
          </cell>
          <cell r="BA105">
            <v>1.6513336044614562</v>
          </cell>
          <cell r="BC105">
            <v>124.91200000000001</v>
          </cell>
          <cell r="BD105">
            <v>153.17634808784257</v>
          </cell>
          <cell r="BE105">
            <v>187.09220508277812</v>
          </cell>
          <cell r="BF105">
            <v>213.93027302821966</v>
          </cell>
          <cell r="BH105" t="e">
            <v>#REF!</v>
          </cell>
          <cell r="BI105">
            <v>31.655000000000001</v>
          </cell>
          <cell r="BJ105">
            <v>512.13300000000004</v>
          </cell>
          <cell r="BK105">
            <v>1.101</v>
          </cell>
          <cell r="BL105" t="str">
            <v>0</v>
          </cell>
          <cell r="BM105">
            <v>578.49599999999998</v>
          </cell>
          <cell r="BP105">
            <v>51.731000000000002</v>
          </cell>
          <cell r="BQ105">
            <v>0.3406242131167605</v>
          </cell>
          <cell r="BR105">
            <v>0.17430765817051164</v>
          </cell>
          <cell r="BS105">
            <v>0.25042744538281614</v>
          </cell>
          <cell r="BT105" t="e">
            <v>#REF!</v>
          </cell>
          <cell r="BU105">
            <v>0.22627408165622653</v>
          </cell>
          <cell r="BV105">
            <v>0.22141706221828517</v>
          </cell>
          <cell r="BW105">
            <v>3.3434208766114817</v>
          </cell>
          <cell r="BX105">
            <v>602525.6</v>
          </cell>
          <cell r="BZ105">
            <v>1317.0346500000001</v>
          </cell>
          <cell r="CA105">
            <v>835.45564999999999</v>
          </cell>
          <cell r="CC105">
            <v>8.3387247065479508E-2</v>
          </cell>
          <cell r="CD105">
            <v>-5.1506716669456942E-2</v>
          </cell>
          <cell r="CE105">
            <v>1.134568058489771E-2</v>
          </cell>
          <cell r="CF105">
            <v>0.1225924488118364</v>
          </cell>
          <cell r="CH105">
            <v>-4.7004341092368396E-2</v>
          </cell>
          <cell r="CI105">
            <v>-1.0111424329411145E-2</v>
          </cell>
          <cell r="CJ105">
            <v>6.8396286821465813E-2</v>
          </cell>
          <cell r="CK105">
            <v>8.7696245859914423E-2</v>
          </cell>
          <cell r="CM105">
            <v>4.9711205276252501E-2</v>
          </cell>
          <cell r="CN105">
            <v>6.8765659389198985E-2</v>
          </cell>
          <cell r="CO105">
            <v>0.20695741397307388</v>
          </cell>
          <cell r="CP105">
            <v>0.23762636825776373</v>
          </cell>
          <cell r="CR105">
            <v>1024.8320000000001</v>
          </cell>
          <cell r="CS105">
            <v>1114.7289953368909</v>
          </cell>
          <cell r="CT105">
            <v>1264.2758215626552</v>
          </cell>
          <cell r="CU105">
            <v>1406.9893486219974</v>
          </cell>
          <cell r="CW105">
            <v>124.91200000000001</v>
          </cell>
          <cell r="CX105">
            <v>153.17634808784257</v>
          </cell>
          <cell r="CY105">
            <v>187.09220508277812</v>
          </cell>
          <cell r="CZ105">
            <v>213.93027302821966</v>
          </cell>
          <cell r="DB105">
            <v>976.29899999999998</v>
          </cell>
          <cell r="DC105">
            <v>1043.0060000000001</v>
          </cell>
          <cell r="DD105">
            <v>1047.49</v>
          </cell>
          <cell r="DE105">
            <v>1136.845</v>
          </cell>
          <cell r="DG105">
            <v>131.07300000000001</v>
          </cell>
          <cell r="DH105">
            <v>154.74099999999999</v>
          </cell>
          <cell r="DI105">
            <v>175.11499000000001</v>
          </cell>
          <cell r="DJ105">
            <v>196.68199999999999</v>
          </cell>
          <cell r="DL105">
            <v>0.77429000000000003</v>
          </cell>
          <cell r="DM105">
            <v>1.1856599999999999</v>
          </cell>
          <cell r="DN105">
            <v>1.3058000999999999</v>
          </cell>
          <cell r="DO105">
            <v>1.4710000999999999</v>
          </cell>
        </row>
        <row r="106">
          <cell r="A106" t="str">
            <v>Cornell Companies</v>
          </cell>
          <cell r="B106" t="str">
            <v>CRN</v>
          </cell>
          <cell r="C106" t="str">
            <v>NEUTRAL</v>
          </cell>
          <cell r="D106">
            <v>19.55</v>
          </cell>
          <cell r="E106">
            <v>20.22730600559365</v>
          </cell>
          <cell r="F106">
            <v>0.8225138121546961</v>
          </cell>
          <cell r="G106">
            <v>1.4085539102418381</v>
          </cell>
          <cell r="H106">
            <v>1.525770076115228</v>
          </cell>
          <cell r="I106">
            <v>1.6788164213999173</v>
          </cell>
          <cell r="K106">
            <v>13.879482963235262</v>
          </cell>
          <cell r="L106">
            <v>12.813201874935421</v>
          </cell>
          <cell r="M106">
            <v>11.645108870032265</v>
          </cell>
          <cell r="O106">
            <v>7.6700643014930554</v>
          </cell>
          <cell r="P106">
            <v>7.043879782283919</v>
          </cell>
          <cell r="Q106">
            <v>6.3661999441977555</v>
          </cell>
          <cell r="S106">
            <v>0.57274977716858033</v>
          </cell>
          <cell r="U106">
            <v>290</v>
          </cell>
          <cell r="V106">
            <v>5.1640667025282472E-2</v>
          </cell>
          <cell r="W106">
            <v>7.0505875992899369E-2</v>
          </cell>
          <cell r="X106">
            <v>12</v>
          </cell>
          <cell r="Z106">
            <v>3.9340776182881454E-2</v>
          </cell>
          <cell r="AA106">
            <v>0.10890532</v>
          </cell>
          <cell r="AB106">
            <v>3.5487289999999998E-2</v>
          </cell>
          <cell r="AC106">
            <v>0.28365060000000003</v>
          </cell>
          <cell r="AD106">
            <v>5.1640667025282472E-2</v>
          </cell>
          <cell r="AE106">
            <v>-0.14591526999999999</v>
          </cell>
          <cell r="AF106">
            <v>0.37714290000000006</v>
          </cell>
          <cell r="AH106">
            <v>-0.34811053421820171</v>
          </cell>
          <cell r="AJ106">
            <v>13.25711279978338</v>
          </cell>
          <cell r="AK106">
            <v>7.1627524127822557</v>
          </cell>
          <cell r="AM106">
            <v>-1</v>
          </cell>
          <cell r="AN106">
            <v>8.8897672669549843E-2</v>
          </cell>
          <cell r="AQ106">
            <v>0</v>
          </cell>
          <cell r="AR106">
            <v>-1.6330110497237569</v>
          </cell>
          <cell r="AS106">
            <v>-2.6102209850378033</v>
          </cell>
          <cell r="AT106">
            <v>-0.89305979034858773</v>
          </cell>
          <cell r="AU106">
            <v>0.155321539396022</v>
          </cell>
          <cell r="AX106">
            <v>0.8225138121546961</v>
          </cell>
          <cell r="AY106">
            <v>1.4085539102418381</v>
          </cell>
          <cell r="AZ106">
            <v>1.525770076115228</v>
          </cell>
          <cell r="BA106">
            <v>1.6788164213999173</v>
          </cell>
          <cell r="BC106">
            <v>60.994999999999997</v>
          </cell>
          <cell r="BD106">
            <v>77.866042124802235</v>
          </cell>
          <cell r="BE106">
            <v>84.788152049686289</v>
          </cell>
          <cell r="BF106">
            <v>93.813822254252443</v>
          </cell>
          <cell r="BH106" t="e">
            <v>#REF!</v>
          </cell>
          <cell r="BI106">
            <v>14.613</v>
          </cell>
          <cell r="BJ106">
            <v>320.48200000000003</v>
          </cell>
          <cell r="BK106">
            <v>0.44500000000000001</v>
          </cell>
          <cell r="BL106" t="str">
            <v>0</v>
          </cell>
          <cell r="BM106">
            <v>227.72200000000001</v>
          </cell>
          <cell r="BP106">
            <v>14.881</v>
          </cell>
          <cell r="BQ106">
            <v>0.71249879263659244</v>
          </cell>
          <cell r="BR106">
            <v>8.3217379910765832E-2</v>
          </cell>
          <cell r="BS106">
            <v>0.10030760707692044</v>
          </cell>
          <cell r="BT106" t="e">
            <v>#REF!</v>
          </cell>
          <cell r="BU106">
            <v>0.27659713295847599</v>
          </cell>
          <cell r="BV106">
            <v>8.8897672669549843E-2</v>
          </cell>
          <cell r="BW106">
            <v>4.115812121108422</v>
          </cell>
          <cell r="BX106">
            <v>75546.13</v>
          </cell>
          <cell r="BZ106">
            <v>597.23755000000006</v>
          </cell>
          <cell r="CA106">
            <v>290.92355000000003</v>
          </cell>
          <cell r="CC106">
            <v>4.6347821864856087E-6</v>
          </cell>
          <cell r="CD106">
            <v>-6.7059272591178942E-2</v>
          </cell>
          <cell r="CE106">
            <v>-4.659230916757906E-2</v>
          </cell>
          <cell r="CF106">
            <v>-6.3682977467976909E-2</v>
          </cell>
          <cell r="CH106">
            <v>-3.0994820957646274E-2</v>
          </cell>
          <cell r="CI106">
            <v>-5.9895419068634159E-2</v>
          </cell>
          <cell r="CJ106">
            <v>-3.4094484573127581E-2</v>
          </cell>
          <cell r="CK106">
            <v>-1.8946612184711498E-6</v>
          </cell>
          <cell r="CM106">
            <v>0</v>
          </cell>
          <cell r="CN106">
            <v>5.9451068171425536E-3</v>
          </cell>
          <cell r="CO106">
            <v>0.11285169644468396</v>
          </cell>
          <cell r="CP106">
            <v>0.15378200791851193</v>
          </cell>
          <cell r="CR106">
            <v>360.60399999999998</v>
          </cell>
          <cell r="CS106">
            <v>389.02311548875264</v>
          </cell>
          <cell r="CT106">
            <v>462.96580288271025</v>
          </cell>
          <cell r="CU106">
            <v>504.30542405909449</v>
          </cell>
          <cell r="CW106">
            <v>60.994999999999997</v>
          </cell>
          <cell r="CX106">
            <v>77.866042124802235</v>
          </cell>
          <cell r="CY106">
            <v>84.788152049686289</v>
          </cell>
          <cell r="CZ106">
            <v>93.813822254252443</v>
          </cell>
          <cell r="DB106">
            <v>360.60399999999998</v>
          </cell>
          <cell r="DC106">
            <v>386.72399999999999</v>
          </cell>
          <cell r="DD106">
            <v>416.01751999999999</v>
          </cell>
          <cell r="DE106">
            <v>437.089</v>
          </cell>
          <cell r="DG106">
            <v>62.945999999999998</v>
          </cell>
          <cell r="DH106">
            <v>82.826999999999998</v>
          </cell>
          <cell r="DI106">
            <v>87.781000000000006</v>
          </cell>
          <cell r="DJ106">
            <v>93.813999999999993</v>
          </cell>
          <cell r="DL106">
            <v>0.82250999999999996</v>
          </cell>
          <cell r="DM106">
            <v>1.5098</v>
          </cell>
          <cell r="DN106">
            <v>1.6003333</v>
          </cell>
          <cell r="DO106">
            <v>1.7929999999999999</v>
          </cell>
        </row>
        <row r="107">
          <cell r="A107" t="str">
            <v>Prisons</v>
          </cell>
          <cell r="K107">
            <v>13.879482963235262</v>
          </cell>
          <cell r="L107">
            <v>12.813201874935421</v>
          </cell>
          <cell r="M107">
            <v>11.645108870032265</v>
          </cell>
          <cell r="O107">
            <v>7.7809529240032855</v>
          </cell>
          <cell r="P107">
            <v>7.043879782283919</v>
          </cell>
          <cell r="Q107">
            <v>6.3661999441977555</v>
          </cell>
          <cell r="S107">
            <v>0.45631364241331246</v>
          </cell>
          <cell r="V107">
            <v>-7.3960880195598988E-2</v>
          </cell>
          <cell r="W107">
            <v>-5.509567122798209E-2</v>
          </cell>
          <cell r="Z107">
            <v>-3.2934131736527039E-2</v>
          </cell>
          <cell r="AA107">
            <v>7.1428539999999999E-2</v>
          </cell>
          <cell r="AB107">
            <v>3.5487289999999998E-2</v>
          </cell>
          <cell r="AC107">
            <v>0.28365060000000003</v>
          </cell>
          <cell r="AD107">
            <v>-7.3960880195598988E-2</v>
          </cell>
          <cell r="AE107">
            <v>-0.35322390000000004</v>
          </cell>
          <cell r="AF107">
            <v>0.37714290000000006</v>
          </cell>
          <cell r="AJ107">
            <v>14.905007490277582</v>
          </cell>
          <cell r="AK107">
            <v>8.0544436249584095</v>
          </cell>
          <cell r="AM107" t="e">
            <v>#REF!</v>
          </cell>
          <cell r="AN107">
            <v>8.8897672669549843E-2</v>
          </cell>
          <cell r="CA107">
            <v>835.45564999999999</v>
          </cell>
        </row>
        <row r="110">
          <cell r="B110" t="str">
            <v>Symbol</v>
          </cell>
          <cell r="C110" t="str">
            <v>Rating</v>
          </cell>
          <cell r="D110" t="str">
            <v>Current Price (US$)</v>
          </cell>
          <cell r="E110" t="str">
            <v>Target Price (US$)</v>
          </cell>
        </row>
        <row r="111">
          <cell r="A111" t="str">
            <v>Home Healthcare Agency Operators</v>
          </cell>
        </row>
        <row r="112">
          <cell r="A112" t="str">
            <v>Amedisys</v>
          </cell>
          <cell r="B112" t="str">
            <v>AMED</v>
          </cell>
          <cell r="C112" t="str">
            <v>OUTPERFORM</v>
          </cell>
          <cell r="D112">
            <v>34.96</v>
          </cell>
          <cell r="E112">
            <v>40</v>
          </cell>
          <cell r="I112" t="str">
            <v xml:space="preserve"> </v>
          </cell>
        </row>
        <row r="113">
          <cell r="A113" t="str">
            <v>LHC Group</v>
          </cell>
          <cell r="B113" t="str">
            <v>LHCG</v>
          </cell>
          <cell r="C113" t="str">
            <v>NEUTRAL</v>
          </cell>
          <cell r="D113">
            <v>26.01</v>
          </cell>
          <cell r="E113">
            <v>25</v>
          </cell>
          <cell r="I113" t="str">
            <v xml:space="preserve"> </v>
          </cell>
        </row>
        <row r="114">
          <cell r="A114" t="str">
            <v>Almost Family</v>
          </cell>
          <cell r="B114" t="str">
            <v>AFAM</v>
          </cell>
          <cell r="C114" t="str">
            <v>NEUTRAL</v>
          </cell>
          <cell r="D114">
            <v>28.079900000000002</v>
          </cell>
          <cell r="E114">
            <v>25</v>
          </cell>
          <cell r="G114" t="str">
            <v xml:space="preserve"> </v>
          </cell>
          <cell r="H114" t="str">
            <v xml:space="preserve"> </v>
          </cell>
          <cell r="U114" t="str">
            <v xml:space="preserve"> </v>
          </cell>
        </row>
        <row r="115">
          <cell r="A115" t="str">
            <v>PAC Facility Operators</v>
          </cell>
        </row>
        <row r="116">
          <cell r="A116" t="str">
            <v>Sun Healthcare Group</v>
          </cell>
          <cell r="B116" t="str">
            <v>SUNH</v>
          </cell>
          <cell r="C116" t="str">
            <v>OUTPERFORM</v>
          </cell>
          <cell r="D116">
            <v>9.6000000000000014</v>
          </cell>
          <cell r="E116">
            <v>20</v>
          </cell>
        </row>
        <row r="117">
          <cell r="A117" t="str">
            <v>Skilled Healthcare Group</v>
          </cell>
          <cell r="B117" t="str">
            <v>SKH</v>
          </cell>
          <cell r="C117" t="str">
            <v>OUTPERFORM</v>
          </cell>
          <cell r="D117">
            <v>9.75</v>
          </cell>
          <cell r="E117">
            <v>19</v>
          </cell>
        </row>
        <row r="118">
          <cell r="A118" t="str">
            <v>RehabCare</v>
          </cell>
          <cell r="B118" t="str">
            <v>RHB</v>
          </cell>
          <cell r="C118" t="str">
            <v>OUTPERFORM</v>
          </cell>
          <cell r="D118">
            <v>19.846800000000002</v>
          </cell>
          <cell r="E118">
            <v>19</v>
          </cell>
        </row>
        <row r="119">
          <cell r="A119" t="str">
            <v>Kindred Healthcare</v>
          </cell>
          <cell r="B119" t="str">
            <v>KND</v>
          </cell>
          <cell r="C119" t="str">
            <v>OUTPERFORM</v>
          </cell>
          <cell r="D119">
            <v>13.57</v>
          </cell>
          <cell r="E119">
            <v>23</v>
          </cell>
        </row>
        <row r="120">
          <cell r="A120" t="str">
            <v>HealthSouth Corp.</v>
          </cell>
          <cell r="B120" t="str">
            <v>HLS</v>
          </cell>
          <cell r="C120" t="str">
            <v>OUTPERFORM</v>
          </cell>
          <cell r="D120">
            <v>10.85</v>
          </cell>
          <cell r="E120">
            <v>12</v>
          </cell>
        </row>
        <row r="121">
          <cell r="A121" t="str">
            <v>Senior Living</v>
          </cell>
        </row>
        <row r="122">
          <cell r="A122" t="str">
            <v>Brookdale Senior Living</v>
          </cell>
          <cell r="B122" t="str">
            <v>BKD</v>
          </cell>
          <cell r="C122" t="str">
            <v>NEUTRAL</v>
          </cell>
          <cell r="D122">
            <v>10.49</v>
          </cell>
          <cell r="E122">
            <v>4</v>
          </cell>
        </row>
        <row r="123">
          <cell r="A123" t="str">
            <v>Emeritus Corp.</v>
          </cell>
          <cell r="B123" t="str">
            <v>ESC</v>
          </cell>
          <cell r="C123" t="str">
            <v>NEUTRAL</v>
          </cell>
          <cell r="D123">
            <v>13.620000000000001</v>
          </cell>
          <cell r="E123">
            <v>7</v>
          </cell>
        </row>
        <row r="124">
          <cell r="A124" t="str">
            <v>Corrections</v>
          </cell>
        </row>
        <row r="125">
          <cell r="A125" t="str">
            <v>Corrections Corp.</v>
          </cell>
          <cell r="B125" t="str">
            <v>CXW</v>
          </cell>
          <cell r="C125" t="str">
            <v>OUTPERFORM</v>
          </cell>
          <cell r="D125">
            <v>15.15</v>
          </cell>
          <cell r="E125">
            <v>16.840540183236659</v>
          </cell>
        </row>
        <row r="126">
          <cell r="A126" t="str">
            <v>The GEO Group</v>
          </cell>
          <cell r="B126" t="str">
            <v>GEO</v>
          </cell>
          <cell r="C126" t="str">
            <v>OUTPERFORM</v>
          </cell>
          <cell r="D126">
            <v>16.149999999999999</v>
          </cell>
          <cell r="E126">
            <v>24.929860519221176</v>
          </cell>
        </row>
        <row r="127">
          <cell r="A127" t="str">
            <v>Cornell Companies</v>
          </cell>
          <cell r="B127" t="str">
            <v>CRN</v>
          </cell>
          <cell r="C127" t="str">
            <v>NEUTRAL</v>
          </cell>
          <cell r="D127">
            <v>19.55</v>
          </cell>
          <cell r="E127">
            <v>20.22730600559365</v>
          </cell>
        </row>
        <row r="131">
          <cell r="C131" t="str">
            <v xml:space="preserve"> 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H9" t="str">
            <v>cxw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CONSO"/>
      <sheetName val="Sheet1"/>
      <sheetName val="Chart1"/>
      <sheetName val="Sheet2"/>
      <sheetName val="Sheet4"/>
      <sheetName val="Sheet3"/>
    </sheetNames>
    <sheetDataSet>
      <sheetData sheetId="0">
        <row r="7">
          <cell r="A7" t="str">
            <v>Dow Chemical - Income and Margin Summary</v>
          </cell>
        </row>
        <row r="8">
          <cell r="A8" t="str">
            <v>$ Million</v>
          </cell>
          <cell r="B8" t="str">
            <v>1995P</v>
          </cell>
          <cell r="C8" t="str">
            <v>1996P</v>
          </cell>
          <cell r="D8" t="str">
            <v>1997P</v>
          </cell>
        </row>
        <row r="9">
          <cell r="A9" t="str">
            <v>Sales</v>
          </cell>
        </row>
        <row r="10">
          <cell r="A10" t="str">
            <v>Chemicals</v>
          </cell>
          <cell r="B10">
            <v>4563</v>
          </cell>
          <cell r="C10">
            <v>4290</v>
          </cell>
          <cell r="D10">
            <v>4394</v>
          </cell>
        </row>
        <row r="11">
          <cell r="A11" t="str">
            <v>Performance Chemicals</v>
          </cell>
          <cell r="B11">
            <v>4596</v>
          </cell>
          <cell r="C11">
            <v>4783</v>
          </cell>
          <cell r="D11">
            <v>4887</v>
          </cell>
        </row>
        <row r="12">
          <cell r="A12" t="str">
            <v>Agricultural Products</v>
          </cell>
          <cell r="B12">
            <v>1963</v>
          </cell>
          <cell r="C12">
            <v>1974</v>
          </cell>
          <cell r="D12">
            <v>2175</v>
          </cell>
        </row>
        <row r="13">
          <cell r="A13" t="str">
            <v>Plastics</v>
          </cell>
          <cell r="B13">
            <v>4965</v>
          </cell>
          <cell r="C13">
            <v>5302</v>
          </cell>
          <cell r="D13">
            <v>5610</v>
          </cell>
        </row>
        <row r="14">
          <cell r="A14" t="str">
            <v>Performance Plastics</v>
          </cell>
          <cell r="B14">
            <v>6668</v>
          </cell>
          <cell r="C14">
            <v>7163</v>
          </cell>
          <cell r="D14">
            <v>7201</v>
          </cell>
        </row>
        <row r="15">
          <cell r="A15" t="str">
            <v>Hydrocarbons and Energy</v>
          </cell>
          <cell r="B15">
            <v>2371</v>
          </cell>
          <cell r="C15">
            <v>2464</v>
          </cell>
          <cell r="D15">
            <v>2184</v>
          </cell>
        </row>
        <row r="16">
          <cell r="A16" t="str">
            <v>Unallocated and Other</v>
          </cell>
          <cell r="B16">
            <v>1839</v>
          </cell>
          <cell r="C16">
            <v>1091</v>
          </cell>
          <cell r="D16">
            <v>1025</v>
          </cell>
        </row>
        <row r="17">
          <cell r="A17" t="str">
            <v>Total</v>
          </cell>
          <cell r="B17">
            <v>26965</v>
          </cell>
          <cell r="C17">
            <v>27067</v>
          </cell>
          <cell r="D17">
            <v>27476</v>
          </cell>
        </row>
        <row r="19">
          <cell r="A19" t="str">
            <v>Total Sales</v>
          </cell>
          <cell r="B19">
            <v>26965</v>
          </cell>
          <cell r="C19">
            <v>27067</v>
          </cell>
          <cell r="D19">
            <v>27476</v>
          </cell>
        </row>
        <row r="20">
          <cell r="A20" t="str">
            <v>Cost of Goods Sold</v>
          </cell>
          <cell r="B20">
            <v>17188</v>
          </cell>
          <cell r="C20">
            <v>18295</v>
          </cell>
          <cell r="D20">
            <v>19174</v>
          </cell>
        </row>
        <row r="21">
          <cell r="A21" t="str">
            <v>Gross Margin</v>
          </cell>
          <cell r="B21">
            <v>9777</v>
          </cell>
          <cell r="C21">
            <v>8772</v>
          </cell>
          <cell r="D21">
            <v>8302</v>
          </cell>
        </row>
        <row r="22">
          <cell r="A22" t="str">
            <v>Depreciation</v>
          </cell>
          <cell r="B22">
            <v>1404</v>
          </cell>
          <cell r="C22">
            <v>1571</v>
          </cell>
          <cell r="D22">
            <v>1576</v>
          </cell>
        </row>
        <row r="23">
          <cell r="A23" t="str">
            <v>Insurance etc.</v>
          </cell>
          <cell r="B23">
            <v>-65</v>
          </cell>
          <cell r="C23">
            <v>-85</v>
          </cell>
          <cell r="D23">
            <v>-127</v>
          </cell>
        </row>
        <row r="24">
          <cell r="A24" t="str">
            <v>R+D</v>
          </cell>
          <cell r="B24">
            <v>997</v>
          </cell>
          <cell r="C24">
            <v>962</v>
          </cell>
          <cell r="D24">
            <v>990</v>
          </cell>
        </row>
        <row r="25">
          <cell r="A25" t="str">
            <v>SG&amp;A</v>
          </cell>
          <cell r="B25">
            <v>2543</v>
          </cell>
          <cell r="C25">
            <v>2426</v>
          </cell>
          <cell r="D25">
            <v>2168</v>
          </cell>
        </row>
        <row r="26">
          <cell r="A26" t="str">
            <v>Merger Expenses</v>
          </cell>
        </row>
        <row r="27">
          <cell r="A27" t="str">
            <v>Amortization</v>
          </cell>
          <cell r="B27">
            <v>52</v>
          </cell>
          <cell r="C27">
            <v>58</v>
          </cell>
          <cell r="D27">
            <v>80</v>
          </cell>
        </row>
        <row r="28">
          <cell r="A28" t="str">
            <v xml:space="preserve">Special Charges/(Sundry from 1998) </v>
          </cell>
          <cell r="B28">
            <v>69</v>
          </cell>
          <cell r="C28">
            <v>-329</v>
          </cell>
          <cell r="D28">
            <v>-446</v>
          </cell>
        </row>
        <row r="29">
          <cell r="A29" t="str">
            <v>Total Operating Income</v>
          </cell>
          <cell r="B29">
            <v>4777</v>
          </cell>
          <cell r="C29">
            <v>4169</v>
          </cell>
          <cell r="D29">
            <v>4061</v>
          </cell>
        </row>
        <row r="31">
          <cell r="A31" t="str">
            <v>adjustment</v>
          </cell>
        </row>
        <row r="32">
          <cell r="A32" t="str">
            <v>Equity in 20/50 Companies</v>
          </cell>
          <cell r="B32">
            <v>269</v>
          </cell>
          <cell r="C32">
            <v>194</v>
          </cell>
          <cell r="D32">
            <v>211</v>
          </cell>
        </row>
        <row r="33">
          <cell r="A33" t="str">
            <v>EBIT</v>
          </cell>
          <cell r="B33">
            <v>5046</v>
          </cell>
          <cell r="C33">
            <v>4363</v>
          </cell>
          <cell r="D33">
            <v>4272</v>
          </cell>
        </row>
        <row r="34">
          <cell r="A34" t="str">
            <v>Interest Income</v>
          </cell>
          <cell r="B34">
            <v>312</v>
          </cell>
          <cell r="C34">
            <v>324</v>
          </cell>
          <cell r="D34">
            <v>195</v>
          </cell>
        </row>
        <row r="35">
          <cell r="A35" t="str">
            <v>Capitalized Interest</v>
          </cell>
        </row>
        <row r="36">
          <cell r="A36" t="str">
            <v>Interest Expense</v>
          </cell>
          <cell r="B36">
            <v>-523</v>
          </cell>
          <cell r="C36">
            <v>-570</v>
          </cell>
          <cell r="D36">
            <v>-550</v>
          </cell>
        </row>
        <row r="37">
          <cell r="A37" t="str">
            <v>Gains on Foreign Exchange</v>
          </cell>
        </row>
        <row r="38">
          <cell r="A38" t="str">
            <v>Sundry Income</v>
          </cell>
        </row>
        <row r="39">
          <cell r="A39" t="str">
            <v>Exceptional Items</v>
          </cell>
        </row>
        <row r="40">
          <cell r="A40" t="str">
            <v>Income</v>
          </cell>
          <cell r="B40">
            <v>4835</v>
          </cell>
          <cell r="C40">
            <v>4117</v>
          </cell>
          <cell r="D40">
            <v>3917</v>
          </cell>
        </row>
        <row r="41">
          <cell r="A41" t="str">
            <v>Provision for Taxes</v>
          </cell>
          <cell r="B41">
            <v>1822</v>
          </cell>
          <cell r="C41">
            <v>1423</v>
          </cell>
          <cell r="D41">
            <v>1320</v>
          </cell>
        </row>
        <row r="42">
          <cell r="A42" t="str">
            <v>Minority Share of Income</v>
          </cell>
          <cell r="B42">
            <v>197</v>
          </cell>
          <cell r="C42">
            <v>194</v>
          </cell>
          <cell r="D42">
            <v>113.4</v>
          </cell>
        </row>
        <row r="43">
          <cell r="A43" t="str">
            <v>Net Income</v>
          </cell>
          <cell r="B43">
            <v>2816</v>
          </cell>
          <cell r="C43">
            <v>2500</v>
          </cell>
          <cell r="D43">
            <v>2483.6</v>
          </cell>
        </row>
        <row r="44">
          <cell r="A44" t="str">
            <v>FASB Charges/Others</v>
          </cell>
          <cell r="B44">
            <v>187</v>
          </cell>
          <cell r="D44">
            <v>17</v>
          </cell>
        </row>
        <row r="45">
          <cell r="A45" t="str">
            <v>Preferred Dividends</v>
          </cell>
          <cell r="B45">
            <v>17</v>
          </cell>
          <cell r="C45">
            <v>17</v>
          </cell>
          <cell r="D45">
            <v>13</v>
          </cell>
        </row>
        <row r="46">
          <cell r="A46" t="str">
            <v>Net Income to Common</v>
          </cell>
          <cell r="B46">
            <v>2986</v>
          </cell>
          <cell r="C46">
            <v>2483</v>
          </cell>
          <cell r="D46">
            <v>2453.6</v>
          </cell>
        </row>
        <row r="48">
          <cell r="A48" t="str">
            <v>EPS reported</v>
          </cell>
          <cell r="B48">
            <v>2.7976523197316934</v>
          </cell>
          <cell r="C48">
            <v>2.5070196550340955</v>
          </cell>
          <cell r="D48">
            <v>2.6346934415723133</v>
          </cell>
        </row>
        <row r="49">
          <cell r="A49" t="str">
            <v>EPS recurring Fully Diluted</v>
          </cell>
          <cell r="B49">
            <v>2.88</v>
          </cell>
          <cell r="C49">
            <v>2.5070196550340955</v>
          </cell>
          <cell r="D49">
            <v>2.58</v>
          </cell>
        </row>
        <row r="50">
          <cell r="A50" t="str">
            <v>EPS After Amortization Add Back</v>
          </cell>
        </row>
        <row r="51">
          <cell r="A51" t="str">
            <v>EPS Growth</v>
          </cell>
          <cell r="C51">
            <v>-0.12950706422427238</v>
          </cell>
          <cell r="D51">
            <v>2.9110399999999981E-2</v>
          </cell>
        </row>
        <row r="52">
          <cell r="A52" t="str">
            <v># of shares (basic)</v>
          </cell>
          <cell r="B52">
            <v>1025.8</v>
          </cell>
          <cell r="C52">
            <v>950.1</v>
          </cell>
          <cell r="D52">
            <v>898.4</v>
          </cell>
        </row>
        <row r="53">
          <cell r="A53" t="str">
            <v># of shares (fully diluted)</v>
          </cell>
          <cell r="B53">
            <v>1073.4000000000001</v>
          </cell>
          <cell r="C53">
            <v>997.2</v>
          </cell>
          <cell r="D53">
            <v>936.2</v>
          </cell>
        </row>
        <row r="54">
          <cell r="A54" t="str">
            <v>Tax rate</v>
          </cell>
          <cell r="B54">
            <v>0.37683557394002071</v>
          </cell>
          <cell r="C54">
            <v>0.34564002914743747</v>
          </cell>
          <cell r="D54">
            <v>0.33699259637477663</v>
          </cell>
        </row>
        <row r="55">
          <cell r="A55" t="str">
            <v>Dividends</v>
          </cell>
        </row>
        <row r="56">
          <cell r="A56" t="str">
            <v>Gross Margin as a % of sales</v>
          </cell>
          <cell r="B56">
            <v>0.36258112367884293</v>
          </cell>
          <cell r="C56">
            <v>0.32408467876011376</v>
          </cell>
          <cell r="D56">
            <v>0.30215460765759206</v>
          </cell>
        </row>
        <row r="57">
          <cell r="A57" t="str">
            <v>SG+A as % of sales</v>
          </cell>
          <cell r="B57">
            <v>9.4307435564620803E-2</v>
          </cell>
          <cell r="C57">
            <v>8.9629438061107625E-2</v>
          </cell>
          <cell r="D57">
            <v>7.8905226379385643E-2</v>
          </cell>
        </row>
        <row r="58">
          <cell r="A58" t="str">
            <v>Debt/Debt+Equity</v>
          </cell>
        </row>
        <row r="59">
          <cell r="A59" t="str">
            <v>Return on Equity (recurring income)</v>
          </cell>
        </row>
        <row r="60">
          <cell r="A60" t="str">
            <v>Return on Capital (recurring income)</v>
          </cell>
          <cell r="B60">
            <v>0</v>
          </cell>
          <cell r="C60">
            <v>0</v>
          </cell>
          <cell r="D60">
            <v>0</v>
          </cell>
        </row>
        <row r="61">
          <cell r="A61" t="str">
            <v>Return on Capital (Dow def'n)</v>
          </cell>
        </row>
        <row r="62">
          <cell r="A62" t="str">
            <v>Share Buy Back</v>
          </cell>
        </row>
        <row r="63">
          <cell r="A63" t="str">
            <v>Price of Buy Back</v>
          </cell>
        </row>
        <row r="64">
          <cell r="A64" t="str">
            <v>Year end cash balance</v>
          </cell>
        </row>
        <row r="65">
          <cell r="A65" t="str">
            <v>EBITDA</v>
          </cell>
          <cell r="B65">
            <v>6305</v>
          </cell>
          <cell r="C65">
            <v>5798</v>
          </cell>
          <cell r="D65">
            <v>5814.6</v>
          </cell>
        </row>
        <row r="66">
          <cell r="A66" t="str">
            <v>Dow Chemicals Recurring EBIT By Sector and Margins</v>
          </cell>
        </row>
        <row r="67">
          <cell r="A67" t="str">
            <v>EBIT By Sector (Recurring)</v>
          </cell>
          <cell r="B67" t="str">
            <v>1995P</v>
          </cell>
          <cell r="C67" t="str">
            <v>1996P</v>
          </cell>
        </row>
        <row r="68">
          <cell r="A68" t="str">
            <v>Chemicals and Metals</v>
          </cell>
          <cell r="B68">
            <v>1360</v>
          </cell>
          <cell r="C68">
            <v>574</v>
          </cell>
          <cell r="D68">
            <v>641</v>
          </cell>
        </row>
        <row r="69">
          <cell r="A69" t="str">
            <v>Performance Chemicals</v>
          </cell>
          <cell r="B69">
            <v>790</v>
          </cell>
          <cell r="C69">
            <v>811</v>
          </cell>
          <cell r="D69">
            <v>763</v>
          </cell>
        </row>
        <row r="70">
          <cell r="A70" t="str">
            <v>Agriculture</v>
          </cell>
          <cell r="B70">
            <v>318</v>
          </cell>
          <cell r="C70">
            <v>304</v>
          </cell>
          <cell r="D70">
            <v>233</v>
          </cell>
        </row>
        <row r="71">
          <cell r="A71" t="str">
            <v>Plastics</v>
          </cell>
          <cell r="B71">
            <v>1672</v>
          </cell>
          <cell r="C71">
            <v>884</v>
          </cell>
          <cell r="D71">
            <v>980</v>
          </cell>
        </row>
        <row r="72">
          <cell r="A72" t="str">
            <v>Performance Plastics</v>
          </cell>
          <cell r="B72">
            <v>1576</v>
          </cell>
          <cell r="C72">
            <v>1864</v>
          </cell>
          <cell r="D72">
            <v>1679</v>
          </cell>
        </row>
        <row r="73">
          <cell r="A73" t="str">
            <v>Hydrocarbons and Energy</v>
          </cell>
          <cell r="B73">
            <v>-44</v>
          </cell>
          <cell r="C73">
            <v>163</v>
          </cell>
          <cell r="D73">
            <v>41</v>
          </cell>
        </row>
        <row r="74">
          <cell r="A74" t="str">
            <v>Unallocated and Other</v>
          </cell>
          <cell r="B74">
            <v>-406</v>
          </cell>
          <cell r="C74">
            <v>-237</v>
          </cell>
          <cell r="D74">
            <v>-160</v>
          </cell>
        </row>
        <row r="75">
          <cell r="A75" t="str">
            <v>Total</v>
          </cell>
          <cell r="B75">
            <v>5266</v>
          </cell>
          <cell r="C75">
            <v>4363</v>
          </cell>
          <cell r="D75">
            <v>4177</v>
          </cell>
        </row>
        <row r="77">
          <cell r="A77" t="str">
            <v>EBIT Margin</v>
          </cell>
        </row>
        <row r="78">
          <cell r="A78" t="str">
            <v>Chemicals and Metals</v>
          </cell>
          <cell r="B78">
            <v>0.29804952881875957</v>
          </cell>
          <cell r="C78">
            <v>0.1337995337995338</v>
          </cell>
          <cell r="D78">
            <v>0.14588074647246244</v>
          </cell>
        </row>
        <row r="79">
          <cell r="A79" t="str">
            <v>Performance Chemicals</v>
          </cell>
          <cell r="B79">
            <v>0.17188859878154916</v>
          </cell>
          <cell r="C79">
            <v>0.16955885427555928</v>
          </cell>
          <cell r="D79">
            <v>0.15612850419480254</v>
          </cell>
        </row>
        <row r="80">
          <cell r="A80" t="str">
            <v>Agriculture</v>
          </cell>
          <cell r="B80">
            <v>0.16199694345389709</v>
          </cell>
          <cell r="C80">
            <v>0.15400202634245189</v>
          </cell>
          <cell r="D80">
            <v>0.1071264367816092</v>
          </cell>
        </row>
        <row r="81">
          <cell r="A81" t="str">
            <v>Plastics</v>
          </cell>
          <cell r="B81">
            <v>0.33675730110775426</v>
          </cell>
          <cell r="C81">
            <v>0.16672953602414184</v>
          </cell>
          <cell r="D81">
            <v>0.17468805704099821</v>
          </cell>
        </row>
        <row r="82">
          <cell r="A82" t="str">
            <v>Performance Plastics</v>
          </cell>
          <cell r="B82">
            <v>0.23635272945410918</v>
          </cell>
          <cell r="C82">
            <v>0.26022616222253248</v>
          </cell>
          <cell r="D82">
            <v>0.23316206082488544</v>
          </cell>
        </row>
        <row r="83">
          <cell r="A83" t="str">
            <v>Hydrocarbons and Energy</v>
          </cell>
          <cell r="B83">
            <v>-1.8557570645297342E-2</v>
          </cell>
          <cell r="C83">
            <v>6.6152597402597407E-2</v>
          </cell>
          <cell r="D83">
            <v>1.8772893772893772E-2</v>
          </cell>
        </row>
        <row r="84">
          <cell r="A84" t="str">
            <v>Diversified Business</v>
          </cell>
          <cell r="B84">
            <v>-0.2207721587819467</v>
          </cell>
          <cell r="C84">
            <v>-0.21723189734188816</v>
          </cell>
          <cell r="D84">
            <v>-0.15609756097560976</v>
          </cell>
        </row>
        <row r="85">
          <cell r="A85" t="str">
            <v>Total</v>
          </cell>
          <cell r="B85">
            <v>0.19529019098831818</v>
          </cell>
          <cell r="C85">
            <v>0.16119259615029372</v>
          </cell>
          <cell r="D85">
            <v>0.15202358421895473</v>
          </cell>
        </row>
        <row r="86">
          <cell r="A86" t="str">
            <v>EPS - Diluted/Recurring</v>
          </cell>
          <cell r="B86">
            <v>2.88</v>
          </cell>
          <cell r="C86">
            <v>2.5070196550340955</v>
          </cell>
          <cell r="D86">
            <v>2.58</v>
          </cell>
        </row>
        <row r="87">
          <cell r="A87" t="str">
            <v>D/A By Sector</v>
          </cell>
        </row>
        <row r="88">
          <cell r="A88" t="str">
            <v>Chemicals and Metals</v>
          </cell>
        </row>
        <row r="89">
          <cell r="A89" t="str">
            <v>Performance Chemicals</v>
          </cell>
        </row>
        <row r="90">
          <cell r="A90" t="str">
            <v>Agriculture</v>
          </cell>
        </row>
        <row r="91">
          <cell r="A91" t="str">
            <v>Plastics</v>
          </cell>
        </row>
        <row r="92">
          <cell r="A92" t="str">
            <v>Performance Plastics</v>
          </cell>
        </row>
        <row r="93">
          <cell r="A93" t="str">
            <v>Hydrocarbons and Energy</v>
          </cell>
        </row>
        <row r="94">
          <cell r="A94" t="str">
            <v>Diversified Business</v>
          </cell>
        </row>
        <row r="95">
          <cell r="A95" t="str">
            <v>Total</v>
          </cell>
          <cell r="D95">
            <v>0</v>
          </cell>
        </row>
        <row r="96">
          <cell r="A96" t="str">
            <v>EBITDA By Sector</v>
          </cell>
        </row>
        <row r="97">
          <cell r="A97" t="str">
            <v>Chemicals and Metals</v>
          </cell>
          <cell r="D97">
            <v>641</v>
          </cell>
        </row>
        <row r="98">
          <cell r="A98" t="str">
            <v>Performance Chemicals</v>
          </cell>
          <cell r="D98">
            <v>763</v>
          </cell>
        </row>
        <row r="99">
          <cell r="A99" t="str">
            <v>Agriculture</v>
          </cell>
          <cell r="D99">
            <v>233</v>
          </cell>
        </row>
        <row r="100">
          <cell r="A100" t="str">
            <v>Plastics</v>
          </cell>
          <cell r="D100">
            <v>980</v>
          </cell>
        </row>
        <row r="101">
          <cell r="A101" t="str">
            <v>Performance Plastics</v>
          </cell>
          <cell r="D101">
            <v>1679</v>
          </cell>
        </row>
        <row r="102">
          <cell r="A102" t="str">
            <v>Hydrocarbons and Energy</v>
          </cell>
          <cell r="D102">
            <v>41</v>
          </cell>
        </row>
        <row r="103">
          <cell r="A103" t="str">
            <v>Diversified Business</v>
          </cell>
          <cell r="D103">
            <v>-160</v>
          </cell>
        </row>
        <row r="104">
          <cell r="A104" t="str">
            <v>Total</v>
          </cell>
          <cell r="D104">
            <v>4177</v>
          </cell>
        </row>
        <row r="105">
          <cell r="A105" t="str">
            <v>EBITDA Margin By Sector</v>
          </cell>
        </row>
        <row r="106">
          <cell r="A106" t="str">
            <v>Chemicals and Metals</v>
          </cell>
          <cell r="D106">
            <v>0.14588074647246244</v>
          </cell>
        </row>
        <row r="107">
          <cell r="A107" t="str">
            <v>Performance Chemicals</v>
          </cell>
          <cell r="D107">
            <v>0.15612850419480254</v>
          </cell>
        </row>
        <row r="108">
          <cell r="A108" t="str">
            <v>Agriculture</v>
          </cell>
          <cell r="D108">
            <v>0.1071264367816092</v>
          </cell>
        </row>
        <row r="109">
          <cell r="A109" t="str">
            <v>Plastics</v>
          </cell>
          <cell r="D109">
            <v>0.17468805704099821</v>
          </cell>
        </row>
        <row r="110">
          <cell r="A110" t="str">
            <v>Performance Plastics</v>
          </cell>
          <cell r="D110">
            <v>0.23316206082488544</v>
          </cell>
        </row>
        <row r="111">
          <cell r="A111" t="str">
            <v>Hydrocarbons and Energy</v>
          </cell>
          <cell r="D111">
            <v>1.8772893772893772E-2</v>
          </cell>
        </row>
        <row r="112">
          <cell r="A112" t="str">
            <v>Diversified Business</v>
          </cell>
          <cell r="D112">
            <v>-0.15609756097560976</v>
          </cell>
        </row>
        <row r="113">
          <cell r="A113" t="str">
            <v>Total</v>
          </cell>
          <cell r="D113">
            <v>0.15202358421895473</v>
          </cell>
        </row>
        <row r="114">
          <cell r="A114" t="str">
            <v xml:space="preserve">Sales Growth </v>
          </cell>
        </row>
        <row r="115">
          <cell r="A115" t="str">
            <v>Chemicals and Metals</v>
          </cell>
          <cell r="B115" t="e">
            <v>#REF!</v>
          </cell>
        </row>
        <row r="116">
          <cell r="A116" t="str">
            <v>Performance Chemicals</v>
          </cell>
          <cell r="B116" t="e">
            <v>#REF!</v>
          </cell>
        </row>
        <row r="117">
          <cell r="A117" t="str">
            <v>Agriculture</v>
          </cell>
          <cell r="B117" t="e">
            <v>#REF!</v>
          </cell>
        </row>
        <row r="118">
          <cell r="A118" t="str">
            <v>Plastics</v>
          </cell>
          <cell r="B118" t="e">
            <v>#REF!</v>
          </cell>
        </row>
        <row r="119">
          <cell r="A119" t="str">
            <v>Performance Plastics</v>
          </cell>
          <cell r="B119" t="e">
            <v>#REF!</v>
          </cell>
        </row>
        <row r="120">
          <cell r="A120" t="str">
            <v>Hydrocarbons and Energy</v>
          </cell>
          <cell r="B120" t="e">
            <v>#REF!</v>
          </cell>
        </row>
        <row r="121">
          <cell r="A121" t="str">
            <v>Diversified Business</v>
          </cell>
          <cell r="B121" t="e">
            <v>#REF!</v>
          </cell>
        </row>
        <row r="122">
          <cell r="A122" t="str">
            <v>Overall</v>
          </cell>
        </row>
        <row r="125">
          <cell r="B125" t="str">
            <v>1995P</v>
          </cell>
          <cell r="C125" t="str">
            <v>1996P</v>
          </cell>
          <cell r="D125" t="str">
            <v>1997P</v>
          </cell>
        </row>
        <row r="126">
          <cell r="A126" t="str">
            <v>SG&amp;A and R&amp;D/Sales</v>
          </cell>
          <cell r="B126">
            <v>0.13128129056183943</v>
          </cell>
          <cell r="C126">
            <v>0.12517087227989804</v>
          </cell>
          <cell r="D126">
            <v>0.11493667200465861</v>
          </cell>
        </row>
        <row r="127">
          <cell r="A127" t="str">
            <v xml:space="preserve">Gross Margin </v>
          </cell>
          <cell r="B127">
            <v>0.36258112367884293</v>
          </cell>
          <cell r="C127">
            <v>0.32408467876011376</v>
          </cell>
          <cell r="D127">
            <v>0.30215460765759206</v>
          </cell>
        </row>
        <row r="128">
          <cell r="A128" t="str">
            <v>Normalized Sales</v>
          </cell>
          <cell r="B128">
            <v>23010.304239449848</v>
          </cell>
          <cell r="C128">
            <v>23721.963133453453</v>
          </cell>
          <cell r="D128">
            <v>24455.632096343768</v>
          </cell>
        </row>
        <row r="129">
          <cell r="A129" t="str">
            <v>SG&amp;A plus R&amp;D/N Sales</v>
          </cell>
          <cell r="B129">
            <v>0.1538441197109803</v>
          </cell>
          <cell r="C129">
            <v>0.14282123199247942</v>
          </cell>
          <cell r="D129">
            <v>0.12913180847499484</v>
          </cell>
        </row>
        <row r="130">
          <cell r="B130">
            <v>3540</v>
          </cell>
          <cell r="C130">
            <v>3649.4845360824747</v>
          </cell>
          <cell r="D130">
            <v>3762.3551918376029</v>
          </cell>
        </row>
        <row r="131">
          <cell r="B131">
            <v>0</v>
          </cell>
          <cell r="C131">
            <v>109.48453608247473</v>
          </cell>
          <cell r="D131">
            <v>222.35519183760289</v>
          </cell>
        </row>
        <row r="132">
          <cell r="B132">
            <v>0</v>
          </cell>
          <cell r="C132">
            <v>109.48453608247473</v>
          </cell>
          <cell r="D132">
            <v>112.87065575512815</v>
          </cell>
        </row>
        <row r="133">
          <cell r="C133">
            <v>821.14343008608012</v>
          </cell>
          <cell r="D133">
            <v>1667.6830487315233</v>
          </cell>
        </row>
        <row r="329">
          <cell r="A329" t="str">
            <v>Dow Chemical - Funds Flow</v>
          </cell>
        </row>
        <row r="330">
          <cell r="A330">
            <v>37735</v>
          </cell>
          <cell r="E330" t="str">
            <v>1998P</v>
          </cell>
          <cell r="F330" t="str">
            <v>1999P</v>
          </cell>
          <cell r="G330" t="str">
            <v>2000P</v>
          </cell>
          <cell r="H330" t="str">
            <v>2001E</v>
          </cell>
        </row>
        <row r="331">
          <cell r="A331" t="str">
            <v>Internal Sources</v>
          </cell>
        </row>
        <row r="332">
          <cell r="A332" t="str">
            <v>Net Income</v>
          </cell>
          <cell r="E332">
            <v>1707</v>
          </cell>
          <cell r="F332">
            <v>1617</v>
          </cell>
          <cell r="G332">
            <v>1675</v>
          </cell>
          <cell r="H332">
            <v>-417</v>
          </cell>
        </row>
        <row r="333">
          <cell r="A333" t="str">
            <v>Depreciation/Amortization</v>
          </cell>
          <cell r="E333">
            <v>1694</v>
          </cell>
          <cell r="F333">
            <v>1709</v>
          </cell>
          <cell r="G333">
            <v>1738</v>
          </cell>
          <cell r="H333">
            <v>1815</v>
          </cell>
        </row>
        <row r="334">
          <cell r="A334" t="str">
            <v>Deferred Taxes/Others</v>
          </cell>
          <cell r="E334">
            <v>639</v>
          </cell>
          <cell r="F334">
            <v>384</v>
          </cell>
          <cell r="G334">
            <v>-304</v>
          </cell>
          <cell r="H334">
            <v>435</v>
          </cell>
        </row>
        <row r="335">
          <cell r="A335" t="str">
            <v>Total</v>
          </cell>
          <cell r="E335">
            <v>4040</v>
          </cell>
          <cell r="F335">
            <v>3710</v>
          </cell>
          <cell r="G335">
            <v>3109</v>
          </cell>
          <cell r="H335">
            <v>1833</v>
          </cell>
        </row>
        <row r="337">
          <cell r="A337" t="str">
            <v>Operating Requirements</v>
          </cell>
        </row>
        <row r="338">
          <cell r="A338" t="str">
            <v>Working Capital</v>
          </cell>
          <cell r="E338">
            <v>-617</v>
          </cell>
          <cell r="F338">
            <v>67</v>
          </cell>
          <cell r="G338">
            <v>1303</v>
          </cell>
          <cell r="H338">
            <v>-3</v>
          </cell>
        </row>
        <row r="339">
          <cell r="A339" t="str">
            <v>Capital Expenditures</v>
          </cell>
          <cell r="E339">
            <v>2328</v>
          </cell>
          <cell r="F339">
            <v>2176</v>
          </cell>
          <cell r="G339">
            <v>1808</v>
          </cell>
          <cell r="H339">
            <v>1587</v>
          </cell>
        </row>
        <row r="340">
          <cell r="A340" t="str">
            <v>Investments</v>
          </cell>
          <cell r="E340">
            <v>430</v>
          </cell>
          <cell r="F340">
            <v>1436</v>
          </cell>
          <cell r="G340">
            <v>-599</v>
          </cell>
          <cell r="H340">
            <v>1134</v>
          </cell>
        </row>
        <row r="341">
          <cell r="A341" t="str">
            <v>Total</v>
          </cell>
          <cell r="E341">
            <v>2141</v>
          </cell>
          <cell r="F341">
            <v>3679</v>
          </cell>
          <cell r="G341">
            <v>2512</v>
          </cell>
          <cell r="H341">
            <v>2718</v>
          </cell>
        </row>
        <row r="343">
          <cell r="A343" t="str">
            <v>Funds produced/(Consumed)</v>
          </cell>
          <cell r="E343">
            <v>1899</v>
          </cell>
          <cell r="F343">
            <v>31</v>
          </cell>
          <cell r="G343">
            <v>597</v>
          </cell>
          <cell r="H343">
            <v>-885</v>
          </cell>
        </row>
        <row r="344">
          <cell r="A344" t="str">
            <v>less Dividends</v>
          </cell>
          <cell r="E344">
            <v>908</v>
          </cell>
          <cell r="F344">
            <v>891</v>
          </cell>
          <cell r="G344">
            <v>904</v>
          </cell>
          <cell r="H344">
            <v>1063</v>
          </cell>
        </row>
        <row r="345">
          <cell r="A345" t="str">
            <v>Net Funds produced</v>
          </cell>
          <cell r="E345">
            <v>991</v>
          </cell>
          <cell r="F345">
            <v>-860</v>
          </cell>
          <cell r="G345">
            <v>-307</v>
          </cell>
          <cell r="H345">
            <v>-1948</v>
          </cell>
        </row>
        <row r="346">
          <cell r="A346" t="str">
            <v>Increase in cash</v>
          </cell>
          <cell r="E346">
            <v>-83</v>
          </cell>
          <cell r="F346">
            <v>375</v>
          </cell>
          <cell r="G346">
            <v>-269</v>
          </cell>
          <cell r="H346">
            <v>-58</v>
          </cell>
        </row>
        <row r="347">
          <cell r="A347" t="str">
            <v>Net Surplus/(Deficit)</v>
          </cell>
          <cell r="E347">
            <v>1074</v>
          </cell>
          <cell r="F347">
            <v>-1235</v>
          </cell>
          <cell r="G347">
            <v>-38</v>
          </cell>
          <cell r="H347">
            <v>-1890</v>
          </cell>
        </row>
        <row r="349">
          <cell r="A349" t="str">
            <v>Sources of Capital</v>
          </cell>
        </row>
        <row r="350">
          <cell r="A350" t="str">
            <v>Change in Debt</v>
          </cell>
          <cell r="E350">
            <v>-198</v>
          </cell>
          <cell r="F350">
            <v>695</v>
          </cell>
          <cell r="G350">
            <v>-25</v>
          </cell>
          <cell r="H350">
            <v>1333</v>
          </cell>
        </row>
        <row r="351">
          <cell r="A351" t="str">
            <v>Change in Equity</v>
          </cell>
          <cell r="E351">
            <v>-868</v>
          </cell>
          <cell r="F351">
            <v>549</v>
          </cell>
          <cell r="G351">
            <v>72</v>
          </cell>
          <cell r="H351">
            <v>561</v>
          </cell>
        </row>
        <row r="352">
          <cell r="A352" t="str">
            <v>ESOP/Others</v>
          </cell>
          <cell r="E352">
            <v>-8</v>
          </cell>
          <cell r="F352">
            <v>-9</v>
          </cell>
          <cell r="G352">
            <v>-9</v>
          </cell>
          <cell r="H352">
            <v>-4</v>
          </cell>
        </row>
        <row r="353">
          <cell r="A353" t="str">
            <v>Total</v>
          </cell>
          <cell r="E353">
            <v>-1074</v>
          </cell>
          <cell r="F353">
            <v>1235</v>
          </cell>
          <cell r="G353">
            <v>38</v>
          </cell>
          <cell r="H353">
            <v>1890</v>
          </cell>
        </row>
        <row r="355">
          <cell r="A355" t="str">
            <v>Opening Cash Balance</v>
          </cell>
          <cell r="E355">
            <v>255</v>
          </cell>
          <cell r="F355">
            <v>172</v>
          </cell>
          <cell r="G355">
            <v>547</v>
          </cell>
          <cell r="H355">
            <v>278</v>
          </cell>
        </row>
        <row r="356">
          <cell r="A356" t="str">
            <v>Closing Cash Balance</v>
          </cell>
          <cell r="E356">
            <v>172</v>
          </cell>
          <cell r="F356">
            <v>547</v>
          </cell>
          <cell r="G356">
            <v>278</v>
          </cell>
          <cell r="H356">
            <v>220</v>
          </cell>
        </row>
        <row r="360">
          <cell r="A360" t="str">
            <v>Internal Sources as a % of Operating Req.</v>
          </cell>
          <cell r="B360" t="e">
            <v>#DIV/0!</v>
          </cell>
          <cell r="E360">
            <v>1.8869687062120504</v>
          </cell>
          <cell r="F360">
            <v>1.0084262027724926</v>
          </cell>
          <cell r="G360">
            <v>1.2376592356687899</v>
          </cell>
          <cell r="H360">
            <v>0.67439293598233996</v>
          </cell>
        </row>
        <row r="366">
          <cell r="A366" t="str">
            <v>Dow Chemical - Balance Sheet</v>
          </cell>
        </row>
        <row r="367">
          <cell r="A367">
            <v>37735</v>
          </cell>
          <cell r="F367" t="str">
            <v>1999P</v>
          </cell>
          <cell r="G367" t="str">
            <v>2000P</v>
          </cell>
          <cell r="H367" t="str">
            <v>2001E</v>
          </cell>
        </row>
        <row r="368">
          <cell r="A368" t="str">
            <v>Capital Employed</v>
          </cell>
        </row>
        <row r="369">
          <cell r="A369" t="str">
            <v>Operating cash</v>
          </cell>
          <cell r="F369">
            <v>517.18000000000006</v>
          </cell>
          <cell r="G369">
            <v>590.68000000000006</v>
          </cell>
          <cell r="H369">
            <v>556.1</v>
          </cell>
        </row>
        <row r="370">
          <cell r="A370" t="str">
            <v>Receivables</v>
          </cell>
          <cell r="F370">
            <v>5746</v>
          </cell>
          <cell r="G370">
            <v>6419</v>
          </cell>
          <cell r="H370">
            <v>5098</v>
          </cell>
        </row>
        <row r="371">
          <cell r="A371" t="str">
            <v>Inventories</v>
          </cell>
          <cell r="F371">
            <v>3466</v>
          </cell>
          <cell r="G371">
            <v>4213</v>
          </cell>
          <cell r="H371">
            <v>4440</v>
          </cell>
        </row>
        <row r="372">
          <cell r="A372" t="str">
            <v>Other Current Assets</v>
          </cell>
          <cell r="F372">
            <v>1173</v>
          </cell>
          <cell r="G372">
            <v>413</v>
          </cell>
          <cell r="H372">
            <v>550</v>
          </cell>
        </row>
        <row r="373">
          <cell r="A373" t="str">
            <v>Total Current assets</v>
          </cell>
          <cell r="F373">
            <v>10902.18</v>
          </cell>
          <cell r="G373">
            <v>11635.68</v>
          </cell>
          <cell r="H373">
            <v>10644.1</v>
          </cell>
        </row>
        <row r="374">
          <cell r="A374" t="str">
            <v>Total Current Liabilities - 2</v>
          </cell>
          <cell r="F374">
            <v>6267</v>
          </cell>
          <cell r="G374">
            <v>7336</v>
          </cell>
          <cell r="H374">
            <v>6508</v>
          </cell>
        </row>
        <row r="375">
          <cell r="A375" t="str">
            <v>Net Trade Working Capital</v>
          </cell>
          <cell r="F375">
            <v>4635.18</v>
          </cell>
          <cell r="G375">
            <v>4299.68</v>
          </cell>
          <cell r="H375">
            <v>4136.1000000000004</v>
          </cell>
        </row>
        <row r="376">
          <cell r="A376" t="str">
            <v>Fixed Assets</v>
          </cell>
          <cell r="F376">
            <v>13011</v>
          </cell>
          <cell r="G376">
            <v>13711</v>
          </cell>
          <cell r="H376">
            <v>13579</v>
          </cell>
        </row>
        <row r="377">
          <cell r="A377" t="str">
            <v>Other assets</v>
          </cell>
          <cell r="F377">
            <v>9513</v>
          </cell>
          <cell r="G377">
            <v>10957</v>
          </cell>
          <cell r="H377">
            <v>11628</v>
          </cell>
        </row>
        <row r="378">
          <cell r="A378" t="str">
            <v>Total Operating assets</v>
          </cell>
          <cell r="F378">
            <v>27159.18</v>
          </cell>
          <cell r="G378">
            <v>28967.68</v>
          </cell>
          <cell r="H378">
            <v>29343.1</v>
          </cell>
        </row>
        <row r="379">
          <cell r="A379" t="str">
            <v>Excess Cash</v>
          </cell>
          <cell r="F379">
            <v>29.819999999999936</v>
          </cell>
          <cell r="G379">
            <v>-312.68000000000006</v>
          </cell>
          <cell r="H379">
            <v>-336.1</v>
          </cell>
        </row>
        <row r="380">
          <cell r="A380" t="str">
            <v>Total Capital Employed</v>
          </cell>
          <cell r="F380">
            <v>27189</v>
          </cell>
          <cell r="G380">
            <v>28655</v>
          </cell>
          <cell r="H380">
            <v>29007</v>
          </cell>
        </row>
        <row r="382">
          <cell r="A382" t="str">
            <v>Sources of Capital</v>
          </cell>
        </row>
        <row r="383">
          <cell r="A383" t="str">
            <v>Debt</v>
          </cell>
          <cell r="F383">
            <v>8708</v>
          </cell>
          <cell r="G383">
            <v>9450</v>
          </cell>
          <cell r="H383">
            <v>10883</v>
          </cell>
        </row>
        <row r="384">
          <cell r="A384" t="str">
            <v>Deferred Taxes/Other</v>
          </cell>
          <cell r="F384">
            <v>7491</v>
          </cell>
          <cell r="G384">
            <v>7365</v>
          </cell>
          <cell r="H384">
            <v>8131</v>
          </cell>
        </row>
        <row r="385">
          <cell r="A385" t="str">
            <v>Total Non-Equity capital</v>
          </cell>
          <cell r="F385">
            <v>16199</v>
          </cell>
          <cell r="G385">
            <v>16815</v>
          </cell>
          <cell r="H385">
            <v>19014</v>
          </cell>
        </row>
        <row r="386">
          <cell r="A386" t="str">
            <v>Equity capital</v>
          </cell>
          <cell r="F386">
            <v>10940</v>
          </cell>
          <cell r="G386">
            <v>11840</v>
          </cell>
          <cell r="H386">
            <v>9993</v>
          </cell>
        </row>
        <row r="387">
          <cell r="A387" t="str">
            <v>Temporary Equity</v>
          </cell>
          <cell r="F387">
            <v>50</v>
          </cell>
          <cell r="G387">
            <v>0</v>
          </cell>
          <cell r="H387">
            <v>0</v>
          </cell>
        </row>
        <row r="388">
          <cell r="A388" t="str">
            <v>Total Sources of Capital</v>
          </cell>
          <cell r="F388">
            <v>27189</v>
          </cell>
          <cell r="G388">
            <v>28655</v>
          </cell>
          <cell r="H388">
            <v>29007</v>
          </cell>
        </row>
        <row r="390">
          <cell r="A390" t="str">
            <v>1- Excludes excess cash</v>
          </cell>
        </row>
        <row r="391">
          <cell r="A391" t="str">
            <v>2 - Excludes current portion of debt</v>
          </cell>
        </row>
        <row r="395">
          <cell r="A395" t="str">
            <v>Dow Chemical - Capital Structure and Turnover Analysis</v>
          </cell>
        </row>
        <row r="396">
          <cell r="A396">
            <v>37735</v>
          </cell>
          <cell r="B396">
            <v>1995</v>
          </cell>
          <cell r="F396" t="str">
            <v>1999EP</v>
          </cell>
          <cell r="H396" t="str">
            <v>2001E</v>
          </cell>
        </row>
        <row r="398">
          <cell r="A398" t="str">
            <v>CAPITAL TURNOVER</v>
          </cell>
        </row>
        <row r="399">
          <cell r="A399" t="str">
            <v>Operating cash</v>
          </cell>
          <cell r="B399">
            <v>0</v>
          </cell>
          <cell r="F399">
            <v>2.0000000000000004E-2</v>
          </cell>
          <cell r="H399">
            <v>0.02</v>
          </cell>
        </row>
        <row r="400">
          <cell r="A400" t="str">
            <v>Receivables</v>
          </cell>
          <cell r="B400">
            <v>0</v>
          </cell>
          <cell r="F400">
            <v>0.22220503499748637</v>
          </cell>
          <cell r="H400">
            <v>0.18334831864772522</v>
          </cell>
        </row>
        <row r="401">
          <cell r="A401" t="str">
            <v>Inventories</v>
          </cell>
          <cell r="B401">
            <v>0</v>
          </cell>
          <cell r="F401">
            <v>0.13403457210255618</v>
          </cell>
          <cell r="H401">
            <v>0.15968351016004315</v>
          </cell>
        </row>
        <row r="402">
          <cell r="A402" t="str">
            <v>Other Current Assets</v>
          </cell>
          <cell r="B402">
            <v>0</v>
          </cell>
          <cell r="F402">
            <v>4.5361382884102248E-2</v>
          </cell>
          <cell r="H402">
            <v>1.9780614997302642E-2</v>
          </cell>
        </row>
        <row r="403">
          <cell r="A403" t="str">
            <v>Total Current assets - 1</v>
          </cell>
          <cell r="B403">
            <v>0</v>
          </cell>
          <cell r="F403">
            <v>0.4216009899841448</v>
          </cell>
          <cell r="H403">
            <v>0.38281244380507107</v>
          </cell>
        </row>
        <row r="405">
          <cell r="A405" t="str">
            <v>Total Current Liabilities - 2</v>
          </cell>
          <cell r="B405">
            <v>0</v>
          </cell>
          <cell r="F405">
            <v>0.24235275919409102</v>
          </cell>
          <cell r="H405">
            <v>0.23405862254990109</v>
          </cell>
        </row>
        <row r="407">
          <cell r="A407" t="str">
            <v>Net Trade Working Capital</v>
          </cell>
          <cell r="B407">
            <v>0</v>
          </cell>
          <cell r="F407">
            <v>0.17924823079005375</v>
          </cell>
          <cell r="H407">
            <v>0.14875382125516995</v>
          </cell>
        </row>
        <row r="409">
          <cell r="A409" t="str">
            <v>Fixed Assets</v>
          </cell>
          <cell r="B409">
            <v>0</v>
          </cell>
          <cell r="F409">
            <v>0.50315170733593717</v>
          </cell>
          <cell r="H409">
            <v>0.48836540190613198</v>
          </cell>
        </row>
        <row r="410">
          <cell r="A410" t="str">
            <v>Other assets</v>
          </cell>
          <cell r="B410">
            <v>0</v>
          </cell>
          <cell r="F410">
            <v>0.36787965505239956</v>
          </cell>
          <cell r="H410">
            <v>0.41819816579751845</v>
          </cell>
        </row>
        <row r="412">
          <cell r="A412" t="str">
            <v>Total operating assets</v>
          </cell>
          <cell r="B412">
            <v>0</v>
          </cell>
          <cell r="F412">
            <v>1.0502795931783906</v>
          </cell>
          <cell r="H412">
            <v>1.0553173889588203</v>
          </cell>
        </row>
        <row r="414">
          <cell r="A414" t="str">
            <v>Total Capital Employed</v>
          </cell>
          <cell r="B414">
            <v>0</v>
          </cell>
        </row>
        <row r="418">
          <cell r="A418" t="str">
            <v xml:space="preserve">CAPITAL STRUCTURE </v>
          </cell>
        </row>
        <row r="419">
          <cell r="A419" t="str">
            <v>Debt</v>
          </cell>
          <cell r="B419" t="e">
            <v>#DIV/0!</v>
          </cell>
        </row>
        <row r="420">
          <cell r="A420" t="str">
            <v>Deferred Taxes/Other</v>
          </cell>
          <cell r="B420" t="e">
            <v>#DIV/0!</v>
          </cell>
        </row>
        <row r="422">
          <cell r="A422" t="str">
            <v>Total Non-Equity capital</v>
          </cell>
          <cell r="B422" t="e">
            <v>#DIV/0!</v>
          </cell>
        </row>
        <row r="423">
          <cell r="A423" t="str">
            <v>Temporary Equity</v>
          </cell>
        </row>
        <row r="424">
          <cell r="A424" t="str">
            <v>Equity capital</v>
          </cell>
          <cell r="B424" t="e">
            <v>#DIV/0!</v>
          </cell>
        </row>
        <row r="426">
          <cell r="A426" t="str">
            <v>Total</v>
          </cell>
          <cell r="B426" t="e">
            <v>#DIV/0!</v>
          </cell>
        </row>
        <row r="430">
          <cell r="A430" t="str">
            <v>DOW CHEMICAL</v>
          </cell>
        </row>
        <row r="431">
          <cell r="A431" t="str">
            <v>Analysis of Profitability</v>
          </cell>
        </row>
        <row r="432">
          <cell r="A432">
            <v>37735</v>
          </cell>
          <cell r="B432">
            <v>1995</v>
          </cell>
        </row>
        <row r="434">
          <cell r="A434" t="str">
            <v>Net operating margin</v>
          </cell>
          <cell r="B434">
            <v>0.10930790631925295</v>
          </cell>
          <cell r="C434">
            <v>9.8310583102291738E-2</v>
          </cell>
          <cell r="D434">
            <v>9.8957913389392707E-2</v>
          </cell>
          <cell r="E434">
            <v>8.0244601185026534E-2</v>
          </cell>
        </row>
        <row r="435">
          <cell r="A435" t="str">
            <v>x Capital turnover</v>
          </cell>
          <cell r="B435" t="e">
            <v>#REF!</v>
          </cell>
          <cell r="C435" t="e">
            <v>#DIV/0!</v>
          </cell>
          <cell r="D435" t="e">
            <v>#DIV/0!</v>
          </cell>
          <cell r="E435" t="e">
            <v>#DIV/0!</v>
          </cell>
        </row>
        <row r="437">
          <cell r="A437" t="str">
            <v>=Return on Investment</v>
          </cell>
          <cell r="B437" t="e">
            <v>#REF!</v>
          </cell>
          <cell r="C437" t="e">
            <v>#DIV/0!</v>
          </cell>
          <cell r="D437" t="e">
            <v>#DIV/0!</v>
          </cell>
          <cell r="E437" t="e">
            <v>#DIV/0!</v>
          </cell>
        </row>
        <row r="439">
          <cell r="A439" t="str">
            <v>+ Effect of Leverage</v>
          </cell>
          <cell r="B439" t="e">
            <v>#DIV/0!</v>
          </cell>
          <cell r="C439" t="e">
            <v>#DIV/0!</v>
          </cell>
          <cell r="D439" t="e">
            <v>#DIV/0!</v>
          </cell>
          <cell r="E439" t="e">
            <v>#DIV/0!</v>
          </cell>
        </row>
        <row r="441">
          <cell r="A441" t="str">
            <v>=Return on Equity</v>
          </cell>
          <cell r="B441" t="e">
            <v>#DIV/0!</v>
          </cell>
          <cell r="C441" t="e">
            <v>#DIV/0!</v>
          </cell>
          <cell r="D441" t="e">
            <v>#DIV/0!</v>
          </cell>
          <cell r="E441" t="e">
            <v>#DIV/0!</v>
          </cell>
        </row>
        <row r="442">
          <cell r="C442" t="e">
            <v>#DIV/0!</v>
          </cell>
          <cell r="D442" t="e">
            <v>#DIV/0!</v>
          </cell>
          <cell r="E442" t="e">
            <v>#DIV/0!</v>
          </cell>
        </row>
        <row r="443">
          <cell r="A443" t="str">
            <v>1 - OPERATING INCOME NET OF APPLICABLE TAXES, DIVIDED BY SALES</v>
          </cell>
        </row>
        <row r="444">
          <cell r="A444" t="str">
            <v>2-NET OPERATING INCOME DIVIDED BY AVERAGE ASSETS</v>
          </cell>
        </row>
      </sheetData>
      <sheetData sheetId="1"/>
      <sheetData sheetId="2" refreshError="1"/>
      <sheetData sheetId="3"/>
      <sheetData sheetId="4"/>
      <sheetData sheetId="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Sheet1"/>
      <sheetName val="Summary"/>
      <sheetName val="Sheet2"/>
      <sheetName val="Chart3"/>
      <sheetName val="PP"/>
      <sheetName val="NAs_d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>
        <row r="104">
          <cell r="A104" t="str">
            <v>U.S. Polypropylene Capacity</v>
          </cell>
          <cell r="F104">
            <v>1984</v>
          </cell>
          <cell r="G104">
            <v>1985</v>
          </cell>
          <cell r="H104">
            <v>1986</v>
          </cell>
          <cell r="I104">
            <v>1987</v>
          </cell>
          <cell r="J104">
            <v>1988</v>
          </cell>
          <cell r="K104">
            <v>1989</v>
          </cell>
          <cell r="L104">
            <v>1990</v>
          </cell>
          <cell r="M104">
            <v>1991</v>
          </cell>
          <cell r="N104">
            <v>1992</v>
          </cell>
          <cell r="O104">
            <v>1993</v>
          </cell>
          <cell r="P104">
            <v>1994</v>
          </cell>
          <cell r="Q104">
            <v>1995</v>
          </cell>
          <cell r="R104">
            <v>1996</v>
          </cell>
          <cell r="S104">
            <v>1997</v>
          </cell>
        </row>
        <row r="105">
          <cell r="A105" t="str">
            <v>Company</v>
          </cell>
          <cell r="C105" t="str">
            <v>City, State</v>
          </cell>
          <cell r="N105" t="str">
            <v>Capacity (million lbs.)</v>
          </cell>
        </row>
        <row r="106">
          <cell r="A106" t="str">
            <v>Amoco</v>
          </cell>
          <cell r="C106" t="str">
            <v>Cedar Bayou, TX</v>
          </cell>
          <cell r="F106">
            <v>400</v>
          </cell>
          <cell r="G106">
            <v>440</v>
          </cell>
          <cell r="H106">
            <v>440</v>
          </cell>
          <cell r="I106">
            <v>440</v>
          </cell>
          <cell r="J106">
            <v>440</v>
          </cell>
          <cell r="K106">
            <v>470</v>
          </cell>
          <cell r="L106">
            <v>500</v>
          </cell>
          <cell r="M106">
            <v>500</v>
          </cell>
          <cell r="N106">
            <v>500</v>
          </cell>
          <cell r="O106">
            <v>500</v>
          </cell>
          <cell r="P106">
            <v>500</v>
          </cell>
          <cell r="Q106">
            <v>515</v>
          </cell>
          <cell r="R106">
            <v>530</v>
          </cell>
          <cell r="S106">
            <v>530</v>
          </cell>
        </row>
        <row r="107">
          <cell r="C107" t="str">
            <v>Chocolate Bayou, TX</v>
          </cell>
          <cell r="F107">
            <v>600</v>
          </cell>
          <cell r="G107">
            <v>600</v>
          </cell>
          <cell r="H107">
            <v>640</v>
          </cell>
          <cell r="I107">
            <v>640</v>
          </cell>
          <cell r="J107">
            <v>640</v>
          </cell>
          <cell r="K107">
            <v>780</v>
          </cell>
          <cell r="L107">
            <v>820</v>
          </cell>
          <cell r="M107">
            <v>890</v>
          </cell>
          <cell r="N107">
            <v>1075</v>
          </cell>
          <cell r="O107">
            <v>1190</v>
          </cell>
          <cell r="P107">
            <v>1190</v>
          </cell>
          <cell r="Q107">
            <v>1190</v>
          </cell>
          <cell r="R107">
            <v>1220</v>
          </cell>
          <cell r="S107">
            <v>1220</v>
          </cell>
        </row>
        <row r="108">
          <cell r="A108" t="str">
            <v>Arco</v>
          </cell>
          <cell r="C108" t="str">
            <v>California</v>
          </cell>
        </row>
        <row r="109">
          <cell r="A109" t="str">
            <v>Aristech</v>
          </cell>
          <cell r="C109" t="str">
            <v>La Porte, TX</v>
          </cell>
          <cell r="F109">
            <v>330</v>
          </cell>
          <cell r="G109">
            <v>350</v>
          </cell>
          <cell r="H109">
            <v>350</v>
          </cell>
          <cell r="I109">
            <v>390</v>
          </cell>
          <cell r="J109">
            <v>390</v>
          </cell>
          <cell r="K109">
            <v>390</v>
          </cell>
          <cell r="L109">
            <v>390</v>
          </cell>
          <cell r="M109">
            <v>390</v>
          </cell>
          <cell r="N109">
            <v>390</v>
          </cell>
          <cell r="O109">
            <v>390</v>
          </cell>
          <cell r="P109">
            <v>390</v>
          </cell>
          <cell r="Q109">
            <v>390</v>
          </cell>
          <cell r="R109">
            <v>390</v>
          </cell>
          <cell r="S109">
            <v>390</v>
          </cell>
        </row>
        <row r="110">
          <cell r="C110" t="str">
            <v>Neal, WV</v>
          </cell>
          <cell r="F110">
            <v>165</v>
          </cell>
          <cell r="G110">
            <v>165</v>
          </cell>
          <cell r="H110">
            <v>165</v>
          </cell>
          <cell r="I110">
            <v>165</v>
          </cell>
          <cell r="J110">
            <v>220</v>
          </cell>
          <cell r="K110">
            <v>265</v>
          </cell>
          <cell r="L110">
            <v>330</v>
          </cell>
          <cell r="M110">
            <v>340</v>
          </cell>
          <cell r="N110">
            <v>345</v>
          </cell>
          <cell r="O110">
            <v>345</v>
          </cell>
          <cell r="P110">
            <v>345</v>
          </cell>
          <cell r="Q110">
            <v>400</v>
          </cell>
          <cell r="R110">
            <v>475</v>
          </cell>
          <cell r="S110">
            <v>475</v>
          </cell>
        </row>
        <row r="111">
          <cell r="A111" t="str">
            <v>Dow</v>
          </cell>
          <cell r="C111" t="str">
            <v>Plaquemine, LA</v>
          </cell>
        </row>
        <row r="112">
          <cell r="A112" t="str">
            <v>Epsilon Products</v>
          </cell>
          <cell r="C112" t="str">
            <v>Marcus Hook, PA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100</v>
          </cell>
          <cell r="N112">
            <v>260</v>
          </cell>
          <cell r="O112">
            <v>310</v>
          </cell>
          <cell r="P112">
            <v>360</v>
          </cell>
          <cell r="Q112">
            <v>360</v>
          </cell>
          <cell r="R112">
            <v>390</v>
          </cell>
          <cell r="S112">
            <v>720</v>
          </cell>
        </row>
        <row r="113">
          <cell r="C113" t="str">
            <v>Garyville, LA</v>
          </cell>
        </row>
        <row r="114">
          <cell r="A114" t="str">
            <v>Exxon</v>
          </cell>
          <cell r="C114" t="str">
            <v>Baytown, TX</v>
          </cell>
          <cell r="F114">
            <v>590</v>
          </cell>
          <cell r="G114">
            <v>550</v>
          </cell>
          <cell r="H114">
            <v>600</v>
          </cell>
          <cell r="I114">
            <v>800</v>
          </cell>
          <cell r="J114">
            <v>800</v>
          </cell>
          <cell r="K114">
            <v>850</v>
          </cell>
          <cell r="L114">
            <v>1010</v>
          </cell>
          <cell r="M114">
            <v>1070</v>
          </cell>
          <cell r="N114">
            <v>1080</v>
          </cell>
          <cell r="O114">
            <v>1080</v>
          </cell>
          <cell r="P114">
            <v>1080</v>
          </cell>
          <cell r="Q114">
            <v>1080</v>
          </cell>
          <cell r="R114">
            <v>1080</v>
          </cell>
          <cell r="S114">
            <v>1360</v>
          </cell>
        </row>
        <row r="115">
          <cell r="A115" t="str">
            <v>Fina</v>
          </cell>
          <cell r="C115" t="str">
            <v>La Porte, TX</v>
          </cell>
          <cell r="F115">
            <v>470</v>
          </cell>
          <cell r="G115">
            <v>470</v>
          </cell>
          <cell r="H115">
            <v>500</v>
          </cell>
          <cell r="I115">
            <v>500</v>
          </cell>
          <cell r="J115">
            <v>580</v>
          </cell>
          <cell r="K115">
            <v>735</v>
          </cell>
          <cell r="L115">
            <v>930</v>
          </cell>
          <cell r="M115">
            <v>1000</v>
          </cell>
          <cell r="N115">
            <v>1005</v>
          </cell>
          <cell r="O115">
            <v>1005</v>
          </cell>
          <cell r="P115">
            <v>1020</v>
          </cell>
          <cell r="Q115">
            <v>1070</v>
          </cell>
          <cell r="R115">
            <v>1420</v>
          </cell>
          <cell r="S115">
            <v>1420</v>
          </cell>
        </row>
        <row r="116">
          <cell r="A116" t="str">
            <v>FPC</v>
          </cell>
          <cell r="C116" t="str">
            <v>Pt. Comfort, TX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200</v>
          </cell>
          <cell r="Q116">
            <v>500</v>
          </cell>
          <cell r="R116">
            <v>500</v>
          </cell>
          <cell r="S116">
            <v>500</v>
          </cell>
        </row>
        <row r="117">
          <cell r="A117" t="str">
            <v>Huntsman - was Nova</v>
          </cell>
          <cell r="C117" t="str">
            <v>Marysville, MI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25</v>
          </cell>
          <cell r="K117">
            <v>120</v>
          </cell>
          <cell r="L117">
            <v>120</v>
          </cell>
          <cell r="M117">
            <v>130</v>
          </cell>
          <cell r="N117">
            <v>130</v>
          </cell>
          <cell r="O117">
            <v>130</v>
          </cell>
          <cell r="P117">
            <v>150</v>
          </cell>
          <cell r="Q117">
            <v>160</v>
          </cell>
          <cell r="R117">
            <v>175</v>
          </cell>
          <cell r="S117">
            <v>180</v>
          </cell>
        </row>
        <row r="118">
          <cell r="A118" t="str">
            <v>Himont</v>
          </cell>
          <cell r="C118" t="str">
            <v>Bayport, TX</v>
          </cell>
          <cell r="F118">
            <v>440</v>
          </cell>
          <cell r="G118">
            <v>530</v>
          </cell>
          <cell r="H118">
            <v>590</v>
          </cell>
          <cell r="I118">
            <v>800</v>
          </cell>
          <cell r="J118">
            <v>870</v>
          </cell>
          <cell r="K118">
            <v>920</v>
          </cell>
          <cell r="L118">
            <v>1030</v>
          </cell>
          <cell r="M118">
            <v>1100</v>
          </cell>
          <cell r="N118">
            <v>1100</v>
          </cell>
          <cell r="O118">
            <v>1100</v>
          </cell>
          <cell r="P118">
            <v>1100</v>
          </cell>
          <cell r="Q118">
            <v>1100</v>
          </cell>
          <cell r="R118">
            <v>1170</v>
          </cell>
          <cell r="S118">
            <v>1190</v>
          </cell>
        </row>
        <row r="119">
          <cell r="C119" t="str">
            <v>Lake Charles, LA</v>
          </cell>
          <cell r="F119">
            <v>840</v>
          </cell>
          <cell r="G119">
            <v>775</v>
          </cell>
          <cell r="H119">
            <v>745</v>
          </cell>
          <cell r="I119">
            <v>920</v>
          </cell>
          <cell r="J119">
            <v>950</v>
          </cell>
          <cell r="K119">
            <v>925</v>
          </cell>
          <cell r="L119">
            <v>925</v>
          </cell>
          <cell r="M119">
            <v>925</v>
          </cell>
          <cell r="N119">
            <v>925</v>
          </cell>
          <cell r="O119">
            <v>750</v>
          </cell>
          <cell r="P119">
            <v>750</v>
          </cell>
          <cell r="Q119">
            <v>790</v>
          </cell>
          <cell r="R119">
            <v>890</v>
          </cell>
          <cell r="S119">
            <v>1015</v>
          </cell>
        </row>
        <row r="120">
          <cell r="A120" t="str">
            <v>Huntsman</v>
          </cell>
          <cell r="C120" t="str">
            <v>Longview, TX</v>
          </cell>
          <cell r="F120">
            <v>150</v>
          </cell>
          <cell r="G120">
            <v>150</v>
          </cell>
          <cell r="H120">
            <v>150</v>
          </cell>
          <cell r="I120">
            <v>150</v>
          </cell>
          <cell r="J120">
            <v>150</v>
          </cell>
          <cell r="K120">
            <v>200</v>
          </cell>
          <cell r="L120">
            <v>220</v>
          </cell>
          <cell r="M120">
            <v>380</v>
          </cell>
          <cell r="N120">
            <v>440</v>
          </cell>
          <cell r="O120">
            <v>440</v>
          </cell>
          <cell r="P120">
            <v>440</v>
          </cell>
          <cell r="Q120">
            <v>500</v>
          </cell>
          <cell r="R120">
            <v>660</v>
          </cell>
          <cell r="S120">
            <v>840</v>
          </cell>
        </row>
        <row r="121">
          <cell r="C121" t="str">
            <v>Woodbury, NJ</v>
          </cell>
          <cell r="F121">
            <v>325</v>
          </cell>
          <cell r="G121">
            <v>325</v>
          </cell>
          <cell r="H121">
            <v>325</v>
          </cell>
          <cell r="I121">
            <v>325</v>
          </cell>
          <cell r="J121">
            <v>325</v>
          </cell>
          <cell r="K121">
            <v>325</v>
          </cell>
          <cell r="L121">
            <v>325</v>
          </cell>
          <cell r="M121">
            <v>325</v>
          </cell>
          <cell r="N121">
            <v>325</v>
          </cell>
          <cell r="O121">
            <v>325</v>
          </cell>
          <cell r="P121">
            <v>340</v>
          </cell>
          <cell r="Q121">
            <v>355</v>
          </cell>
          <cell r="R121">
            <v>375</v>
          </cell>
          <cell r="S121">
            <v>410</v>
          </cell>
        </row>
        <row r="122">
          <cell r="A122" t="str">
            <v>Lyondell (was Rexene -1990)</v>
          </cell>
          <cell r="C122" t="str">
            <v>Bayport, TX</v>
          </cell>
          <cell r="F122">
            <v>240</v>
          </cell>
          <cell r="G122">
            <v>260</v>
          </cell>
          <cell r="H122">
            <v>280</v>
          </cell>
          <cell r="I122">
            <v>280</v>
          </cell>
          <cell r="J122">
            <v>300</v>
          </cell>
          <cell r="K122">
            <v>300</v>
          </cell>
          <cell r="L122">
            <v>300</v>
          </cell>
          <cell r="M122">
            <v>300</v>
          </cell>
          <cell r="N122">
            <v>300</v>
          </cell>
          <cell r="O122">
            <v>300</v>
          </cell>
          <cell r="P122">
            <v>300</v>
          </cell>
          <cell r="Q122">
            <v>300</v>
          </cell>
          <cell r="R122">
            <v>375</v>
          </cell>
          <cell r="S122">
            <v>400</v>
          </cell>
        </row>
        <row r="123">
          <cell r="A123" t="str">
            <v>Phillips Sumika (was Phillips -1994)</v>
          </cell>
          <cell r="C123" t="str">
            <v>Pasadena, TX</v>
          </cell>
          <cell r="F123">
            <v>240</v>
          </cell>
          <cell r="G123">
            <v>240</v>
          </cell>
          <cell r="H123">
            <v>240</v>
          </cell>
          <cell r="I123">
            <v>295</v>
          </cell>
          <cell r="J123">
            <v>430</v>
          </cell>
          <cell r="K123">
            <v>460</v>
          </cell>
          <cell r="L123">
            <v>480</v>
          </cell>
          <cell r="M123">
            <v>480</v>
          </cell>
          <cell r="N123">
            <v>480</v>
          </cell>
          <cell r="O123">
            <v>480</v>
          </cell>
          <cell r="P123">
            <v>480</v>
          </cell>
          <cell r="Q123">
            <v>500</v>
          </cell>
          <cell r="R123">
            <v>520</v>
          </cell>
          <cell r="S123">
            <v>770</v>
          </cell>
        </row>
        <row r="124">
          <cell r="A124" t="str">
            <v>Quantum</v>
          </cell>
          <cell r="C124" t="str">
            <v>Morris, IL</v>
          </cell>
          <cell r="F124">
            <v>210</v>
          </cell>
          <cell r="G124">
            <v>240</v>
          </cell>
          <cell r="H124">
            <v>240</v>
          </cell>
          <cell r="I124">
            <v>240</v>
          </cell>
          <cell r="J124">
            <v>270</v>
          </cell>
          <cell r="K124">
            <v>280</v>
          </cell>
          <cell r="L124">
            <v>280</v>
          </cell>
          <cell r="M124">
            <v>280</v>
          </cell>
          <cell r="N124">
            <v>280</v>
          </cell>
          <cell r="O124">
            <v>280</v>
          </cell>
          <cell r="P124">
            <v>280</v>
          </cell>
          <cell r="Q124">
            <v>280</v>
          </cell>
          <cell r="R124">
            <v>280</v>
          </cell>
          <cell r="S124">
            <v>280</v>
          </cell>
        </row>
        <row r="125">
          <cell r="A125" t="str">
            <v>Rexene</v>
          </cell>
          <cell r="C125" t="str">
            <v>Odessa, TX</v>
          </cell>
          <cell r="F125">
            <v>115</v>
          </cell>
          <cell r="G125">
            <v>115</v>
          </cell>
          <cell r="H125">
            <v>115</v>
          </cell>
          <cell r="I125">
            <v>120</v>
          </cell>
          <cell r="J125">
            <v>160</v>
          </cell>
          <cell r="K125">
            <v>180</v>
          </cell>
          <cell r="L125">
            <v>180</v>
          </cell>
          <cell r="M125">
            <v>180</v>
          </cell>
          <cell r="N125">
            <v>180</v>
          </cell>
          <cell r="O125">
            <v>180</v>
          </cell>
          <cell r="P125">
            <v>180</v>
          </cell>
          <cell r="Q125">
            <v>180</v>
          </cell>
          <cell r="R125">
            <v>180</v>
          </cell>
          <cell r="S125">
            <v>195</v>
          </cell>
        </row>
        <row r="126">
          <cell r="A126" t="str">
            <v>UCC was Shell/UCC</v>
          </cell>
          <cell r="C126" t="str">
            <v>Seadrift, TX</v>
          </cell>
          <cell r="F126">
            <v>0</v>
          </cell>
          <cell r="G126">
            <v>100</v>
          </cell>
          <cell r="H126">
            <v>175</v>
          </cell>
          <cell r="I126">
            <v>200</v>
          </cell>
          <cell r="J126">
            <v>200</v>
          </cell>
          <cell r="K126">
            <v>200</v>
          </cell>
          <cell r="L126">
            <v>200</v>
          </cell>
          <cell r="M126">
            <v>200</v>
          </cell>
          <cell r="N126">
            <v>200</v>
          </cell>
          <cell r="O126">
            <v>200</v>
          </cell>
          <cell r="P126">
            <v>200</v>
          </cell>
          <cell r="Q126">
            <v>240</v>
          </cell>
          <cell r="R126">
            <v>300</v>
          </cell>
          <cell r="S126">
            <v>400</v>
          </cell>
        </row>
        <row r="127">
          <cell r="A127" t="str">
            <v>UCC was Shell</v>
          </cell>
          <cell r="C127" t="str">
            <v>Norco, LA</v>
          </cell>
          <cell r="F127">
            <v>300</v>
          </cell>
          <cell r="G127">
            <v>300</v>
          </cell>
          <cell r="H127">
            <v>300</v>
          </cell>
          <cell r="I127">
            <v>300</v>
          </cell>
          <cell r="J127">
            <v>300</v>
          </cell>
          <cell r="K127">
            <v>340</v>
          </cell>
          <cell r="L127">
            <v>340</v>
          </cell>
          <cell r="M127">
            <v>340</v>
          </cell>
          <cell r="N127">
            <v>340</v>
          </cell>
          <cell r="O127">
            <v>340</v>
          </cell>
          <cell r="P127">
            <v>340</v>
          </cell>
          <cell r="Q127">
            <v>340</v>
          </cell>
          <cell r="R127">
            <v>365</v>
          </cell>
          <cell r="S127">
            <v>400</v>
          </cell>
        </row>
        <row r="128">
          <cell r="A128" t="str">
            <v>Solvay</v>
          </cell>
          <cell r="C128" t="str">
            <v>Deer Park, TX</v>
          </cell>
          <cell r="F128">
            <v>200</v>
          </cell>
          <cell r="G128">
            <v>220</v>
          </cell>
          <cell r="H128">
            <v>250</v>
          </cell>
          <cell r="I128">
            <v>380</v>
          </cell>
          <cell r="J128">
            <v>380</v>
          </cell>
          <cell r="K128">
            <v>450</v>
          </cell>
          <cell r="L128">
            <v>450</v>
          </cell>
          <cell r="M128">
            <v>450</v>
          </cell>
          <cell r="N128">
            <v>450</v>
          </cell>
          <cell r="O128">
            <v>450</v>
          </cell>
          <cell r="P128">
            <v>450</v>
          </cell>
          <cell r="Q128">
            <v>450</v>
          </cell>
          <cell r="R128">
            <v>515</v>
          </cell>
          <cell r="S128">
            <v>780</v>
          </cell>
        </row>
        <row r="129">
          <cell r="A129" t="str">
            <v>Texas Eastman- Schulman??</v>
          </cell>
          <cell r="C129" t="str">
            <v>Longview, TX</v>
          </cell>
          <cell r="F129">
            <v>25</v>
          </cell>
          <cell r="G129">
            <v>25</v>
          </cell>
          <cell r="H129">
            <v>25</v>
          </cell>
          <cell r="I129">
            <v>25</v>
          </cell>
          <cell r="J129">
            <v>25</v>
          </cell>
          <cell r="K129">
            <v>25</v>
          </cell>
          <cell r="L129">
            <v>25</v>
          </cell>
          <cell r="M129">
            <v>25</v>
          </cell>
          <cell r="N129">
            <v>25</v>
          </cell>
          <cell r="O129">
            <v>25</v>
          </cell>
          <cell r="P129">
            <v>25</v>
          </cell>
          <cell r="Q129">
            <v>25</v>
          </cell>
          <cell r="R129">
            <v>25</v>
          </cell>
          <cell r="S129">
            <v>25</v>
          </cell>
        </row>
        <row r="130">
          <cell r="A130" t="str">
            <v>Total</v>
          </cell>
          <cell r="F130">
            <v>5640</v>
          </cell>
          <cell r="G130">
            <v>5855</v>
          </cell>
          <cell r="H130">
            <v>6130</v>
          </cell>
          <cell r="I130">
            <v>6970</v>
          </cell>
          <cell r="J130">
            <v>7455</v>
          </cell>
          <cell r="K130">
            <v>8215</v>
          </cell>
          <cell r="L130">
            <v>8855</v>
          </cell>
          <cell r="M130">
            <v>9405</v>
          </cell>
          <cell r="N130">
            <v>9830</v>
          </cell>
          <cell r="O130">
            <v>9820</v>
          </cell>
          <cell r="P130">
            <v>10120</v>
          </cell>
          <cell r="Q130">
            <v>10725</v>
          </cell>
          <cell r="R130">
            <v>11835</v>
          </cell>
          <cell r="S130">
            <v>13500</v>
          </cell>
        </row>
        <row r="132">
          <cell r="A132" t="str">
            <v>Canadian Polypropylene Capacity</v>
          </cell>
          <cell r="J132" t="str">
            <v>Feedstock</v>
          </cell>
          <cell r="L132" t="str">
            <v>Start Up</v>
          </cell>
          <cell r="N132">
            <v>1992</v>
          </cell>
          <cell r="O132">
            <v>1993</v>
          </cell>
          <cell r="P132">
            <v>1994</v>
          </cell>
          <cell r="Q132">
            <v>1995</v>
          </cell>
          <cell r="R132">
            <v>1996</v>
          </cell>
          <cell r="S132">
            <v>1997</v>
          </cell>
        </row>
        <row r="133">
          <cell r="A133" t="str">
            <v>Company</v>
          </cell>
          <cell r="H133" t="str">
            <v>City, State</v>
          </cell>
          <cell r="J133" t="str">
            <v>Flexibility</v>
          </cell>
          <cell r="L133" t="str">
            <v>Date</v>
          </cell>
          <cell r="N133" t="str">
            <v>Capacity (000 m.t.)</v>
          </cell>
        </row>
        <row r="134">
          <cell r="A134" t="str">
            <v xml:space="preserve">Himont </v>
          </cell>
          <cell r="H134" t="str">
            <v>Varennes, Que</v>
          </cell>
          <cell r="N134">
            <v>205</v>
          </cell>
          <cell r="O134">
            <v>205</v>
          </cell>
          <cell r="P134">
            <v>205</v>
          </cell>
          <cell r="Q134">
            <v>205</v>
          </cell>
          <cell r="R134">
            <v>205</v>
          </cell>
          <cell r="S134">
            <v>205</v>
          </cell>
        </row>
        <row r="135">
          <cell r="A135" t="str">
            <v>Shell</v>
          </cell>
          <cell r="H135" t="str">
            <v>Sarnia, Ont</v>
          </cell>
          <cell r="N135">
            <v>170</v>
          </cell>
          <cell r="O135">
            <v>170</v>
          </cell>
          <cell r="P135">
            <v>170</v>
          </cell>
          <cell r="Q135">
            <v>170</v>
          </cell>
          <cell r="R135">
            <v>170</v>
          </cell>
          <cell r="S135">
            <v>170</v>
          </cell>
        </row>
        <row r="136">
          <cell r="A136" t="str">
            <v>Total</v>
          </cell>
          <cell r="N136">
            <v>375</v>
          </cell>
          <cell r="O136">
            <v>375</v>
          </cell>
          <cell r="P136">
            <v>375</v>
          </cell>
          <cell r="Q136">
            <v>375</v>
          </cell>
          <cell r="R136">
            <v>375</v>
          </cell>
          <cell r="S136">
            <v>375</v>
          </cell>
        </row>
        <row r="138">
          <cell r="A138" t="str">
            <v>Mexican Polypropylene Capacity</v>
          </cell>
          <cell r="J138" t="str">
            <v>Feedstock</v>
          </cell>
          <cell r="L138" t="str">
            <v>Start Up</v>
          </cell>
          <cell r="N138">
            <v>1992</v>
          </cell>
          <cell r="O138">
            <v>1993</v>
          </cell>
          <cell r="P138">
            <v>1994</v>
          </cell>
          <cell r="Q138">
            <v>1995</v>
          </cell>
          <cell r="R138">
            <v>1996</v>
          </cell>
          <cell r="S138">
            <v>1997</v>
          </cell>
        </row>
      </sheetData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nnual Assumptions"/>
      <sheetName val="SFI"/>
      <sheetName val="IS"/>
      <sheetName val="Bal"/>
      <sheetName val="CF"/>
      <sheetName val="Calcs"/>
      <sheetName val="Debt"/>
      <sheetName val="NPV"/>
      <sheetName val="Facility Breakout"/>
      <sheetName val="__FDSCACHE__"/>
      <sheetName val="Real Estate Analysis &amp; NAV"/>
      <sheetName val="Industry Data"/>
      <sheetName val="TEV"/>
      <sheetName val="Download"/>
    </sheetNames>
    <sheetDataSet>
      <sheetData sheetId="0">
        <row r="10">
          <cell r="C10" t="str">
            <v>Corrections Corporation Of America</v>
          </cell>
        </row>
        <row r="22">
          <cell r="C22">
            <v>1</v>
          </cell>
        </row>
      </sheetData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>
        <row r="8">
          <cell r="S8">
            <v>119.797</v>
          </cell>
        </row>
      </sheetData>
      <sheetData sheetId="1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Fin Sum"/>
      <sheetName val="Mgt Scenario Divider"/>
      <sheetName val="A"/>
      <sheetName val="Est - Mgt"/>
      <sheetName val="DCF - Mgt"/>
      <sheetName val="Term Calc"/>
      <sheetName val="Terms"/>
      <sheetName val="Risk-Reward"/>
      <sheetName val="Ingenix Scenario Divider"/>
      <sheetName val="Est - Stand Alone"/>
      <sheetName val="DCF - Stand Alone"/>
      <sheetName val="Est - Base Case"/>
      <sheetName val="DCF - Base Case"/>
      <sheetName val="Est - Upside"/>
      <sheetName val="DCF - Upside"/>
      <sheetName val="Est - Worst Case"/>
      <sheetName val="DCF - Worst Case"/>
      <sheetName val="Balance Sheet Divider"/>
      <sheetName val="Balance Sheet - Consulting"/>
      <sheetName val="Balance Sheet - Exchange"/>
      <sheetName val="Balance Sheet - Consolidated"/>
      <sheetName val="Capitalization"/>
      <sheetName val="Backlog Divider"/>
      <sheetName val="Tax Benefit - Mgt"/>
      <sheetName val="Tax Benefit - Stand Alone"/>
      <sheetName val="Tax Benefit - Base Case"/>
      <sheetName val="Tax Benefit - Upside"/>
      <sheetName val="Tax Benefit - Worst Case"/>
      <sheetName val="Backlog"/>
      <sheetName val="Tax Benefit Divider"/>
      <sheetName val="PV of Tax Benefit"/>
    </sheetNames>
    <sheetDataSet>
      <sheetData sheetId="0" refreshError="1"/>
      <sheetData sheetId="1" refreshError="1"/>
      <sheetData sheetId="2" refreshError="1"/>
      <sheetData sheetId="3" refreshError="1">
        <row r="5">
          <cell r="D5">
            <v>39324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Sheet1"/>
      <sheetName val="Order Book Diagram"/>
      <sheetName val="Market Cap Time Series"/>
      <sheetName val="BAe Historic Shareholders"/>
      <sheetName val="BAe Shareholders"/>
      <sheetName val="Saudi Tornado MLU DCF"/>
      <sheetName val="EFA Tranche 2 DCF"/>
      <sheetName val="EFA Programme Value"/>
      <sheetName val="Support Programmes Value"/>
      <sheetName val="Programmes"/>
      <sheetName val="International Partnerships"/>
      <sheetName val="BAE"/>
      <sheetName val="Sum of the Parts Valuation"/>
      <sheetName val="Charts for Company Section"/>
      <sheetName val="Historic Trading Multiples"/>
      <sheetName val="DCF Calculations"/>
      <sheetName val="WACC Calculations &amp; Valuations"/>
      <sheetName val="EVA Calculations"/>
      <sheetName val="R&amp;D Calculations for EVA"/>
      <sheetName val="Dividend Discount Model"/>
      <sheetName val="RJ - Avro"/>
      <sheetName val="Commercial Aerospace"/>
      <sheetName val="Report Databoxes"/>
      <sheetName val="Defence Division Breakdown"/>
      <sheetName val="SUM"/>
      <sheetName val="Div, EPS, FCF Discount Model"/>
      <sheetName val="#REF"/>
      <sheetName val="Sector comps"/>
      <sheetName val="BAE (Chosen Currency Terms)"/>
      <sheetName val="Major Progs"/>
      <sheetName val="Major Programmes"/>
      <sheetName val="Data Sheet"/>
      <sheetName val="WACC Calculations"/>
      <sheetName val="New Sum of the Parts"/>
      <sheetName val="Results Checksheet"/>
      <sheetName val="sum o' parts"/>
      <sheetName val="EV to IC, to EBITDA &amp; to Sales"/>
      <sheetName val="DCF &amp; EVA"/>
      <sheetName val="BAEA"/>
      <sheetName val="Module1"/>
    </sheetNames>
    <sheetDataSet>
      <sheetData sheetId="0" refreshError="1"/>
      <sheetData sheetId="1" refreshError="1"/>
      <sheetData sheetId="2" refreshError="1">
        <row r="6">
          <cell r="A6" t="str">
            <v>Hawk</v>
          </cell>
        </row>
        <row r="7">
          <cell r="A7" t="str">
            <v>Harrier</v>
          </cell>
        </row>
        <row r="8">
          <cell r="A8" t="str">
            <v>Gripen</v>
          </cell>
        </row>
        <row r="9">
          <cell r="A9" t="str">
            <v>Eurofighter</v>
          </cell>
        </row>
        <row r="10">
          <cell r="A10" t="str">
            <v>Joint Strike Fighter</v>
          </cell>
        </row>
        <row r="11">
          <cell r="A11" t="str">
            <v>FOAS</v>
          </cell>
        </row>
        <row r="12">
          <cell r="A12" t="str">
            <v>Astor</v>
          </cell>
        </row>
        <row r="13">
          <cell r="A13" t="str">
            <v>ASRAAM</v>
          </cell>
        </row>
        <row r="14">
          <cell r="A14" t="str">
            <v>BVRAAM</v>
          </cell>
        </row>
        <row r="15">
          <cell r="B15">
            <v>1998</v>
          </cell>
          <cell r="C15">
            <v>1999</v>
          </cell>
          <cell r="D15">
            <v>2000</v>
          </cell>
          <cell r="E15">
            <v>2001</v>
          </cell>
          <cell r="F15">
            <v>2002</v>
          </cell>
          <cell r="G15">
            <v>2003</v>
          </cell>
          <cell r="H15">
            <v>2004</v>
          </cell>
          <cell r="I15">
            <v>2005</v>
          </cell>
          <cell r="J15">
            <v>2006</v>
          </cell>
          <cell r="K15">
            <v>2007</v>
          </cell>
          <cell r="L15">
            <v>2008</v>
          </cell>
          <cell r="M15">
            <v>2009</v>
          </cell>
          <cell r="N15">
            <v>2010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 Financial Statements"/>
      <sheetName val="Calculations"/>
      <sheetName val="Viewable Regions"/>
      <sheetName val="Charts"/>
      <sheetName val="Ratio Analysis"/>
      <sheetName val="Forecast &amp; DCF"/>
      <sheetName val="Currency"/>
      <sheetName val="Source Code (HIDE!)"/>
      <sheetName val="PNR Edge"/>
    </sheetNames>
    <sheetDataSet>
      <sheetData sheetId="0" refreshError="1">
        <row r="28">
          <cell r="U28">
            <v>42.7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er"/>
      <sheetName val="QComp"/>
      <sheetName val="Annual"/>
      <sheetName val="YrComp"/>
      <sheetName val="MComps"/>
      <sheetName val="Diluted Shares"/>
      <sheetName val="sf"/>
      <sheetName val="Guidance"/>
      <sheetName val="BS"/>
      <sheetName val="CF"/>
      <sheetName val="Cost of Debt"/>
      <sheetName val="FCF"/>
      <sheetName val="DCF"/>
      <sheetName val="Ratios"/>
      <sheetName val="Brands"/>
      <sheetName val="sf chart"/>
      <sheetName val="Ticket &amp; Traffic"/>
      <sheetName val="Org Chart"/>
      <sheetName val="New Stores"/>
      <sheetName val="Credit"/>
      <sheetName val="Graphs"/>
      <sheetName val="Stores By State"/>
      <sheetName val="Store By Year"/>
      <sheetName val="MSA"/>
      <sheetName val="Mktg HO"/>
      <sheetName val="MSA2"/>
      <sheetName val="IRR"/>
      <sheetName val="Sheet1"/>
      <sheetName val=""/>
      <sheetName val="Sheet2"/>
      <sheetName val="K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">
          <cell r="C1" t="str">
            <v>TOT_POP</v>
          </cell>
          <cell r="D1" t="str">
            <v>TOT_HHLD</v>
          </cell>
          <cell r="E1" t="str">
            <v>DEPT_S</v>
          </cell>
          <cell r="F1" t="str">
            <v>APP_S</v>
          </cell>
          <cell r="G1" t="str">
            <v xml:space="preserve">Tot. Pop. </v>
          </cell>
          <cell r="H1" t="str">
            <v xml:space="preserve">Potential </v>
          </cell>
          <cell r="I1" t="str">
            <v>MED_EBI</v>
          </cell>
          <cell r="J1" t="str">
            <v>5 Yr Proj.</v>
          </cell>
          <cell r="K1" t="str">
            <v>Per-Cap</v>
          </cell>
          <cell r="L1" t="str">
            <v>5 Yr Proj.</v>
          </cell>
          <cell r="M1" t="str">
            <v>EBI&gt;</v>
          </cell>
          <cell r="N1" t="str">
            <v>EBI&gt;</v>
          </cell>
          <cell r="O1" t="str">
            <v>Tot. Hhld</v>
          </cell>
        </row>
        <row r="2">
          <cell r="B2" t="str">
            <v>MSA</v>
          </cell>
          <cell r="G2" t="str">
            <v>5 YR Proj.</v>
          </cell>
          <cell r="H2" t="str">
            <v>Stores</v>
          </cell>
          <cell r="J2" t="str">
            <v>EBI ($)</v>
          </cell>
          <cell r="K2" t="str">
            <v>EBI ($)</v>
          </cell>
          <cell r="L2" t="str">
            <v>EBI ($)</v>
          </cell>
          <cell r="M2" t="str">
            <v>$30000*</v>
          </cell>
          <cell r="N2" t="str">
            <v>$30000*</v>
          </cell>
          <cell r="O2" t="str">
            <v>5 YR Proj.</v>
          </cell>
        </row>
        <row r="3">
          <cell r="B3" t="str">
            <v>LOS ANGELES - LONG BEACH</v>
          </cell>
          <cell r="C3">
            <v>9846100</v>
          </cell>
          <cell r="D3">
            <v>3246600</v>
          </cell>
          <cell r="E3">
            <v>6872417</v>
          </cell>
          <cell r="F3">
            <v>6183277</v>
          </cell>
          <cell r="G3">
            <v>10333100</v>
          </cell>
          <cell r="H3">
            <v>103</v>
          </cell>
          <cell r="I3">
            <v>36730</v>
          </cell>
          <cell r="J3">
            <v>40552.887901536</v>
          </cell>
          <cell r="K3">
            <v>15946</v>
          </cell>
          <cell r="L3">
            <v>18485.784388787797</v>
          </cell>
          <cell r="M3">
            <v>0</v>
          </cell>
          <cell r="N3">
            <v>103</v>
          </cell>
          <cell r="O3">
            <v>3395400</v>
          </cell>
        </row>
        <row r="4">
          <cell r="B4" t="str">
            <v>NEW YORK</v>
          </cell>
          <cell r="C4">
            <v>8743700</v>
          </cell>
          <cell r="D4">
            <v>3302700</v>
          </cell>
          <cell r="E4">
            <v>4528723</v>
          </cell>
          <cell r="F4">
            <v>11414922</v>
          </cell>
          <cell r="G4">
            <v>8876900</v>
          </cell>
          <cell r="H4">
            <v>88</v>
          </cell>
          <cell r="I4">
            <v>39039</v>
          </cell>
          <cell r="J4">
            <v>43102.210476124797</v>
          </cell>
          <cell r="K4">
            <v>20720</v>
          </cell>
          <cell r="L4">
            <v>24020.158819495999</v>
          </cell>
          <cell r="M4">
            <v>88</v>
          </cell>
          <cell r="N4">
            <v>88</v>
          </cell>
          <cell r="O4">
            <v>3363400</v>
          </cell>
        </row>
        <row r="5">
          <cell r="B5" t="str">
            <v>CHICAGO</v>
          </cell>
          <cell r="C5">
            <v>8021200</v>
          </cell>
          <cell r="D5">
            <v>2895800</v>
          </cell>
          <cell r="E5">
            <v>7681292</v>
          </cell>
          <cell r="F5">
            <v>7029675</v>
          </cell>
          <cell r="G5">
            <v>8289800</v>
          </cell>
          <cell r="H5">
            <v>82</v>
          </cell>
          <cell r="I5">
            <v>48273</v>
          </cell>
          <cell r="J5">
            <v>53297.2926128736</v>
          </cell>
          <cell r="K5">
            <v>21475</v>
          </cell>
          <cell r="L5">
            <v>24895.410745592497</v>
          </cell>
          <cell r="M5">
            <v>82</v>
          </cell>
          <cell r="N5">
            <v>82</v>
          </cell>
          <cell r="O5">
            <v>3011600</v>
          </cell>
        </row>
        <row r="6">
          <cell r="B6" t="str">
            <v>HOUSTON</v>
          </cell>
          <cell r="C6">
            <v>4031100</v>
          </cell>
          <cell r="D6">
            <v>1453000</v>
          </cell>
          <cell r="E6">
            <v>4588339</v>
          </cell>
          <cell r="F6">
            <v>2784913</v>
          </cell>
          <cell r="G6">
            <v>4419000</v>
          </cell>
          <cell r="H6">
            <v>44</v>
          </cell>
          <cell r="I6">
            <v>43187</v>
          </cell>
          <cell r="J6">
            <v>47681.937647798404</v>
          </cell>
          <cell r="K6">
            <v>20285</v>
          </cell>
          <cell r="L6">
            <v>23515.874597175498</v>
          </cell>
          <cell r="M6">
            <v>44</v>
          </cell>
          <cell r="N6">
            <v>44</v>
          </cell>
          <cell r="O6">
            <v>1608800</v>
          </cell>
        </row>
        <row r="7">
          <cell r="B7" t="str">
            <v>BOSTON - LAWRENCE - LOWELL - BROCKTON</v>
          </cell>
          <cell r="C7">
            <v>3895800</v>
          </cell>
          <cell r="D7">
            <v>1474600</v>
          </cell>
          <cell r="E7">
            <v>3530277</v>
          </cell>
          <cell r="F7">
            <v>4226499</v>
          </cell>
          <cell r="G7">
            <v>3975100</v>
          </cell>
          <cell r="H7">
            <v>39</v>
          </cell>
          <cell r="I7">
            <v>50241</v>
          </cell>
          <cell r="J7">
            <v>55470.123633571202</v>
          </cell>
          <cell r="K7">
            <v>22683</v>
          </cell>
          <cell r="L7">
            <v>26295.813827346898</v>
          </cell>
          <cell r="M7">
            <v>39</v>
          </cell>
          <cell r="N7">
            <v>39</v>
          </cell>
          <cell r="O7">
            <v>1526700</v>
          </cell>
        </row>
        <row r="8">
          <cell r="B8" t="str">
            <v>PHILADELPHIA</v>
          </cell>
          <cell r="C8">
            <v>4950300</v>
          </cell>
          <cell r="D8">
            <v>1831800</v>
          </cell>
          <cell r="E8">
            <v>3982805</v>
          </cell>
          <cell r="F8">
            <v>3777585</v>
          </cell>
          <cell r="G8">
            <v>4991300</v>
          </cell>
          <cell r="H8">
            <v>49</v>
          </cell>
          <cell r="I8">
            <v>47153</v>
          </cell>
          <cell r="J8">
            <v>52060.722113289601</v>
          </cell>
          <cell r="K8">
            <v>21596</v>
          </cell>
          <cell r="L8">
            <v>25035.682908582796</v>
          </cell>
          <cell r="M8">
            <v>49</v>
          </cell>
          <cell r="N8">
            <v>49</v>
          </cell>
          <cell r="O8">
            <v>1870000</v>
          </cell>
        </row>
        <row r="9">
          <cell r="B9" t="str">
            <v>RIVERSIDE - SAN BERNARDINO</v>
          </cell>
          <cell r="C9">
            <v>3232100</v>
          </cell>
          <cell r="D9">
            <v>1060300</v>
          </cell>
          <cell r="E9">
            <v>3507527</v>
          </cell>
          <cell r="F9">
            <v>1509837</v>
          </cell>
          <cell r="G9">
            <v>3613900</v>
          </cell>
          <cell r="H9">
            <v>36</v>
          </cell>
          <cell r="I9">
            <v>34356</v>
          </cell>
          <cell r="J9">
            <v>37931.8000747392</v>
          </cell>
          <cell r="K9">
            <v>13638</v>
          </cell>
          <cell r="L9">
            <v>15810.179825303398</v>
          </cell>
          <cell r="M9">
            <v>0</v>
          </cell>
          <cell r="N9">
            <v>36</v>
          </cell>
          <cell r="O9">
            <v>1183300</v>
          </cell>
        </row>
        <row r="10">
          <cell r="B10" t="str">
            <v>WASHINGTON</v>
          </cell>
          <cell r="C10">
            <v>4769800</v>
          </cell>
          <cell r="D10">
            <v>1787200</v>
          </cell>
          <cell r="E10">
            <v>4461791</v>
          </cell>
          <cell r="F10">
            <v>3916574</v>
          </cell>
          <cell r="G10">
            <v>5132200</v>
          </cell>
          <cell r="H10">
            <v>51</v>
          </cell>
          <cell r="I10">
            <v>54150</v>
          </cell>
          <cell r="J10">
            <v>59785.975493279999</v>
          </cell>
          <cell r="K10">
            <v>24103</v>
          </cell>
          <cell r="L10">
            <v>27941.983012852896</v>
          </cell>
          <cell r="M10">
            <v>51</v>
          </cell>
          <cell r="N10">
            <v>51</v>
          </cell>
          <cell r="O10">
            <v>1943800</v>
          </cell>
        </row>
        <row r="11">
          <cell r="B11" t="str">
            <v>PHOENIX - MESA</v>
          </cell>
          <cell r="C11">
            <v>3124300</v>
          </cell>
          <cell r="D11">
            <v>1200000</v>
          </cell>
          <cell r="E11">
            <v>3386383</v>
          </cell>
          <cell r="F11">
            <v>1529761</v>
          </cell>
          <cell r="G11">
            <v>3557700</v>
          </cell>
          <cell r="H11">
            <v>35</v>
          </cell>
          <cell r="I11">
            <v>34284</v>
          </cell>
          <cell r="J11">
            <v>37852.3062569088</v>
          </cell>
          <cell r="K11">
            <v>16572</v>
          </cell>
          <cell r="L11">
            <v>19211.489959299597</v>
          </cell>
          <cell r="M11">
            <v>0</v>
          </cell>
          <cell r="N11">
            <v>35</v>
          </cell>
          <cell r="O11">
            <v>1386400</v>
          </cell>
        </row>
        <row r="12">
          <cell r="B12" t="str">
            <v>DETROIT</v>
          </cell>
          <cell r="C12">
            <v>4481300</v>
          </cell>
          <cell r="D12">
            <v>1695000</v>
          </cell>
          <cell r="E12">
            <v>5319383</v>
          </cell>
          <cell r="F12">
            <v>2728100</v>
          </cell>
          <cell r="G12">
            <v>4492800</v>
          </cell>
          <cell r="H12">
            <v>44</v>
          </cell>
          <cell r="I12">
            <v>41187</v>
          </cell>
          <cell r="J12">
            <v>45473.7760413984</v>
          </cell>
          <cell r="K12">
            <v>18641</v>
          </cell>
          <cell r="L12">
            <v>21610.028019026297</v>
          </cell>
          <cell r="M12">
            <v>44</v>
          </cell>
          <cell r="N12">
            <v>44</v>
          </cell>
          <cell r="O12">
            <v>1729300</v>
          </cell>
        </row>
        <row r="13">
          <cell r="B13" t="str">
            <v>SAN DIEGO</v>
          </cell>
          <cell r="C13">
            <v>2889900</v>
          </cell>
          <cell r="D13">
            <v>1005600</v>
          </cell>
          <cell r="E13">
            <v>3150476</v>
          </cell>
          <cell r="F13">
            <v>1934890</v>
          </cell>
          <cell r="G13">
            <v>3147000</v>
          </cell>
          <cell r="H13">
            <v>31</v>
          </cell>
          <cell r="I13">
            <v>39213</v>
          </cell>
          <cell r="J13">
            <v>43294.320535881598</v>
          </cell>
          <cell r="K13">
            <v>17270</v>
          </cell>
          <cell r="L13">
            <v>20020.663263160997</v>
          </cell>
          <cell r="M13">
            <v>31</v>
          </cell>
          <cell r="N13">
            <v>31</v>
          </cell>
          <cell r="O13">
            <v>1091700</v>
          </cell>
        </row>
        <row r="14">
          <cell r="B14" t="str">
            <v>ORANGE COUNTY, CAL.</v>
          </cell>
          <cell r="C14">
            <v>2813300</v>
          </cell>
          <cell r="D14">
            <v>942900</v>
          </cell>
          <cell r="E14">
            <v>2965153</v>
          </cell>
          <cell r="F14">
            <v>2281495</v>
          </cell>
          <cell r="G14">
            <v>3034800</v>
          </cell>
          <cell r="H14">
            <v>30</v>
          </cell>
          <cell r="I14">
            <v>48773</v>
          </cell>
          <cell r="J14">
            <v>53849.333014473603</v>
          </cell>
          <cell r="K14">
            <v>19614</v>
          </cell>
          <cell r="L14">
            <v>22738.001693320199</v>
          </cell>
          <cell r="M14">
            <v>30</v>
          </cell>
          <cell r="N14">
            <v>30</v>
          </cell>
          <cell r="O14">
            <v>1013000</v>
          </cell>
        </row>
        <row r="15">
          <cell r="B15" t="str">
            <v>ATLANTA</v>
          </cell>
          <cell r="C15">
            <v>3920200</v>
          </cell>
          <cell r="D15">
            <v>1473500</v>
          </cell>
          <cell r="E15">
            <v>5026379</v>
          </cell>
          <cell r="F15">
            <v>2882811</v>
          </cell>
          <cell r="G15">
            <v>4401000</v>
          </cell>
          <cell r="H15">
            <v>44</v>
          </cell>
          <cell r="I15">
            <v>42528</v>
          </cell>
          <cell r="J15">
            <v>46954.348398489601</v>
          </cell>
          <cell r="K15">
            <v>19469</v>
          </cell>
          <cell r="L15">
            <v>22569.906952546698</v>
          </cell>
          <cell r="M15">
            <v>44</v>
          </cell>
          <cell r="N15">
            <v>44</v>
          </cell>
          <cell r="O15">
            <v>1673000</v>
          </cell>
        </row>
        <row r="16">
          <cell r="B16" t="str">
            <v>OAKLAND</v>
          </cell>
          <cell r="C16">
            <v>2379700</v>
          </cell>
          <cell r="D16">
            <v>881800</v>
          </cell>
          <cell r="E16">
            <v>1713994</v>
          </cell>
          <cell r="F16">
            <v>1215390</v>
          </cell>
          <cell r="G16">
            <v>2567900</v>
          </cell>
          <cell r="H16">
            <v>25</v>
          </cell>
          <cell r="I16">
            <v>48286</v>
          </cell>
          <cell r="J16">
            <v>53311.645663315197</v>
          </cell>
          <cell r="K16">
            <v>21188</v>
          </cell>
          <cell r="L16">
            <v>24562.699086268396</v>
          </cell>
          <cell r="M16">
            <v>25</v>
          </cell>
          <cell r="N16">
            <v>25</v>
          </cell>
          <cell r="O16">
            <v>950500</v>
          </cell>
        </row>
        <row r="17">
          <cell r="B17" t="str">
            <v>SEATTLE - BELLEVUE - EVERETT</v>
          </cell>
          <cell r="C17">
            <v>2358700</v>
          </cell>
          <cell r="D17">
            <v>945300</v>
          </cell>
          <cell r="E17">
            <v>2483843</v>
          </cell>
          <cell r="F17">
            <v>2170355</v>
          </cell>
          <cell r="G17">
            <v>2491400</v>
          </cell>
          <cell r="H17">
            <v>24</v>
          </cell>
          <cell r="I17">
            <v>52616</v>
          </cell>
          <cell r="J17">
            <v>58092.3155411712</v>
          </cell>
          <cell r="K17">
            <v>25667</v>
          </cell>
          <cell r="L17">
            <v>29755.087665058098</v>
          </cell>
          <cell r="M17">
            <v>24</v>
          </cell>
          <cell r="N17">
            <v>24</v>
          </cell>
          <cell r="O17">
            <v>1005600</v>
          </cell>
        </row>
        <row r="18">
          <cell r="B18" t="str">
            <v>DALLAS</v>
          </cell>
          <cell r="C18">
            <v>3323400</v>
          </cell>
          <cell r="D18">
            <v>1248200</v>
          </cell>
          <cell r="E18">
            <v>4207009</v>
          </cell>
          <cell r="F18">
            <v>2597541</v>
          </cell>
          <cell r="G18">
            <v>3652900</v>
          </cell>
          <cell r="H18">
            <v>36</v>
          </cell>
          <cell r="I18">
            <v>44610</v>
          </cell>
          <cell r="J18">
            <v>49253.044630752003</v>
          </cell>
          <cell r="K18">
            <v>21519</v>
          </cell>
          <cell r="L18">
            <v>24946.418804861696</v>
          </cell>
          <cell r="M18">
            <v>36</v>
          </cell>
          <cell r="N18">
            <v>36</v>
          </cell>
          <cell r="O18">
            <v>1384900</v>
          </cell>
        </row>
        <row r="19">
          <cell r="B19" t="str">
            <v>BALTIMORE</v>
          </cell>
          <cell r="C19">
            <v>2504100</v>
          </cell>
          <cell r="D19">
            <v>938000</v>
          </cell>
          <cell r="E19">
            <v>2201504</v>
          </cell>
          <cell r="F19">
            <v>1881277</v>
          </cell>
          <cell r="G19">
            <v>2576300</v>
          </cell>
          <cell r="H19">
            <v>25</v>
          </cell>
          <cell r="I19">
            <v>43434</v>
          </cell>
          <cell r="J19">
            <v>47954.645606188802</v>
          </cell>
          <cell r="K19">
            <v>19165</v>
          </cell>
          <cell r="L19">
            <v>22217.487633959496</v>
          </cell>
          <cell r="M19">
            <v>25</v>
          </cell>
          <cell r="N19">
            <v>25</v>
          </cell>
          <cell r="O19">
            <v>978800</v>
          </cell>
        </row>
        <row r="20">
          <cell r="B20" t="str">
            <v>MIAMI</v>
          </cell>
          <cell r="C20">
            <v>2181400</v>
          </cell>
          <cell r="D20">
            <v>773500</v>
          </cell>
          <cell r="E20">
            <v>1769295</v>
          </cell>
          <cell r="F20">
            <v>2325370</v>
          </cell>
          <cell r="G20">
            <v>2271800</v>
          </cell>
          <cell r="H20">
            <v>22</v>
          </cell>
          <cell r="I20">
            <v>31045</v>
          </cell>
          <cell r="J20">
            <v>34276.188535344001</v>
          </cell>
          <cell r="K20">
            <v>15438</v>
          </cell>
          <cell r="L20">
            <v>17896.873159043396</v>
          </cell>
          <cell r="M20">
            <v>0</v>
          </cell>
          <cell r="N20">
            <v>22</v>
          </cell>
          <cell r="O20">
            <v>808700</v>
          </cell>
        </row>
        <row r="21">
          <cell r="B21" t="str">
            <v>PORTLAND - VANCOUVER</v>
          </cell>
          <cell r="C21">
            <v>1865000</v>
          </cell>
          <cell r="D21">
            <v>727600</v>
          </cell>
          <cell r="E21">
            <v>1719256</v>
          </cell>
          <cell r="F21">
            <v>1262633</v>
          </cell>
          <cell r="G21">
            <v>1996800</v>
          </cell>
          <cell r="H21">
            <v>19</v>
          </cell>
          <cell r="I21">
            <v>40643</v>
          </cell>
          <cell r="J21">
            <v>44873.156084457602</v>
          </cell>
          <cell r="K21">
            <v>19220</v>
          </cell>
          <cell r="L21">
            <v>22281.247708045998</v>
          </cell>
          <cell r="M21">
            <v>19</v>
          </cell>
          <cell r="N21">
            <v>19</v>
          </cell>
          <cell r="O21">
            <v>783900</v>
          </cell>
        </row>
        <row r="22">
          <cell r="B22" t="str">
            <v>LAS VEGAS</v>
          </cell>
          <cell r="C22">
            <v>1554000</v>
          </cell>
          <cell r="D22">
            <v>606800</v>
          </cell>
          <cell r="E22">
            <v>1406798</v>
          </cell>
          <cell r="F22">
            <v>1619886</v>
          </cell>
          <cell r="G22">
            <v>1800200</v>
          </cell>
          <cell r="H22">
            <v>18</v>
          </cell>
          <cell r="I22">
            <v>35373</v>
          </cell>
          <cell r="J22">
            <v>39054.650251593601</v>
          </cell>
          <cell r="K22">
            <v>17434</v>
          </cell>
          <cell r="L22">
            <v>20210.784211346196</v>
          </cell>
          <cell r="M22">
            <v>18</v>
          </cell>
          <cell r="N22">
            <v>18</v>
          </cell>
          <cell r="O22">
            <v>708700</v>
          </cell>
        </row>
        <row r="23">
          <cell r="B23" t="str">
            <v>ST. LOUIS</v>
          </cell>
          <cell r="C23">
            <v>2580600</v>
          </cell>
          <cell r="D23">
            <v>981800</v>
          </cell>
          <cell r="E23">
            <v>3297250</v>
          </cell>
          <cell r="F23">
            <v>1222938</v>
          </cell>
          <cell r="G23">
            <v>2614200</v>
          </cell>
          <cell r="H23">
            <v>26</v>
          </cell>
          <cell r="I23">
            <v>41602</v>
          </cell>
          <cell r="J23">
            <v>45931.969574726398</v>
          </cell>
          <cell r="K23">
            <v>18964</v>
          </cell>
          <cell r="L23">
            <v>21984.473545025197</v>
          </cell>
          <cell r="M23">
            <v>26</v>
          </cell>
          <cell r="N23">
            <v>26</v>
          </cell>
          <cell r="O23">
            <v>1006700</v>
          </cell>
        </row>
        <row r="24">
          <cell r="B24" t="str">
            <v>SAN FRANCISCO</v>
          </cell>
          <cell r="C24">
            <v>1776800</v>
          </cell>
          <cell r="D24">
            <v>699800</v>
          </cell>
          <cell r="E24">
            <v>1184771</v>
          </cell>
          <cell r="F24">
            <v>2992936</v>
          </cell>
          <cell r="G24">
            <v>1804600</v>
          </cell>
          <cell r="H24">
            <v>18</v>
          </cell>
          <cell r="I24">
            <v>50502</v>
          </cell>
          <cell r="J24">
            <v>55758.288723206402</v>
          </cell>
          <cell r="K24">
            <v>25646</v>
          </cell>
          <cell r="L24">
            <v>29730.742909497796</v>
          </cell>
          <cell r="M24">
            <v>18</v>
          </cell>
          <cell r="N24">
            <v>18</v>
          </cell>
          <cell r="O24">
            <v>706800</v>
          </cell>
        </row>
        <row r="25">
          <cell r="B25" t="str">
            <v>MINNEAPOLIS - ST. PAUL</v>
          </cell>
          <cell r="C25">
            <v>2879600</v>
          </cell>
          <cell r="D25">
            <v>1095200</v>
          </cell>
          <cell r="E25">
            <v>4815851</v>
          </cell>
          <cell r="F25">
            <v>2004302</v>
          </cell>
          <cell r="G25">
            <v>3077900</v>
          </cell>
          <cell r="H25">
            <v>30</v>
          </cell>
          <cell r="I25">
            <v>47003</v>
          </cell>
          <cell r="J25">
            <v>51895.109992809601</v>
          </cell>
          <cell r="K25">
            <v>20857</v>
          </cell>
          <cell r="L25">
            <v>24178.979367675096</v>
          </cell>
          <cell r="M25">
            <v>30</v>
          </cell>
          <cell r="N25">
            <v>30</v>
          </cell>
          <cell r="O25">
            <v>1181900</v>
          </cell>
        </row>
        <row r="26">
          <cell r="B26" t="str">
            <v>NASSAU - SUFFOLK</v>
          </cell>
          <cell r="C26">
            <v>2698800</v>
          </cell>
          <cell r="D26">
            <v>888400</v>
          </cell>
          <cell r="E26">
            <v>2683890</v>
          </cell>
          <cell r="F26">
            <v>2711366</v>
          </cell>
          <cell r="G26">
            <v>2781000</v>
          </cell>
          <cell r="H26">
            <v>27</v>
          </cell>
          <cell r="I26">
            <v>57488</v>
          </cell>
          <cell r="J26">
            <v>63471.397214361597</v>
          </cell>
          <cell r="K26">
            <v>22220</v>
          </cell>
          <cell r="L26">
            <v>25759.069930945996</v>
          </cell>
          <cell r="M26">
            <v>27</v>
          </cell>
          <cell r="N26">
            <v>27</v>
          </cell>
          <cell r="O26">
            <v>922000</v>
          </cell>
        </row>
        <row r="27">
          <cell r="B27" t="str">
            <v>ORLANDO</v>
          </cell>
          <cell r="C27">
            <v>1580600</v>
          </cell>
          <cell r="D27">
            <v>605800</v>
          </cell>
          <cell r="E27">
            <v>2034867</v>
          </cell>
          <cell r="F27">
            <v>1595506</v>
          </cell>
          <cell r="G27">
            <v>1745800</v>
          </cell>
          <cell r="H27">
            <v>17</v>
          </cell>
          <cell r="I27">
            <v>37045</v>
          </cell>
          <cell r="J27">
            <v>40900.673354544</v>
          </cell>
          <cell r="K27">
            <v>18101</v>
          </cell>
          <cell r="L27">
            <v>20984.020018904299</v>
          </cell>
          <cell r="M27">
            <v>17</v>
          </cell>
          <cell r="N27">
            <v>17</v>
          </cell>
          <cell r="O27">
            <v>675100</v>
          </cell>
        </row>
        <row r="28">
          <cell r="B28" t="str">
            <v>SACRAMENTO</v>
          </cell>
          <cell r="C28">
            <v>1576800</v>
          </cell>
          <cell r="D28">
            <v>594500</v>
          </cell>
          <cell r="E28">
            <v>1238176</v>
          </cell>
          <cell r="F28">
            <v>854588</v>
          </cell>
          <cell r="G28">
            <v>1716900</v>
          </cell>
          <cell r="H28">
            <v>17</v>
          </cell>
          <cell r="I28">
            <v>38889</v>
          </cell>
          <cell r="J28">
            <v>42936.598355644797</v>
          </cell>
          <cell r="K28">
            <v>17690</v>
          </cell>
          <cell r="L28">
            <v>20507.558374366996</v>
          </cell>
          <cell r="M28">
            <v>17</v>
          </cell>
          <cell r="N28">
            <v>17</v>
          </cell>
          <cell r="O28">
            <v>651400</v>
          </cell>
        </row>
        <row r="29">
          <cell r="B29" t="str">
            <v>SAN JOSE</v>
          </cell>
          <cell r="C29">
            <v>1737900</v>
          </cell>
          <cell r="D29">
            <v>591000</v>
          </cell>
          <cell r="E29">
            <v>1374386</v>
          </cell>
          <cell r="F29">
            <v>1299060</v>
          </cell>
          <cell r="G29">
            <v>1791100</v>
          </cell>
          <cell r="H29">
            <v>17</v>
          </cell>
          <cell r="I29">
            <v>61122</v>
          </cell>
          <cell r="J29">
            <v>67483.626853190406</v>
          </cell>
          <cell r="K29">
            <v>24321</v>
          </cell>
          <cell r="L29">
            <v>28194.704761050296</v>
          </cell>
          <cell r="M29">
            <v>17</v>
          </cell>
          <cell r="N29">
            <v>17</v>
          </cell>
          <cell r="O29">
            <v>605600</v>
          </cell>
        </row>
        <row r="30">
          <cell r="B30" t="str">
            <v>NORFOLK - VIRGINIA BEACH - NEWPORT NEWS</v>
          </cell>
          <cell r="C30">
            <v>1544500</v>
          </cell>
          <cell r="D30">
            <v>559200</v>
          </cell>
          <cell r="E30">
            <v>1288941</v>
          </cell>
          <cell r="F30">
            <v>897514</v>
          </cell>
          <cell r="G30">
            <v>1608300</v>
          </cell>
          <cell r="H30">
            <v>16</v>
          </cell>
          <cell r="I30">
            <v>34942</v>
          </cell>
          <cell r="J30">
            <v>38578.791425414398</v>
          </cell>
          <cell r="K30">
            <v>15341</v>
          </cell>
          <cell r="L30">
            <v>17784.423573836299</v>
          </cell>
          <cell r="M30">
            <v>0</v>
          </cell>
          <cell r="N30">
            <v>16</v>
          </cell>
          <cell r="O30">
            <v>593000</v>
          </cell>
        </row>
        <row r="31">
          <cell r="B31" t="str">
            <v>SAN ANTONIO</v>
          </cell>
          <cell r="C31">
            <v>1564400</v>
          </cell>
          <cell r="D31">
            <v>550500</v>
          </cell>
          <cell r="E31">
            <v>1660119</v>
          </cell>
          <cell r="F31">
            <v>1035128</v>
          </cell>
          <cell r="G31">
            <v>1687500</v>
          </cell>
          <cell r="H31">
            <v>16</v>
          </cell>
          <cell r="I31">
            <v>33648</v>
          </cell>
          <cell r="J31">
            <v>37150.110866073599</v>
          </cell>
          <cell r="K31">
            <v>15433</v>
          </cell>
          <cell r="L31">
            <v>17891.076788671897</v>
          </cell>
          <cell r="M31">
            <v>0</v>
          </cell>
          <cell r="N31">
            <v>16</v>
          </cell>
          <cell r="O31">
            <v>603200</v>
          </cell>
        </row>
        <row r="32">
          <cell r="B32" t="str">
            <v>NEWARK, N.J.</v>
          </cell>
          <cell r="C32">
            <v>1959200</v>
          </cell>
          <cell r="D32">
            <v>700700</v>
          </cell>
          <cell r="E32">
            <v>985281</v>
          </cell>
          <cell r="F32">
            <v>1115569</v>
          </cell>
          <cell r="G32">
            <v>1986600</v>
          </cell>
          <cell r="H32">
            <v>19</v>
          </cell>
          <cell r="I32">
            <v>51066</v>
          </cell>
          <cell r="J32">
            <v>56380.990296211203</v>
          </cell>
          <cell r="K32">
            <v>22899</v>
          </cell>
          <cell r="L32">
            <v>26546.217027395698</v>
          </cell>
          <cell r="M32">
            <v>19</v>
          </cell>
          <cell r="N32">
            <v>19</v>
          </cell>
          <cell r="O32">
            <v>715200</v>
          </cell>
        </row>
        <row r="33">
          <cell r="B33" t="str">
            <v>CLEVELAND - LORAIN - ELYRIA</v>
          </cell>
          <cell r="C33">
            <v>2220900</v>
          </cell>
          <cell r="D33">
            <v>870800</v>
          </cell>
          <cell r="E33">
            <v>2150883</v>
          </cell>
          <cell r="F33">
            <v>1178674</v>
          </cell>
          <cell r="G33">
            <v>2195400</v>
          </cell>
          <cell r="H33">
            <v>21</v>
          </cell>
          <cell r="I33">
            <v>38115</v>
          </cell>
          <cell r="J33">
            <v>42082.039813968004</v>
          </cell>
          <cell r="K33">
            <v>18342</v>
          </cell>
          <cell r="L33">
            <v>21263.405070810597</v>
          </cell>
          <cell r="M33">
            <v>21</v>
          </cell>
          <cell r="N33">
            <v>21</v>
          </cell>
          <cell r="O33">
            <v>875700</v>
          </cell>
        </row>
        <row r="34">
          <cell r="B34" t="str">
            <v>AUSTIN - SAN MARCOS</v>
          </cell>
          <cell r="C34">
            <v>1149500</v>
          </cell>
          <cell r="D34">
            <v>449900</v>
          </cell>
          <cell r="E34">
            <v>1645045</v>
          </cell>
          <cell r="F34">
            <v>1186123</v>
          </cell>
          <cell r="G34">
            <v>1319300</v>
          </cell>
          <cell r="H34">
            <v>13</v>
          </cell>
          <cell r="I34">
            <v>39807</v>
          </cell>
          <cell r="J34">
            <v>43950.144532982398</v>
          </cell>
          <cell r="K34">
            <v>20239</v>
          </cell>
          <cell r="L34">
            <v>23462.547989757695</v>
          </cell>
          <cell r="M34">
            <v>13</v>
          </cell>
          <cell r="N34">
            <v>13</v>
          </cell>
          <cell r="O34">
            <v>524500</v>
          </cell>
        </row>
        <row r="35">
          <cell r="B35" t="str">
            <v>CINCINNATI</v>
          </cell>
          <cell r="C35">
            <v>1634600</v>
          </cell>
          <cell r="D35">
            <v>626900</v>
          </cell>
          <cell r="E35">
            <v>1456211</v>
          </cell>
          <cell r="F35">
            <v>1135018</v>
          </cell>
          <cell r="G35">
            <v>1677800</v>
          </cell>
          <cell r="H35">
            <v>16</v>
          </cell>
          <cell r="I35">
            <v>39814</v>
          </cell>
          <cell r="J35">
            <v>43957.873098604803</v>
          </cell>
          <cell r="K35">
            <v>18784</v>
          </cell>
          <cell r="L35">
            <v>21775.804211651197</v>
          </cell>
          <cell r="M35">
            <v>16</v>
          </cell>
          <cell r="N35">
            <v>16</v>
          </cell>
          <cell r="O35">
            <v>654400</v>
          </cell>
        </row>
        <row r="36">
          <cell r="B36" t="str">
            <v>FORT WORTH - ARLINGTON</v>
          </cell>
          <cell r="C36">
            <v>1628500</v>
          </cell>
          <cell r="D36">
            <v>613400</v>
          </cell>
          <cell r="E36">
            <v>2113831</v>
          </cell>
          <cell r="F36">
            <v>842402</v>
          </cell>
          <cell r="G36">
            <v>1811300</v>
          </cell>
          <cell r="H36">
            <v>18</v>
          </cell>
          <cell r="I36">
            <v>42952</v>
          </cell>
          <cell r="J36">
            <v>47422.478659046399</v>
          </cell>
          <cell r="K36">
            <v>19747</v>
          </cell>
          <cell r="L36">
            <v>22892.185145202096</v>
          </cell>
          <cell r="M36">
            <v>18</v>
          </cell>
          <cell r="N36">
            <v>18</v>
          </cell>
          <cell r="O36">
            <v>692300</v>
          </cell>
        </row>
        <row r="37">
          <cell r="B37" t="str">
            <v>KANSAS CITY</v>
          </cell>
          <cell r="C37">
            <v>1768200</v>
          </cell>
          <cell r="D37">
            <v>688300</v>
          </cell>
          <cell r="E37">
            <v>2582390</v>
          </cell>
          <cell r="F37">
            <v>1144844</v>
          </cell>
          <cell r="G37">
            <v>1858800</v>
          </cell>
          <cell r="H37">
            <v>18</v>
          </cell>
          <cell r="I37">
            <v>40875</v>
          </cell>
          <cell r="J37">
            <v>45129.302830799999</v>
          </cell>
          <cell r="K37">
            <v>19346</v>
          </cell>
          <cell r="L37">
            <v>22427.316241407796</v>
          </cell>
          <cell r="M37">
            <v>18</v>
          </cell>
          <cell r="N37">
            <v>18</v>
          </cell>
          <cell r="O37">
            <v>733200</v>
          </cell>
        </row>
        <row r="38">
          <cell r="B38" t="str">
            <v>NEW ORLEANS</v>
          </cell>
          <cell r="C38">
            <v>1309800</v>
          </cell>
          <cell r="D38">
            <v>490200</v>
          </cell>
          <cell r="E38">
            <v>1418417</v>
          </cell>
          <cell r="F38">
            <v>672622</v>
          </cell>
          <cell r="G38">
            <v>1301000</v>
          </cell>
          <cell r="H38">
            <v>13</v>
          </cell>
          <cell r="I38">
            <v>32175</v>
          </cell>
          <cell r="J38">
            <v>35523.799842959997</v>
          </cell>
          <cell r="K38">
            <v>15897</v>
          </cell>
          <cell r="L38">
            <v>18428.979959147098</v>
          </cell>
          <cell r="M38">
            <v>0</v>
          </cell>
          <cell r="N38">
            <v>13</v>
          </cell>
          <cell r="O38">
            <v>496600</v>
          </cell>
        </row>
        <row r="39">
          <cell r="B39" t="str">
            <v>SALT LAKE CITY - OGDEN</v>
          </cell>
          <cell r="C39">
            <v>1275100</v>
          </cell>
          <cell r="D39">
            <v>425600</v>
          </cell>
          <cell r="E39">
            <v>1398542</v>
          </cell>
          <cell r="F39">
            <v>751596</v>
          </cell>
          <cell r="G39">
            <v>1332600</v>
          </cell>
          <cell r="H39">
            <v>13</v>
          </cell>
          <cell r="I39">
            <v>40268</v>
          </cell>
          <cell r="J39">
            <v>44459.125783257601</v>
          </cell>
          <cell r="K39">
            <v>15934</v>
          </cell>
          <cell r="L39">
            <v>18471.873099896198</v>
          </cell>
          <cell r="M39">
            <v>0</v>
          </cell>
          <cell r="N39">
            <v>13</v>
          </cell>
          <cell r="O39">
            <v>455200</v>
          </cell>
        </row>
        <row r="40">
          <cell r="B40" t="str">
            <v>NASHVILLE</v>
          </cell>
          <cell r="C40">
            <v>1180700</v>
          </cell>
          <cell r="D40">
            <v>457900</v>
          </cell>
          <cell r="E40">
            <v>1980639</v>
          </cell>
          <cell r="F40">
            <v>731203</v>
          </cell>
          <cell r="G40">
            <v>1253500</v>
          </cell>
          <cell r="H40">
            <v>12</v>
          </cell>
          <cell r="I40">
            <v>42467</v>
          </cell>
          <cell r="J40">
            <v>46886.999469494403</v>
          </cell>
          <cell r="K40">
            <v>20719</v>
          </cell>
          <cell r="L40">
            <v>24018.999545421695</v>
          </cell>
          <cell r="M40">
            <v>12</v>
          </cell>
          <cell r="N40">
            <v>12</v>
          </cell>
          <cell r="O40">
            <v>492400</v>
          </cell>
        </row>
        <row r="41">
          <cell r="B41" t="str">
            <v>BERGEN - PASSAIC</v>
          </cell>
          <cell r="C41">
            <v>1346100</v>
          </cell>
          <cell r="D41">
            <v>488600</v>
          </cell>
          <cell r="E41">
            <v>832383</v>
          </cell>
          <cell r="F41">
            <v>786379</v>
          </cell>
          <cell r="G41">
            <v>1367300</v>
          </cell>
          <cell r="H41">
            <v>13</v>
          </cell>
          <cell r="I41">
            <v>50669</v>
          </cell>
          <cell r="J41">
            <v>55942.670217340798</v>
          </cell>
          <cell r="K41">
            <v>22976</v>
          </cell>
          <cell r="L41">
            <v>26635.481131116798</v>
          </cell>
          <cell r="M41">
            <v>13</v>
          </cell>
          <cell r="N41">
            <v>13</v>
          </cell>
          <cell r="O41">
            <v>499400</v>
          </cell>
        </row>
        <row r="42">
          <cell r="B42" t="str">
            <v>JACKSONVILLE, FLA.</v>
          </cell>
          <cell r="C42">
            <v>1081400</v>
          </cell>
          <cell r="D42">
            <v>412100</v>
          </cell>
          <cell r="E42">
            <v>1306738</v>
          </cell>
          <cell r="F42">
            <v>683198</v>
          </cell>
          <cell r="G42">
            <v>1145800</v>
          </cell>
          <cell r="H42">
            <v>11</v>
          </cell>
          <cell r="I42">
            <v>37682</v>
          </cell>
          <cell r="J42">
            <v>41603.972826182398</v>
          </cell>
          <cell r="K42">
            <v>18151</v>
          </cell>
          <cell r="L42">
            <v>21041.983722619298</v>
          </cell>
          <cell r="M42">
            <v>11</v>
          </cell>
          <cell r="N42">
            <v>11</v>
          </cell>
          <cell r="O42">
            <v>439500</v>
          </cell>
        </row>
        <row r="43">
          <cell r="B43" t="str">
            <v>MEMPHIS</v>
          </cell>
          <cell r="C43">
            <v>1113000</v>
          </cell>
          <cell r="D43">
            <v>414100</v>
          </cell>
          <cell r="E43">
            <v>1368535</v>
          </cell>
          <cell r="F43">
            <v>745045</v>
          </cell>
          <cell r="G43">
            <v>1165400</v>
          </cell>
          <cell r="H43">
            <v>11</v>
          </cell>
          <cell r="I43">
            <v>36259</v>
          </cell>
          <cell r="J43">
            <v>40032.865843228799</v>
          </cell>
          <cell r="K43">
            <v>17458</v>
          </cell>
          <cell r="L43">
            <v>20238.606789129397</v>
          </cell>
          <cell r="M43">
            <v>11</v>
          </cell>
          <cell r="N43">
            <v>11</v>
          </cell>
          <cell r="O43">
            <v>442700</v>
          </cell>
        </row>
        <row r="44">
          <cell r="B44" t="str">
            <v>MIDDLESEX - SOMERSET - HUNTERDON</v>
          </cell>
          <cell r="C44">
            <v>1137800</v>
          </cell>
          <cell r="D44">
            <v>411900</v>
          </cell>
          <cell r="E44">
            <v>923236</v>
          </cell>
          <cell r="F44">
            <v>904401</v>
          </cell>
          <cell r="G44">
            <v>1206600</v>
          </cell>
          <cell r="H44">
            <v>12</v>
          </cell>
          <cell r="I44">
            <v>60607</v>
          </cell>
          <cell r="J44">
            <v>66915.025239542403</v>
          </cell>
          <cell r="K44">
            <v>25574</v>
          </cell>
          <cell r="L44">
            <v>29647.275176148196</v>
          </cell>
          <cell r="M44">
            <v>12</v>
          </cell>
          <cell r="N44">
            <v>12</v>
          </cell>
          <cell r="O44">
            <v>441900</v>
          </cell>
        </row>
        <row r="45">
          <cell r="B45" t="str">
            <v>BUFFALO - NIAGARA FALLS</v>
          </cell>
          <cell r="C45">
            <v>1140200</v>
          </cell>
          <cell r="D45">
            <v>450800</v>
          </cell>
          <cell r="E45">
            <v>1173859</v>
          </cell>
          <cell r="F45">
            <v>638980</v>
          </cell>
          <cell r="G45">
            <v>1095600</v>
          </cell>
          <cell r="H45">
            <v>10</v>
          </cell>
          <cell r="I45">
            <v>33873</v>
          </cell>
          <cell r="J45">
            <v>37398.529046793599</v>
          </cell>
          <cell r="K45">
            <v>16204</v>
          </cell>
          <cell r="L45">
            <v>18784.877099957197</v>
          </cell>
          <cell r="M45">
            <v>0</v>
          </cell>
          <cell r="N45">
            <v>10</v>
          </cell>
          <cell r="O45">
            <v>440400</v>
          </cell>
        </row>
        <row r="46">
          <cell r="B46" t="str">
            <v>CHARLOTTE - GASTONIA - ROCK HILL</v>
          </cell>
          <cell r="C46">
            <v>1434500</v>
          </cell>
          <cell r="D46">
            <v>555000</v>
          </cell>
          <cell r="E46">
            <v>1679788</v>
          </cell>
          <cell r="F46">
            <v>969988</v>
          </cell>
          <cell r="G46">
            <v>1596100</v>
          </cell>
          <cell r="H46">
            <v>15</v>
          </cell>
          <cell r="I46">
            <v>38944</v>
          </cell>
          <cell r="J46">
            <v>42997.322799820802</v>
          </cell>
          <cell r="K46">
            <v>18407</v>
          </cell>
          <cell r="L46">
            <v>21338.757885640098</v>
          </cell>
          <cell r="M46">
            <v>15</v>
          </cell>
          <cell r="N46">
            <v>15</v>
          </cell>
          <cell r="O46">
            <v>628100</v>
          </cell>
        </row>
        <row r="47">
          <cell r="B47" t="str">
            <v>OKLAHOMA CITY</v>
          </cell>
          <cell r="C47">
            <v>1053300</v>
          </cell>
          <cell r="D47">
            <v>405200</v>
          </cell>
          <cell r="E47">
            <v>1222755</v>
          </cell>
          <cell r="F47">
            <v>375936</v>
          </cell>
          <cell r="G47">
            <v>1090100</v>
          </cell>
          <cell r="H47">
            <v>10</v>
          </cell>
          <cell r="I47">
            <v>32162</v>
          </cell>
          <cell r="J47">
            <v>35509.4467925184</v>
          </cell>
          <cell r="K47">
            <v>15685</v>
          </cell>
          <cell r="L47">
            <v>18183.213855395497</v>
          </cell>
          <cell r="M47">
            <v>0</v>
          </cell>
          <cell r="N47">
            <v>10</v>
          </cell>
          <cell r="O47">
            <v>423600</v>
          </cell>
        </row>
        <row r="48">
          <cell r="B48" t="str">
            <v>ROCHESTER, N.Y.</v>
          </cell>
          <cell r="C48">
            <v>1078800</v>
          </cell>
          <cell r="D48">
            <v>407500</v>
          </cell>
          <cell r="E48">
            <v>1123023</v>
          </cell>
          <cell r="F48">
            <v>499278</v>
          </cell>
          <cell r="G48">
            <v>1073200</v>
          </cell>
          <cell r="H48">
            <v>10</v>
          </cell>
          <cell r="I48">
            <v>38540</v>
          </cell>
          <cell r="J48">
            <v>42551.274155327999</v>
          </cell>
          <cell r="K48">
            <v>16996</v>
          </cell>
          <cell r="L48">
            <v>19703.022166802799</v>
          </cell>
          <cell r="M48">
            <v>0</v>
          </cell>
          <cell r="N48">
            <v>10</v>
          </cell>
          <cell r="O48">
            <v>411000</v>
          </cell>
        </row>
        <row r="49">
          <cell r="B49" t="str">
            <v>BIRMINGHAM</v>
          </cell>
          <cell r="C49">
            <v>920200</v>
          </cell>
          <cell r="D49">
            <v>360900</v>
          </cell>
          <cell r="E49">
            <v>1099913</v>
          </cell>
          <cell r="F49">
            <v>667454</v>
          </cell>
          <cell r="G49">
            <v>941200</v>
          </cell>
          <cell r="H49">
            <v>9</v>
          </cell>
          <cell r="I49">
            <v>35885</v>
          </cell>
          <cell r="J49">
            <v>39619.939622832004</v>
          </cell>
          <cell r="K49">
            <v>18017</v>
          </cell>
          <cell r="L49">
            <v>20886.640996663096</v>
          </cell>
          <cell r="M49">
            <v>9</v>
          </cell>
          <cell r="N49">
            <v>9</v>
          </cell>
          <cell r="O49">
            <v>377100</v>
          </cell>
        </row>
        <row r="50">
          <cell r="B50" t="str">
            <v>FRESNO</v>
          </cell>
          <cell r="C50">
            <v>925900</v>
          </cell>
          <cell r="D50">
            <v>299200</v>
          </cell>
          <cell r="E50">
            <v>743730</v>
          </cell>
          <cell r="F50">
            <v>261821</v>
          </cell>
          <cell r="G50">
            <v>970300</v>
          </cell>
          <cell r="H50">
            <v>9</v>
          </cell>
          <cell r="I50">
            <v>28392</v>
          </cell>
          <cell r="J50">
            <v>31347.062164454401</v>
          </cell>
          <cell r="K50">
            <v>12045</v>
          </cell>
          <cell r="L50">
            <v>13963.456224943498</v>
          </cell>
          <cell r="M50">
            <v>0</v>
          </cell>
          <cell r="N50">
            <v>9</v>
          </cell>
          <cell r="O50">
            <v>314500</v>
          </cell>
        </row>
        <row r="51">
          <cell r="B51" t="str">
            <v>GREENVILLE - SPARTANBURG - ANDERSON</v>
          </cell>
          <cell r="C51">
            <v>936000</v>
          </cell>
          <cell r="D51">
            <v>357600</v>
          </cell>
          <cell r="E51">
            <v>1198083</v>
          </cell>
          <cell r="F51">
            <v>545520</v>
          </cell>
          <cell r="G51">
            <v>992600</v>
          </cell>
          <cell r="H51">
            <v>9</v>
          </cell>
          <cell r="I51">
            <v>33256</v>
          </cell>
          <cell r="J51">
            <v>36717.311191219203</v>
          </cell>
          <cell r="K51">
            <v>15396</v>
          </cell>
          <cell r="L51">
            <v>17848.183647922797</v>
          </cell>
          <cell r="M51">
            <v>0</v>
          </cell>
          <cell r="N51">
            <v>9</v>
          </cell>
          <cell r="O51">
            <v>384900</v>
          </cell>
        </row>
        <row r="52">
          <cell r="B52" t="str">
            <v>PROVIDENCE - WARWICK - PAWTUCKET</v>
          </cell>
          <cell r="C52">
            <v>910000</v>
          </cell>
          <cell r="D52">
            <v>345300</v>
          </cell>
          <cell r="E52">
            <v>653900</v>
          </cell>
          <cell r="F52">
            <v>507883</v>
          </cell>
          <cell r="G52">
            <v>922200</v>
          </cell>
          <cell r="H52">
            <v>9</v>
          </cell>
          <cell r="I52">
            <v>38808</v>
          </cell>
          <cell r="J52">
            <v>42847.167810585597</v>
          </cell>
          <cell r="K52">
            <v>17746</v>
          </cell>
          <cell r="L52">
            <v>20572.477722527798</v>
          </cell>
          <cell r="M52">
            <v>9</v>
          </cell>
          <cell r="N52">
            <v>9</v>
          </cell>
          <cell r="O52">
            <v>354100</v>
          </cell>
        </row>
        <row r="53">
          <cell r="B53" t="str">
            <v>TUCSON</v>
          </cell>
          <cell r="C53">
            <v>855300</v>
          </cell>
          <cell r="D53">
            <v>340500</v>
          </cell>
          <cell r="E53">
            <v>970257</v>
          </cell>
          <cell r="F53">
            <v>378830</v>
          </cell>
          <cell r="G53">
            <v>916100</v>
          </cell>
          <cell r="H53">
            <v>9</v>
          </cell>
          <cell r="I53">
            <v>28905</v>
          </cell>
          <cell r="J53">
            <v>31913.455616496001</v>
          </cell>
          <cell r="K53">
            <v>15069</v>
          </cell>
          <cell r="L53">
            <v>17469.101025626696</v>
          </cell>
          <cell r="M53">
            <v>0</v>
          </cell>
          <cell r="N53">
            <v>9</v>
          </cell>
          <cell r="O53">
            <v>370100</v>
          </cell>
        </row>
        <row r="54">
          <cell r="B54" t="str">
            <v>ALBANY - SCHENECTADY - TROY</v>
          </cell>
          <cell r="C54">
            <v>870500</v>
          </cell>
          <cell r="D54">
            <v>338300</v>
          </cell>
          <cell r="E54">
            <v>832793</v>
          </cell>
          <cell r="F54">
            <v>438152</v>
          </cell>
          <cell r="G54">
            <v>867400</v>
          </cell>
          <cell r="H54">
            <v>8</v>
          </cell>
          <cell r="I54">
            <v>38125</v>
          </cell>
          <cell r="J54">
            <v>42093.080622000001</v>
          </cell>
          <cell r="K54">
            <v>17512</v>
          </cell>
          <cell r="L54">
            <v>20301.207589141599</v>
          </cell>
          <cell r="M54">
            <v>8</v>
          </cell>
          <cell r="N54">
            <v>8</v>
          </cell>
          <cell r="O54">
            <v>340600</v>
          </cell>
        </row>
        <row r="55">
          <cell r="B55" t="str">
            <v>BRIDGEPORT - STAMFORD - NORWALK - DANBURY</v>
          </cell>
          <cell r="C55">
            <v>845200</v>
          </cell>
          <cell r="D55">
            <v>314200</v>
          </cell>
          <cell r="E55">
            <v>692530</v>
          </cell>
          <cell r="F55">
            <v>1297125</v>
          </cell>
          <cell r="G55">
            <v>861800</v>
          </cell>
          <cell r="H55">
            <v>8</v>
          </cell>
          <cell r="I55">
            <v>68074</v>
          </cell>
          <cell r="J55">
            <v>75159.196597036804</v>
          </cell>
          <cell r="K55">
            <v>34967</v>
          </cell>
          <cell r="L55">
            <v>40536.336556048096</v>
          </cell>
          <cell r="M55">
            <v>8</v>
          </cell>
          <cell r="N55">
            <v>8</v>
          </cell>
          <cell r="O55">
            <v>323700</v>
          </cell>
        </row>
        <row r="56">
          <cell r="B56" t="str">
            <v>COLUMBUS, OHIO</v>
          </cell>
          <cell r="C56">
            <v>1499800</v>
          </cell>
          <cell r="D56">
            <v>580700</v>
          </cell>
          <cell r="E56">
            <v>2137278</v>
          </cell>
          <cell r="F56">
            <v>1214003</v>
          </cell>
          <cell r="G56">
            <v>1570300</v>
          </cell>
          <cell r="H56">
            <v>15</v>
          </cell>
          <cell r="I56">
            <v>40807</v>
          </cell>
          <cell r="J56">
            <v>45054.225336182404</v>
          </cell>
          <cell r="K56">
            <v>19340</v>
          </cell>
          <cell r="L56">
            <v>22420.360596961997</v>
          </cell>
          <cell r="M56">
            <v>15</v>
          </cell>
          <cell r="N56">
            <v>15</v>
          </cell>
          <cell r="O56">
            <v>617700</v>
          </cell>
        </row>
        <row r="57">
          <cell r="B57" t="str">
            <v>HONOLULU</v>
          </cell>
          <cell r="C57">
            <v>860300</v>
          </cell>
          <cell r="D57">
            <v>285500</v>
          </cell>
          <cell r="E57">
            <v>634688</v>
          </cell>
          <cell r="F57">
            <v>1168719</v>
          </cell>
          <cell r="G57">
            <v>823000</v>
          </cell>
          <cell r="H57">
            <v>8</v>
          </cell>
          <cell r="I57">
            <v>46757</v>
          </cell>
          <cell r="J57">
            <v>51623.506115222401</v>
          </cell>
          <cell r="K57">
            <v>18794</v>
          </cell>
          <cell r="L57">
            <v>21787.396952394196</v>
          </cell>
          <cell r="M57">
            <v>8</v>
          </cell>
          <cell r="N57">
            <v>8</v>
          </cell>
          <cell r="O57">
            <v>280600</v>
          </cell>
        </row>
        <row r="58">
          <cell r="B58" t="str">
            <v>INDIANAPOLIS</v>
          </cell>
          <cell r="C58">
            <v>1548100</v>
          </cell>
          <cell r="D58">
            <v>608000</v>
          </cell>
          <cell r="E58">
            <v>2058587</v>
          </cell>
          <cell r="F58">
            <v>858708</v>
          </cell>
          <cell r="G58">
            <v>1616700</v>
          </cell>
          <cell r="H58">
            <v>16</v>
          </cell>
          <cell r="I58">
            <v>41627</v>
          </cell>
          <cell r="J58">
            <v>45959.571594806403</v>
          </cell>
          <cell r="K58">
            <v>19919</v>
          </cell>
          <cell r="L58">
            <v>23091.580285981698</v>
          </cell>
          <cell r="M58">
            <v>16</v>
          </cell>
          <cell r="N58">
            <v>16</v>
          </cell>
          <cell r="O58">
            <v>646500</v>
          </cell>
        </row>
        <row r="59">
          <cell r="B59" t="str">
            <v>LOUISVILLE</v>
          </cell>
          <cell r="C59">
            <v>1012100</v>
          </cell>
          <cell r="D59">
            <v>400000</v>
          </cell>
          <cell r="E59">
            <v>1676147</v>
          </cell>
          <cell r="F59">
            <v>443602</v>
          </cell>
          <cell r="G59">
            <v>1042500</v>
          </cell>
          <cell r="H59">
            <v>10</v>
          </cell>
          <cell r="I59">
            <v>36875</v>
          </cell>
          <cell r="J59">
            <v>40712.979617999998</v>
          </cell>
          <cell r="K59">
            <v>18122</v>
          </cell>
          <cell r="L59">
            <v>21008.364774464597</v>
          </cell>
          <cell r="M59">
            <v>10</v>
          </cell>
          <cell r="N59">
            <v>10</v>
          </cell>
          <cell r="O59">
            <v>420300</v>
          </cell>
        </row>
        <row r="60">
          <cell r="B60" t="str">
            <v>MONMOUTH - OCEAN</v>
          </cell>
          <cell r="C60">
            <v>1119800</v>
          </cell>
          <cell r="D60">
            <v>419300</v>
          </cell>
          <cell r="E60">
            <v>634237</v>
          </cell>
          <cell r="F60">
            <v>872748</v>
          </cell>
          <cell r="G60">
            <v>1195700</v>
          </cell>
          <cell r="H60">
            <v>11</v>
          </cell>
          <cell r="I60">
            <v>46050</v>
          </cell>
          <cell r="J60">
            <v>50842.920987359998</v>
          </cell>
          <cell r="K60">
            <v>20753</v>
          </cell>
          <cell r="L60">
            <v>24058.414863947895</v>
          </cell>
          <cell r="M60">
            <v>11</v>
          </cell>
          <cell r="N60">
            <v>11</v>
          </cell>
          <cell r="O60">
            <v>452300</v>
          </cell>
        </row>
        <row r="61">
          <cell r="B61" t="str">
            <v>VENTURA</v>
          </cell>
          <cell r="C61">
            <v>749400</v>
          </cell>
          <cell r="D61">
            <v>240200</v>
          </cell>
          <cell r="E61">
            <v>848761</v>
          </cell>
          <cell r="F61">
            <v>513452</v>
          </cell>
          <cell r="G61">
            <v>810100</v>
          </cell>
          <cell r="H61">
            <v>8</v>
          </cell>
          <cell r="I61">
            <v>50325</v>
          </cell>
          <cell r="J61">
            <v>55562.866421040002</v>
          </cell>
          <cell r="K61">
            <v>18536</v>
          </cell>
          <cell r="L61">
            <v>21488.304241224796</v>
          </cell>
          <cell r="M61">
            <v>8</v>
          </cell>
          <cell r="N61">
            <v>8</v>
          </cell>
          <cell r="O61">
            <v>259100</v>
          </cell>
        </row>
        <row r="62">
          <cell r="B62" t="str">
            <v>HARTFORD - NEW HAVEN</v>
          </cell>
          <cell r="C62">
            <v>1118900</v>
          </cell>
          <cell r="D62">
            <v>427500</v>
          </cell>
          <cell r="E62">
            <v>944861</v>
          </cell>
          <cell r="F62">
            <v>782053</v>
          </cell>
          <cell r="G62">
            <v>1138000</v>
          </cell>
          <cell r="H62">
            <v>11</v>
          </cell>
          <cell r="I62">
            <v>50723</v>
          </cell>
          <cell r="J62">
            <v>56002.290580713598</v>
          </cell>
          <cell r="K62">
            <v>22790</v>
          </cell>
          <cell r="L62">
            <v>26419.856153296998</v>
          </cell>
          <cell r="M62">
            <v>11</v>
          </cell>
          <cell r="N62">
            <v>11</v>
          </cell>
          <cell r="O62">
            <v>440500</v>
          </cell>
        </row>
        <row r="63">
          <cell r="B63" t="str">
            <v>BAKERSFIELD</v>
          </cell>
          <cell r="C63">
            <v>657800</v>
          </cell>
          <cell r="D63">
            <v>214800</v>
          </cell>
          <cell r="E63">
            <v>654523</v>
          </cell>
          <cell r="F63">
            <v>155899</v>
          </cell>
          <cell r="G63">
            <v>706400</v>
          </cell>
          <cell r="H63">
            <v>7</v>
          </cell>
          <cell r="I63">
            <v>31131</v>
          </cell>
          <cell r="J63">
            <v>34371.139484419204</v>
          </cell>
          <cell r="K63">
            <v>12717</v>
          </cell>
          <cell r="L63">
            <v>14742.488402873098</v>
          </cell>
          <cell r="M63">
            <v>0</v>
          </cell>
          <cell r="N63">
            <v>7</v>
          </cell>
          <cell r="O63">
            <v>232600</v>
          </cell>
        </row>
        <row r="64">
          <cell r="B64" t="str">
            <v>EL PASO</v>
          </cell>
          <cell r="C64">
            <v>704700</v>
          </cell>
          <cell r="D64">
            <v>216100</v>
          </cell>
          <cell r="E64">
            <v>954096</v>
          </cell>
          <cell r="F64">
            <v>391019</v>
          </cell>
          <cell r="G64">
            <v>742800</v>
          </cell>
          <cell r="H64">
            <v>7</v>
          </cell>
          <cell r="I64">
            <v>27132</v>
          </cell>
          <cell r="J64">
            <v>29955.920352422399</v>
          </cell>
          <cell r="K64">
            <v>11125</v>
          </cell>
          <cell r="L64">
            <v>12896.924076587498</v>
          </cell>
          <cell r="M64">
            <v>0</v>
          </cell>
          <cell r="N64">
            <v>7</v>
          </cell>
          <cell r="O64">
            <v>231500</v>
          </cell>
        </row>
        <row r="65">
          <cell r="B65" t="str">
            <v>GRAND RAPIDS - MUSKEGON - HOLLAND</v>
          </cell>
          <cell r="C65">
            <v>1060500</v>
          </cell>
          <cell r="D65">
            <v>384100</v>
          </cell>
          <cell r="E65">
            <v>1846295</v>
          </cell>
          <cell r="F65">
            <v>415551</v>
          </cell>
          <cell r="G65">
            <v>1124900</v>
          </cell>
          <cell r="H65">
            <v>11</v>
          </cell>
          <cell r="I65">
            <v>42013</v>
          </cell>
          <cell r="J65">
            <v>46385.746784841598</v>
          </cell>
          <cell r="K65">
            <v>18005</v>
          </cell>
          <cell r="L65">
            <v>20872.729707771497</v>
          </cell>
          <cell r="M65">
            <v>11</v>
          </cell>
          <cell r="N65">
            <v>11</v>
          </cell>
          <cell r="O65">
            <v>414900</v>
          </cell>
        </row>
        <row r="66">
          <cell r="B66" t="str">
            <v>OMAHA</v>
          </cell>
          <cell r="C66">
            <v>702500</v>
          </cell>
          <cell r="D66">
            <v>265000</v>
          </cell>
          <cell r="E66">
            <v>886115</v>
          </cell>
          <cell r="F66">
            <v>489381</v>
          </cell>
          <cell r="G66">
            <v>731300</v>
          </cell>
          <cell r="H66">
            <v>7</v>
          </cell>
          <cell r="I66">
            <v>46576</v>
          </cell>
          <cell r="J66">
            <v>51423.667489843203</v>
          </cell>
          <cell r="K66">
            <v>21339</v>
          </cell>
          <cell r="L66">
            <v>24737.749471487696</v>
          </cell>
          <cell r="M66">
            <v>7</v>
          </cell>
          <cell r="N66">
            <v>7</v>
          </cell>
          <cell r="O66">
            <v>278500</v>
          </cell>
        </row>
        <row r="67">
          <cell r="B67" t="str">
            <v>SYRACUSE</v>
          </cell>
          <cell r="C67">
            <v>731800</v>
          </cell>
          <cell r="D67">
            <v>272700</v>
          </cell>
          <cell r="E67">
            <v>633899</v>
          </cell>
          <cell r="F67">
            <v>330654</v>
          </cell>
          <cell r="G67">
            <v>721400</v>
          </cell>
          <cell r="H67">
            <v>7</v>
          </cell>
          <cell r="I67">
            <v>34469</v>
          </cell>
          <cell r="J67">
            <v>38056.561205500802</v>
          </cell>
          <cell r="K67">
            <v>15237</v>
          </cell>
          <cell r="L67">
            <v>17663.859070109098</v>
          </cell>
          <cell r="M67">
            <v>0</v>
          </cell>
          <cell r="N67">
            <v>7</v>
          </cell>
          <cell r="O67">
            <v>272300</v>
          </cell>
        </row>
        <row r="68">
          <cell r="B68" t="str">
            <v>TACOMA</v>
          </cell>
          <cell r="C68">
            <v>709500</v>
          </cell>
          <cell r="D68">
            <v>261400</v>
          </cell>
          <cell r="E68">
            <v>606667</v>
          </cell>
          <cell r="F68">
            <v>223885</v>
          </cell>
          <cell r="G68">
            <v>771000</v>
          </cell>
          <cell r="H68">
            <v>7</v>
          </cell>
          <cell r="I68">
            <v>41393</v>
          </cell>
          <cell r="J68">
            <v>45701.216686857602</v>
          </cell>
          <cell r="K68">
            <v>18360</v>
          </cell>
          <cell r="L68">
            <v>21284.272004147999</v>
          </cell>
          <cell r="M68">
            <v>7</v>
          </cell>
          <cell r="N68">
            <v>7</v>
          </cell>
          <cell r="O68">
            <v>286800</v>
          </cell>
        </row>
        <row r="69">
          <cell r="B69" t="str">
            <v>WORCESTER - FITCHBURG - LEOMINSTER</v>
          </cell>
          <cell r="C69">
            <v>741900</v>
          </cell>
          <cell r="D69">
            <v>278700</v>
          </cell>
          <cell r="E69">
            <v>674952</v>
          </cell>
          <cell r="F69">
            <v>572228</v>
          </cell>
          <cell r="G69">
            <v>778900</v>
          </cell>
          <cell r="H69">
            <v>7</v>
          </cell>
          <cell r="I69">
            <v>42901</v>
          </cell>
          <cell r="J69">
            <v>47366.170538083199</v>
          </cell>
          <cell r="K69">
            <v>18521</v>
          </cell>
          <cell r="L69">
            <v>21470.915130110297</v>
          </cell>
          <cell r="M69">
            <v>7</v>
          </cell>
          <cell r="N69">
            <v>7</v>
          </cell>
          <cell r="O69">
            <v>297900</v>
          </cell>
        </row>
        <row r="70">
          <cell r="B70" t="str">
            <v>ALBUQUERQUE</v>
          </cell>
          <cell r="C70">
            <v>680600</v>
          </cell>
          <cell r="D70">
            <v>260400</v>
          </cell>
          <cell r="E70">
            <v>894503</v>
          </cell>
          <cell r="F70">
            <v>333864</v>
          </cell>
          <cell r="G70">
            <v>691200</v>
          </cell>
          <cell r="H70">
            <v>6</v>
          </cell>
          <cell r="I70">
            <v>35518</v>
          </cell>
          <cell r="J70">
            <v>39214.741968057599</v>
          </cell>
          <cell r="K70">
            <v>16893</v>
          </cell>
          <cell r="L70">
            <v>19583.616937149898</v>
          </cell>
          <cell r="M70">
            <v>0</v>
          </cell>
          <cell r="N70">
            <v>6</v>
          </cell>
          <cell r="O70">
            <v>268200</v>
          </cell>
        </row>
        <row r="71">
          <cell r="B71" t="str">
            <v>BATON ROUGE</v>
          </cell>
          <cell r="C71">
            <v>585400</v>
          </cell>
          <cell r="D71">
            <v>214800</v>
          </cell>
          <cell r="E71">
            <v>919143</v>
          </cell>
          <cell r="F71">
            <v>426226</v>
          </cell>
          <cell r="G71">
            <v>605400</v>
          </cell>
          <cell r="H71">
            <v>6</v>
          </cell>
          <cell r="I71">
            <v>36989</v>
          </cell>
          <cell r="J71">
            <v>40838.844829564798</v>
          </cell>
          <cell r="K71">
            <v>16953</v>
          </cell>
          <cell r="L71">
            <v>19653.173381607896</v>
          </cell>
          <cell r="M71">
            <v>0</v>
          </cell>
          <cell r="N71">
            <v>6</v>
          </cell>
          <cell r="O71">
            <v>226700</v>
          </cell>
        </row>
        <row r="72">
          <cell r="B72" t="str">
            <v>CHARLESTON - NORTH CHARLESTON, S.C.</v>
          </cell>
          <cell r="C72">
            <v>561500</v>
          </cell>
          <cell r="D72">
            <v>204700</v>
          </cell>
          <cell r="E72">
            <v>562324</v>
          </cell>
          <cell r="F72">
            <v>329341</v>
          </cell>
          <cell r="G72">
            <v>609100</v>
          </cell>
          <cell r="H72">
            <v>6</v>
          </cell>
          <cell r="I72">
            <v>33607</v>
          </cell>
          <cell r="J72">
            <v>37104.843553142404</v>
          </cell>
          <cell r="K72">
            <v>15238</v>
          </cell>
          <cell r="L72">
            <v>17665.018344183398</v>
          </cell>
          <cell r="M72">
            <v>0</v>
          </cell>
          <cell r="N72">
            <v>6</v>
          </cell>
          <cell r="O72">
            <v>226900</v>
          </cell>
        </row>
        <row r="73">
          <cell r="B73" t="str">
            <v>DAYTON - SPRINGFIELD</v>
          </cell>
          <cell r="C73">
            <v>959900</v>
          </cell>
          <cell r="D73">
            <v>374300</v>
          </cell>
          <cell r="E73">
            <v>1340158</v>
          </cell>
          <cell r="F73">
            <v>457971</v>
          </cell>
          <cell r="G73">
            <v>939200</v>
          </cell>
          <cell r="H73">
            <v>9</v>
          </cell>
          <cell r="I73">
            <v>39577</v>
          </cell>
          <cell r="J73">
            <v>43696.205948246403</v>
          </cell>
          <cell r="K73">
            <v>18402</v>
          </cell>
          <cell r="L73">
            <v>21332.961515268598</v>
          </cell>
          <cell r="M73">
            <v>9</v>
          </cell>
          <cell r="N73">
            <v>9</v>
          </cell>
          <cell r="O73">
            <v>372100</v>
          </cell>
        </row>
        <row r="74">
          <cell r="B74" t="str">
            <v>MCALLEN - EDINBURG - MISSION</v>
          </cell>
          <cell r="C74">
            <v>542800</v>
          </cell>
          <cell r="D74">
            <v>145900</v>
          </cell>
          <cell r="E74">
            <v>562723</v>
          </cell>
          <cell r="F74">
            <v>286327</v>
          </cell>
          <cell r="G74">
            <v>625500</v>
          </cell>
          <cell r="H74">
            <v>6</v>
          </cell>
          <cell r="I74">
            <v>21307</v>
          </cell>
          <cell r="J74">
            <v>23524.649673782402</v>
          </cell>
          <cell r="K74">
            <v>8353</v>
          </cell>
          <cell r="L74">
            <v>9683.4163426278992</v>
          </cell>
          <cell r="M74">
            <v>0</v>
          </cell>
          <cell r="N74">
            <v>6</v>
          </cell>
          <cell r="O74">
            <v>170400</v>
          </cell>
        </row>
        <row r="75">
          <cell r="B75" t="str">
            <v>RICHMOND - PETERSBURG</v>
          </cell>
          <cell r="C75">
            <v>976500</v>
          </cell>
          <cell r="D75">
            <v>382300</v>
          </cell>
          <cell r="E75">
            <v>974582</v>
          </cell>
          <cell r="F75">
            <v>569069</v>
          </cell>
          <cell r="G75">
            <v>1020000</v>
          </cell>
          <cell r="H75">
            <v>10</v>
          </cell>
          <cell r="I75">
            <v>40278</v>
          </cell>
          <cell r="J75">
            <v>44470.166591289599</v>
          </cell>
          <cell r="K75">
            <v>18904</v>
          </cell>
          <cell r="L75">
            <v>21914.917100567196</v>
          </cell>
          <cell r="M75">
            <v>10</v>
          </cell>
          <cell r="N75">
            <v>10</v>
          </cell>
          <cell r="O75">
            <v>406400</v>
          </cell>
        </row>
        <row r="76">
          <cell r="B76" t="str">
            <v>STOCKTON - LODI</v>
          </cell>
          <cell r="C76">
            <v>562100</v>
          </cell>
          <cell r="D76">
            <v>182200</v>
          </cell>
          <cell r="E76">
            <v>585413</v>
          </cell>
          <cell r="F76">
            <v>166106</v>
          </cell>
          <cell r="G76">
            <v>623100</v>
          </cell>
          <cell r="H76">
            <v>6</v>
          </cell>
          <cell r="I76">
            <v>34431</v>
          </cell>
          <cell r="J76">
            <v>38014.6061349792</v>
          </cell>
          <cell r="K76">
            <v>13818</v>
          </cell>
          <cell r="L76">
            <v>16018.849158677398</v>
          </cell>
          <cell r="M76">
            <v>0</v>
          </cell>
          <cell r="N76">
            <v>6</v>
          </cell>
          <cell r="O76">
            <v>202100</v>
          </cell>
        </row>
        <row r="77">
          <cell r="B77" t="str">
            <v>ALLENTOWN - BETHLEHEM - EASTON</v>
          </cell>
          <cell r="C77">
            <v>620100</v>
          </cell>
          <cell r="D77">
            <v>239500</v>
          </cell>
          <cell r="E77">
            <v>570619</v>
          </cell>
          <cell r="F77">
            <v>329423</v>
          </cell>
          <cell r="G77">
            <v>630300</v>
          </cell>
          <cell r="H77">
            <v>6</v>
          </cell>
          <cell r="I77">
            <v>41772</v>
          </cell>
          <cell r="J77">
            <v>46119.6633112704</v>
          </cell>
          <cell r="K77">
            <v>19328</v>
          </cell>
          <cell r="L77">
            <v>22406.449308070398</v>
          </cell>
          <cell r="M77">
            <v>6</v>
          </cell>
          <cell r="N77">
            <v>6</v>
          </cell>
          <cell r="O77">
            <v>247300</v>
          </cell>
        </row>
        <row r="78">
          <cell r="B78" t="str">
            <v>ANN ARBOR</v>
          </cell>
          <cell r="C78">
            <v>564400</v>
          </cell>
          <cell r="D78">
            <v>205700</v>
          </cell>
          <cell r="E78">
            <v>619961</v>
          </cell>
          <cell r="F78">
            <v>442833</v>
          </cell>
          <cell r="G78">
            <v>610000</v>
          </cell>
          <cell r="H78">
            <v>6</v>
          </cell>
          <cell r="I78">
            <v>47131</v>
          </cell>
          <cell r="J78">
            <v>52036.432335619204</v>
          </cell>
          <cell r="K78">
            <v>20467</v>
          </cell>
          <cell r="L78">
            <v>23726.862478698098</v>
          </cell>
          <cell r="M78">
            <v>6</v>
          </cell>
          <cell r="N78">
            <v>6</v>
          </cell>
          <cell r="O78">
            <v>226300</v>
          </cell>
        </row>
        <row r="79">
          <cell r="B79" t="str">
            <v>COLUMBIA, S.C.</v>
          </cell>
          <cell r="C79">
            <v>518300</v>
          </cell>
          <cell r="D79">
            <v>194600</v>
          </cell>
          <cell r="E79">
            <v>538949</v>
          </cell>
          <cell r="F79">
            <v>327784</v>
          </cell>
          <cell r="G79">
            <v>552100</v>
          </cell>
          <cell r="H79">
            <v>5</v>
          </cell>
          <cell r="I79">
            <v>36814</v>
          </cell>
          <cell r="J79">
            <v>40645.6306890048</v>
          </cell>
          <cell r="K79">
            <v>16816</v>
          </cell>
          <cell r="L79">
            <v>19494.352833428798</v>
          </cell>
          <cell r="M79">
            <v>0</v>
          </cell>
          <cell r="N79">
            <v>5</v>
          </cell>
          <cell r="O79">
            <v>212900</v>
          </cell>
        </row>
        <row r="80">
          <cell r="B80" t="str">
            <v>GARY</v>
          </cell>
          <cell r="C80">
            <v>628100</v>
          </cell>
          <cell r="D80">
            <v>231900</v>
          </cell>
          <cell r="E80">
            <v>779767</v>
          </cell>
          <cell r="F80">
            <v>259134</v>
          </cell>
          <cell r="G80">
            <v>635800</v>
          </cell>
          <cell r="H80">
            <v>6</v>
          </cell>
          <cell r="I80">
            <v>39280</v>
          </cell>
          <cell r="J80">
            <v>43368.293949696003</v>
          </cell>
          <cell r="K80">
            <v>16637</v>
          </cell>
          <cell r="L80">
            <v>19286.842774129098</v>
          </cell>
          <cell r="M80">
            <v>0</v>
          </cell>
          <cell r="N80">
            <v>6</v>
          </cell>
          <cell r="O80">
            <v>240200</v>
          </cell>
        </row>
        <row r="81">
          <cell r="B81" t="str">
            <v>JERSEY CITY</v>
          </cell>
          <cell r="C81">
            <v>552400</v>
          </cell>
          <cell r="D81">
            <v>205100</v>
          </cell>
          <cell r="E81">
            <v>121989</v>
          </cell>
          <cell r="F81">
            <v>241824</v>
          </cell>
          <cell r="G81">
            <v>547600</v>
          </cell>
          <cell r="H81">
            <v>5</v>
          </cell>
          <cell r="I81">
            <v>38323</v>
          </cell>
          <cell r="J81">
            <v>42311.688621033602</v>
          </cell>
          <cell r="K81">
            <v>17318</v>
          </cell>
          <cell r="L81">
            <v>20076.308418727396</v>
          </cell>
          <cell r="M81">
            <v>5</v>
          </cell>
          <cell r="N81">
            <v>5</v>
          </cell>
          <cell r="O81">
            <v>203000</v>
          </cell>
        </row>
        <row r="82">
          <cell r="B82" t="str">
            <v>LAKELAND - WINTER HAVEN</v>
          </cell>
          <cell r="C82">
            <v>477700</v>
          </cell>
          <cell r="D82">
            <v>185300</v>
          </cell>
          <cell r="E82">
            <v>649718</v>
          </cell>
          <cell r="F82">
            <v>217144</v>
          </cell>
          <cell r="G82">
            <v>502400</v>
          </cell>
          <cell r="H82">
            <v>5</v>
          </cell>
          <cell r="I82">
            <v>29027</v>
          </cell>
          <cell r="J82">
            <v>32048.1534744864</v>
          </cell>
          <cell r="K82">
            <v>14424</v>
          </cell>
          <cell r="L82">
            <v>16721.369247703198</v>
          </cell>
          <cell r="M82">
            <v>0</v>
          </cell>
          <cell r="N82">
            <v>5</v>
          </cell>
          <cell r="O82">
            <v>196800</v>
          </cell>
        </row>
        <row r="83">
          <cell r="B83" t="str">
            <v>LITTLE ROCK - NORTH LITTLE ROCK</v>
          </cell>
          <cell r="C83">
            <v>564300</v>
          </cell>
          <cell r="D83">
            <v>217200</v>
          </cell>
          <cell r="E83">
            <v>938940</v>
          </cell>
          <cell r="F83">
            <v>368424</v>
          </cell>
          <cell r="G83">
            <v>585200</v>
          </cell>
          <cell r="H83">
            <v>5</v>
          </cell>
          <cell r="I83">
            <v>36891</v>
          </cell>
          <cell r="J83">
            <v>40730.644910851202</v>
          </cell>
          <cell r="K83">
            <v>17655</v>
          </cell>
          <cell r="L83">
            <v>20466.983781766496</v>
          </cell>
          <cell r="M83">
            <v>5</v>
          </cell>
          <cell r="N83">
            <v>5</v>
          </cell>
          <cell r="O83">
            <v>228500</v>
          </cell>
        </row>
        <row r="84">
          <cell r="B84" t="str">
            <v>MOBILE</v>
          </cell>
          <cell r="C84">
            <v>537800</v>
          </cell>
          <cell r="D84">
            <v>203100</v>
          </cell>
          <cell r="E84">
            <v>720917</v>
          </cell>
          <cell r="F84">
            <v>341554</v>
          </cell>
          <cell r="G84">
            <v>555100</v>
          </cell>
          <cell r="H84">
            <v>5</v>
          </cell>
          <cell r="I84">
            <v>32208</v>
          </cell>
          <cell r="J84">
            <v>35560.234509465598</v>
          </cell>
          <cell r="K84">
            <v>15725</v>
          </cell>
          <cell r="L84">
            <v>18229.584818367497</v>
          </cell>
          <cell r="M84">
            <v>0</v>
          </cell>
          <cell r="N84">
            <v>5</v>
          </cell>
          <cell r="O84">
            <v>214900</v>
          </cell>
        </row>
        <row r="85">
          <cell r="B85" t="str">
            <v>NEW BEDFORD - FALL RIVER - ATTLEBORO</v>
          </cell>
          <cell r="C85">
            <v>521400</v>
          </cell>
          <cell r="D85">
            <v>197000</v>
          </cell>
          <cell r="E85">
            <v>815752</v>
          </cell>
          <cell r="F85">
            <v>411798</v>
          </cell>
          <cell r="G85">
            <v>535500</v>
          </cell>
          <cell r="H85">
            <v>5</v>
          </cell>
          <cell r="I85">
            <v>38600</v>
          </cell>
          <cell r="J85">
            <v>42617.519003519999</v>
          </cell>
          <cell r="K85">
            <v>16888</v>
          </cell>
          <cell r="L85">
            <v>19577.820566778399</v>
          </cell>
          <cell r="M85">
            <v>0</v>
          </cell>
          <cell r="N85">
            <v>5</v>
          </cell>
          <cell r="O85">
            <v>205500</v>
          </cell>
        </row>
        <row r="86">
          <cell r="B86" t="str">
            <v>SCRANTON - WILKES-BARRE - HAZLETON</v>
          </cell>
          <cell r="C86">
            <v>608800</v>
          </cell>
          <cell r="D86">
            <v>240900</v>
          </cell>
          <cell r="E86">
            <v>747504</v>
          </cell>
          <cell r="F86">
            <v>252949</v>
          </cell>
          <cell r="G86">
            <v>586000</v>
          </cell>
          <cell r="H86">
            <v>5</v>
          </cell>
          <cell r="I86">
            <v>32083</v>
          </cell>
          <cell r="J86">
            <v>35422.224409065602</v>
          </cell>
          <cell r="K86">
            <v>16222</v>
          </cell>
          <cell r="L86">
            <v>18805.744033294599</v>
          </cell>
          <cell r="M86">
            <v>0</v>
          </cell>
          <cell r="N86">
            <v>5</v>
          </cell>
          <cell r="O86">
            <v>236400</v>
          </cell>
        </row>
        <row r="87">
          <cell r="B87" t="str">
            <v>SPRINGFIELD, MASS.</v>
          </cell>
          <cell r="C87">
            <v>587600</v>
          </cell>
          <cell r="D87">
            <v>219400</v>
          </cell>
          <cell r="E87">
            <v>596387</v>
          </cell>
          <cell r="F87">
            <v>317968</v>
          </cell>
          <cell r="G87">
            <v>588200</v>
          </cell>
          <cell r="H87">
            <v>5</v>
          </cell>
          <cell r="I87">
            <v>36163</v>
          </cell>
          <cell r="J87">
            <v>39926.874086121599</v>
          </cell>
          <cell r="K87">
            <v>16055</v>
          </cell>
          <cell r="L87">
            <v>18612.145262886497</v>
          </cell>
          <cell r="M87">
            <v>0</v>
          </cell>
          <cell r="N87">
            <v>5</v>
          </cell>
          <cell r="O87">
            <v>223900</v>
          </cell>
        </row>
        <row r="88">
          <cell r="B88" t="str">
            <v>TULSA</v>
          </cell>
          <cell r="C88">
            <v>791000</v>
          </cell>
          <cell r="D88">
            <v>311800</v>
          </cell>
          <cell r="E88">
            <v>1184901</v>
          </cell>
          <cell r="F88">
            <v>402447</v>
          </cell>
          <cell r="G88">
            <v>838900</v>
          </cell>
          <cell r="H88">
            <v>8</v>
          </cell>
          <cell r="I88">
            <v>33560</v>
          </cell>
          <cell r="J88">
            <v>37052.951755392001</v>
          </cell>
          <cell r="K88">
            <v>16946</v>
          </cell>
          <cell r="L88">
            <v>19645.058463087797</v>
          </cell>
          <cell r="M88">
            <v>0</v>
          </cell>
          <cell r="N88">
            <v>8</v>
          </cell>
          <cell r="O88">
            <v>334300</v>
          </cell>
        </row>
        <row r="89">
          <cell r="B89" t="str">
            <v>VALLEJO - FAIRFIELD - NAPA</v>
          </cell>
          <cell r="C89">
            <v>522400</v>
          </cell>
          <cell r="D89">
            <v>178700</v>
          </cell>
          <cell r="E89">
            <v>460461</v>
          </cell>
          <cell r="F89">
            <v>283549</v>
          </cell>
          <cell r="G89">
            <v>568800</v>
          </cell>
          <cell r="H89">
            <v>5</v>
          </cell>
          <cell r="I89">
            <v>43504</v>
          </cell>
          <cell r="J89">
            <v>48031.9312624128</v>
          </cell>
          <cell r="K89">
            <v>17032</v>
          </cell>
          <cell r="L89">
            <v>19744.756033477599</v>
          </cell>
          <cell r="M89">
            <v>0</v>
          </cell>
          <cell r="N89">
            <v>5</v>
          </cell>
          <cell r="O89">
            <v>195600</v>
          </cell>
        </row>
        <row r="90">
          <cell r="B90" t="str">
            <v>WICHITA</v>
          </cell>
          <cell r="C90">
            <v>517300</v>
          </cell>
          <cell r="D90">
            <v>199800</v>
          </cell>
          <cell r="E90">
            <v>843227</v>
          </cell>
          <cell r="F90">
            <v>238730</v>
          </cell>
          <cell r="G90">
            <v>547600</v>
          </cell>
          <cell r="H90">
            <v>5</v>
          </cell>
          <cell r="I90">
            <v>38640</v>
          </cell>
          <cell r="J90">
            <v>42661.682235647997</v>
          </cell>
          <cell r="K90">
            <v>18171</v>
          </cell>
          <cell r="L90">
            <v>21065.169204105296</v>
          </cell>
          <cell r="M90">
            <v>5</v>
          </cell>
          <cell r="N90">
            <v>5</v>
          </cell>
          <cell r="O90">
            <v>213900</v>
          </cell>
        </row>
        <row r="91">
          <cell r="B91" t="str">
            <v>COLORADO SPRINGS</v>
          </cell>
          <cell r="C91">
            <v>509500</v>
          </cell>
          <cell r="D91">
            <v>195100</v>
          </cell>
          <cell r="E91">
            <v>542114</v>
          </cell>
          <cell r="F91">
            <v>199410</v>
          </cell>
          <cell r="G91">
            <v>554900</v>
          </cell>
          <cell r="H91">
            <v>5</v>
          </cell>
          <cell r="I91">
            <v>34714</v>
          </cell>
          <cell r="J91">
            <v>38327.061002284798</v>
          </cell>
          <cell r="K91">
            <v>16461</v>
          </cell>
          <cell r="L91">
            <v>19082.810537052297</v>
          </cell>
          <cell r="M91">
            <v>0</v>
          </cell>
          <cell r="N91">
            <v>5</v>
          </cell>
          <cell r="O91">
            <v>216700</v>
          </cell>
        </row>
        <row r="92">
          <cell r="B92" t="str">
            <v>AKRON</v>
          </cell>
          <cell r="C92">
            <v>691600</v>
          </cell>
          <cell r="D92">
            <v>269700</v>
          </cell>
          <cell r="E92">
            <v>657341</v>
          </cell>
          <cell r="F92">
            <v>371748</v>
          </cell>
          <cell r="G92">
            <v>698700</v>
          </cell>
          <cell r="H92">
            <v>6</v>
          </cell>
          <cell r="I92">
            <v>37619</v>
          </cell>
          <cell r="J92">
            <v>41534.415735580798</v>
          </cell>
          <cell r="K92">
            <v>18138</v>
          </cell>
          <cell r="L92">
            <v>21026.913159653399</v>
          </cell>
          <cell r="M92">
            <v>6</v>
          </cell>
          <cell r="N92">
            <v>6</v>
          </cell>
          <cell r="O92">
            <v>278100</v>
          </cell>
        </row>
        <row r="93">
          <cell r="B93" t="str">
            <v>AUGUSTA - AIKEN</v>
          </cell>
          <cell r="C93">
            <v>461400</v>
          </cell>
          <cell r="D93">
            <v>169400</v>
          </cell>
          <cell r="E93">
            <v>595347</v>
          </cell>
          <cell r="F93">
            <v>287484</v>
          </cell>
          <cell r="G93">
            <v>474100</v>
          </cell>
          <cell r="H93">
            <v>4</v>
          </cell>
          <cell r="I93">
            <v>31934</v>
          </cell>
          <cell r="J93">
            <v>35257.7163693888</v>
          </cell>
          <cell r="K93">
            <v>14228</v>
          </cell>
          <cell r="L93">
            <v>16494.151529140399</v>
          </cell>
          <cell r="M93">
            <v>0</v>
          </cell>
          <cell r="N93">
            <v>4</v>
          </cell>
          <cell r="O93">
            <v>177600</v>
          </cell>
        </row>
        <row r="94">
          <cell r="B94" t="str">
            <v>BOISE</v>
          </cell>
          <cell r="C94">
            <v>414600</v>
          </cell>
          <cell r="D94">
            <v>154700</v>
          </cell>
          <cell r="E94">
            <v>423803</v>
          </cell>
          <cell r="F94">
            <v>187652</v>
          </cell>
          <cell r="G94">
            <v>475300</v>
          </cell>
          <cell r="H94">
            <v>4</v>
          </cell>
          <cell r="I94">
            <v>38576</v>
          </cell>
          <cell r="J94">
            <v>42591.021064243199</v>
          </cell>
          <cell r="K94">
            <v>17897</v>
          </cell>
          <cell r="L94">
            <v>20747.528107747097</v>
          </cell>
          <cell r="M94">
            <v>4</v>
          </cell>
          <cell r="N94">
            <v>4</v>
          </cell>
          <cell r="O94">
            <v>180000</v>
          </cell>
        </row>
        <row r="95">
          <cell r="B95" t="str">
            <v>HARRISBURG - LEBANON - CARLISLE</v>
          </cell>
          <cell r="C95">
            <v>616900</v>
          </cell>
          <cell r="D95">
            <v>241800</v>
          </cell>
          <cell r="E95">
            <v>734879</v>
          </cell>
          <cell r="F95">
            <v>297488</v>
          </cell>
          <cell r="G95">
            <v>625800</v>
          </cell>
          <cell r="H95">
            <v>6</v>
          </cell>
          <cell r="I95">
            <v>43023</v>
          </cell>
          <cell r="J95">
            <v>47500.868396073602</v>
          </cell>
          <cell r="K95">
            <v>19984</v>
          </cell>
          <cell r="L95">
            <v>23166.933100811199</v>
          </cell>
          <cell r="M95">
            <v>6</v>
          </cell>
          <cell r="N95">
            <v>6</v>
          </cell>
          <cell r="O95">
            <v>248800</v>
          </cell>
        </row>
        <row r="96">
          <cell r="B96" t="str">
            <v>MILWAUKEE - WAUKESHA</v>
          </cell>
          <cell r="C96">
            <v>1509600</v>
          </cell>
          <cell r="D96">
            <v>574200</v>
          </cell>
          <cell r="E96">
            <v>2198480</v>
          </cell>
          <cell r="F96">
            <v>752480</v>
          </cell>
          <cell r="G96">
            <v>1519000</v>
          </cell>
          <cell r="H96">
            <v>15</v>
          </cell>
          <cell r="I96">
            <v>41139</v>
          </cell>
          <cell r="J96">
            <v>45420.7801628448</v>
          </cell>
          <cell r="K96">
            <v>18487</v>
          </cell>
          <cell r="L96">
            <v>21431.499811584097</v>
          </cell>
          <cell r="M96">
            <v>15</v>
          </cell>
          <cell r="N96">
            <v>15</v>
          </cell>
          <cell r="O96">
            <v>585300</v>
          </cell>
        </row>
        <row r="97">
          <cell r="B97" t="str">
            <v>MODESTO</v>
          </cell>
          <cell r="C97">
            <v>439500</v>
          </cell>
          <cell r="D97">
            <v>144900</v>
          </cell>
          <cell r="E97">
            <v>469747</v>
          </cell>
          <cell r="F97">
            <v>146624</v>
          </cell>
          <cell r="G97">
            <v>484600</v>
          </cell>
          <cell r="H97">
            <v>4</v>
          </cell>
          <cell r="I97">
            <v>32750</v>
          </cell>
          <cell r="J97">
            <v>36158.646304800001</v>
          </cell>
          <cell r="K97">
            <v>13425</v>
          </cell>
          <cell r="L97">
            <v>15563.254447477499</v>
          </cell>
          <cell r="M97">
            <v>0</v>
          </cell>
          <cell r="N97">
            <v>4</v>
          </cell>
          <cell r="O97">
            <v>159000</v>
          </cell>
        </row>
        <row r="98">
          <cell r="B98" t="str">
            <v>NEWBURGH</v>
          </cell>
          <cell r="C98">
            <v>378900</v>
          </cell>
          <cell r="D98">
            <v>128100</v>
          </cell>
          <cell r="E98">
            <v>312797</v>
          </cell>
          <cell r="F98">
            <v>540171</v>
          </cell>
          <cell r="G98">
            <v>405600</v>
          </cell>
          <cell r="H98">
            <v>4</v>
          </cell>
          <cell r="I98">
            <v>43098</v>
          </cell>
          <cell r="J98">
            <v>47583.674456313602</v>
          </cell>
          <cell r="K98">
            <v>16747</v>
          </cell>
          <cell r="L98">
            <v>19414.362922302098</v>
          </cell>
          <cell r="M98">
            <v>0</v>
          </cell>
          <cell r="N98">
            <v>4</v>
          </cell>
          <cell r="O98">
            <v>138900</v>
          </cell>
        </row>
        <row r="99">
          <cell r="B99" t="str">
            <v>PENSACOLA</v>
          </cell>
          <cell r="C99">
            <v>417500</v>
          </cell>
          <cell r="D99">
            <v>153000</v>
          </cell>
          <cell r="E99">
            <v>585907</v>
          </cell>
          <cell r="F99">
            <v>185822</v>
          </cell>
          <cell r="G99">
            <v>433300</v>
          </cell>
          <cell r="H99">
            <v>4</v>
          </cell>
          <cell r="I99">
            <v>31244</v>
          </cell>
          <cell r="J99">
            <v>34495.900615180799</v>
          </cell>
          <cell r="K99">
            <v>14603</v>
          </cell>
          <cell r="L99">
            <v>16928.879307002899</v>
          </cell>
          <cell r="M99">
            <v>0</v>
          </cell>
          <cell r="N99">
            <v>4</v>
          </cell>
          <cell r="O99">
            <v>158800</v>
          </cell>
        </row>
        <row r="100">
          <cell r="B100" t="str">
            <v>PORTSMOUTH - ROCHESTER</v>
          </cell>
          <cell r="C100">
            <v>383400</v>
          </cell>
          <cell r="D100">
            <v>142100</v>
          </cell>
          <cell r="E100">
            <v>774031</v>
          </cell>
          <cell r="F100">
            <v>367577</v>
          </cell>
          <cell r="G100">
            <v>412300</v>
          </cell>
          <cell r="H100">
            <v>4</v>
          </cell>
          <cell r="I100">
            <v>49840</v>
          </cell>
          <cell r="J100">
            <v>55027.387231487999</v>
          </cell>
          <cell r="K100">
            <v>21288</v>
          </cell>
          <cell r="L100">
            <v>24678.626493698397</v>
          </cell>
          <cell r="M100">
            <v>4</v>
          </cell>
          <cell r="N100">
            <v>4</v>
          </cell>
          <cell r="O100">
            <v>155200</v>
          </cell>
        </row>
        <row r="101">
          <cell r="B101" t="str">
            <v>SALINAS</v>
          </cell>
          <cell r="C101">
            <v>394800</v>
          </cell>
          <cell r="D101">
            <v>123900</v>
          </cell>
          <cell r="E101">
            <v>278686</v>
          </cell>
          <cell r="F101">
            <v>225061</v>
          </cell>
          <cell r="G101">
            <v>426700</v>
          </cell>
          <cell r="H101">
            <v>4</v>
          </cell>
          <cell r="I101">
            <v>41675</v>
          </cell>
          <cell r="J101">
            <v>46012.567473360003</v>
          </cell>
          <cell r="K101">
            <v>17317</v>
          </cell>
          <cell r="L101">
            <v>20075.149144653096</v>
          </cell>
          <cell r="M101">
            <v>4</v>
          </cell>
          <cell r="N101">
            <v>4</v>
          </cell>
          <cell r="O101">
            <v>134100</v>
          </cell>
        </row>
        <row r="102">
          <cell r="B102" t="str">
            <v>SANTA BARBARA - SANTA MARIA - LOMPOC</v>
          </cell>
          <cell r="C102">
            <v>413000</v>
          </cell>
          <cell r="D102">
            <v>143000</v>
          </cell>
          <cell r="E102">
            <v>387456</v>
          </cell>
          <cell r="F102">
            <v>307708</v>
          </cell>
          <cell r="G102">
            <v>422600</v>
          </cell>
          <cell r="H102">
            <v>4</v>
          </cell>
          <cell r="I102">
            <v>38515</v>
          </cell>
          <cell r="J102">
            <v>42523.672135248002</v>
          </cell>
          <cell r="K102">
            <v>17532</v>
          </cell>
          <cell r="L102">
            <v>20324.393070627597</v>
          </cell>
          <cell r="M102">
            <v>4</v>
          </cell>
          <cell r="N102">
            <v>4</v>
          </cell>
          <cell r="O102">
            <v>146000</v>
          </cell>
        </row>
        <row r="103">
          <cell r="B103" t="str">
            <v>SANTA ROSA</v>
          </cell>
          <cell r="C103">
            <v>449400</v>
          </cell>
          <cell r="D103">
            <v>171600</v>
          </cell>
          <cell r="E103">
            <v>384150</v>
          </cell>
          <cell r="F103">
            <v>204109</v>
          </cell>
          <cell r="G103">
            <v>483100</v>
          </cell>
          <cell r="H103">
            <v>4</v>
          </cell>
          <cell r="I103">
            <v>42479</v>
          </cell>
          <cell r="J103">
            <v>46900.248439132803</v>
          </cell>
          <cell r="K103">
            <v>19390</v>
          </cell>
          <cell r="L103">
            <v>22478.324300676995</v>
          </cell>
          <cell r="M103">
            <v>4</v>
          </cell>
          <cell r="N103">
            <v>4</v>
          </cell>
          <cell r="O103">
            <v>184800</v>
          </cell>
        </row>
        <row r="104">
          <cell r="B104" t="str">
            <v>SPOKANE</v>
          </cell>
          <cell r="C104">
            <v>419000</v>
          </cell>
          <cell r="D104">
            <v>165500</v>
          </cell>
          <cell r="E104">
            <v>473202</v>
          </cell>
          <cell r="F104">
            <v>189105</v>
          </cell>
          <cell r="G104">
            <v>425100</v>
          </cell>
          <cell r="H104">
            <v>4</v>
          </cell>
          <cell r="I104">
            <v>34382</v>
          </cell>
          <cell r="J104">
            <v>37960.506175622402</v>
          </cell>
          <cell r="K104">
            <v>17153</v>
          </cell>
          <cell r="L104">
            <v>19885.028196467898</v>
          </cell>
          <cell r="M104">
            <v>4</v>
          </cell>
          <cell r="N104">
            <v>4</v>
          </cell>
          <cell r="O104">
            <v>170000</v>
          </cell>
        </row>
        <row r="105">
          <cell r="B105" t="str">
            <v>TOLEDO</v>
          </cell>
          <cell r="C105">
            <v>608800</v>
          </cell>
          <cell r="D105">
            <v>232900</v>
          </cell>
          <cell r="E105">
            <v>602130</v>
          </cell>
          <cell r="F105">
            <v>263764</v>
          </cell>
          <cell r="G105">
            <v>604300</v>
          </cell>
          <cell r="H105">
            <v>6</v>
          </cell>
          <cell r="I105">
            <v>36704</v>
          </cell>
          <cell r="J105">
            <v>40524.181800652797</v>
          </cell>
          <cell r="K105">
            <v>17255</v>
          </cell>
          <cell r="L105">
            <v>20003.274152046499</v>
          </cell>
          <cell r="M105">
            <v>6</v>
          </cell>
          <cell r="N105">
            <v>6</v>
          </cell>
          <cell r="O105">
            <v>235000</v>
          </cell>
        </row>
        <row r="106">
          <cell r="B106" t="str">
            <v>WILMINGTON - NEWARK</v>
          </cell>
          <cell r="C106">
            <v>574700</v>
          </cell>
          <cell r="D106">
            <v>217500</v>
          </cell>
          <cell r="E106">
            <v>842592</v>
          </cell>
          <cell r="F106">
            <v>406243</v>
          </cell>
          <cell r="G106">
            <v>606400</v>
          </cell>
          <cell r="H106">
            <v>6</v>
          </cell>
          <cell r="I106">
            <v>47089</v>
          </cell>
          <cell r="J106">
            <v>51990.060941884803</v>
          </cell>
          <cell r="K106">
            <v>20701</v>
          </cell>
          <cell r="L106">
            <v>23998.132612084297</v>
          </cell>
          <cell r="M106">
            <v>6</v>
          </cell>
          <cell r="N106">
            <v>6</v>
          </cell>
          <cell r="O106">
            <v>234500</v>
          </cell>
        </row>
        <row r="107">
          <cell r="B107" t="str">
            <v>BEAUMONT - PORT ARTHUR</v>
          </cell>
          <cell r="C107">
            <v>380800</v>
          </cell>
          <cell r="D107">
            <v>142300</v>
          </cell>
          <cell r="E107">
            <v>572242</v>
          </cell>
          <cell r="F107">
            <v>190010</v>
          </cell>
          <cell r="G107">
            <v>385100</v>
          </cell>
          <cell r="H107">
            <v>3</v>
          </cell>
          <cell r="I107">
            <v>32546</v>
          </cell>
          <cell r="J107">
            <v>35933.4138209472</v>
          </cell>
          <cell r="K107">
            <v>15370</v>
          </cell>
          <cell r="L107">
            <v>17818.042521990999</v>
          </cell>
          <cell r="M107">
            <v>0</v>
          </cell>
          <cell r="N107">
            <v>3</v>
          </cell>
          <cell r="O107">
            <v>146800</v>
          </cell>
        </row>
        <row r="108">
          <cell r="B108" t="str">
            <v>BILOXI - GULFPORT - PASCAGOULA</v>
          </cell>
          <cell r="C108">
            <v>355800</v>
          </cell>
          <cell r="D108">
            <v>131500</v>
          </cell>
          <cell r="E108">
            <v>413357</v>
          </cell>
          <cell r="F108">
            <v>120234</v>
          </cell>
          <cell r="G108">
            <v>375900</v>
          </cell>
          <cell r="H108">
            <v>3</v>
          </cell>
          <cell r="I108">
            <v>32288</v>
          </cell>
          <cell r="J108">
            <v>35648.5609737216</v>
          </cell>
          <cell r="K108">
            <v>15020</v>
          </cell>
          <cell r="L108">
            <v>17412.296595985998</v>
          </cell>
          <cell r="M108">
            <v>0</v>
          </cell>
          <cell r="N108">
            <v>3</v>
          </cell>
          <cell r="O108">
            <v>142100</v>
          </cell>
        </row>
        <row r="109">
          <cell r="B109" t="str">
            <v>BROWNSVILLE - HARLINGEN - SAN BENITO</v>
          </cell>
          <cell r="C109">
            <v>323500</v>
          </cell>
          <cell r="D109">
            <v>91600</v>
          </cell>
          <cell r="E109">
            <v>336344</v>
          </cell>
          <cell r="F109">
            <v>145513</v>
          </cell>
          <cell r="G109">
            <v>352300</v>
          </cell>
          <cell r="H109">
            <v>3</v>
          </cell>
          <cell r="I109">
            <v>22863</v>
          </cell>
          <cell r="J109">
            <v>25242.599403561599</v>
          </cell>
          <cell r="K109">
            <v>9350</v>
          </cell>
          <cell r="L109">
            <v>10839.212594704999</v>
          </cell>
          <cell r="M109">
            <v>0</v>
          </cell>
          <cell r="N109">
            <v>3</v>
          </cell>
          <cell r="O109">
            <v>101000</v>
          </cell>
        </row>
        <row r="110">
          <cell r="B110" t="str">
            <v>CHATTANOOGA</v>
          </cell>
          <cell r="C110">
            <v>453800</v>
          </cell>
          <cell r="D110">
            <v>178200</v>
          </cell>
          <cell r="E110">
            <v>657982</v>
          </cell>
          <cell r="F110">
            <v>385083</v>
          </cell>
          <cell r="G110">
            <v>464400</v>
          </cell>
          <cell r="H110">
            <v>4</v>
          </cell>
          <cell r="I110">
            <v>32509</v>
          </cell>
          <cell r="J110">
            <v>35892.562831228803</v>
          </cell>
          <cell r="K110">
            <v>16478</v>
          </cell>
          <cell r="L110">
            <v>19102.518196315399</v>
          </cell>
          <cell r="M110">
            <v>0</v>
          </cell>
          <cell r="N110">
            <v>4</v>
          </cell>
          <cell r="O110">
            <v>185700</v>
          </cell>
        </row>
        <row r="111">
          <cell r="B111" t="str">
            <v>CORPUS CHRISTI</v>
          </cell>
          <cell r="C111">
            <v>385300</v>
          </cell>
          <cell r="D111">
            <v>131300</v>
          </cell>
          <cell r="E111">
            <v>415636</v>
          </cell>
          <cell r="F111">
            <v>151557</v>
          </cell>
          <cell r="G111">
            <v>389600</v>
          </cell>
          <cell r="H111">
            <v>3</v>
          </cell>
          <cell r="I111">
            <v>32592</v>
          </cell>
          <cell r="J111">
            <v>35984.201537894398</v>
          </cell>
          <cell r="K111">
            <v>14538</v>
          </cell>
          <cell r="L111">
            <v>16853.526492173398</v>
          </cell>
          <cell r="M111">
            <v>0</v>
          </cell>
          <cell r="N111">
            <v>3</v>
          </cell>
          <cell r="O111">
            <v>134100</v>
          </cell>
        </row>
        <row r="112">
          <cell r="B112" t="str">
            <v>EUGENE - SPRINGFIELD</v>
          </cell>
          <cell r="C112">
            <v>318200</v>
          </cell>
          <cell r="D112">
            <v>126100</v>
          </cell>
          <cell r="E112">
            <v>260703</v>
          </cell>
          <cell r="F112">
            <v>122155</v>
          </cell>
          <cell r="G112">
            <v>325800</v>
          </cell>
          <cell r="H112">
            <v>3</v>
          </cell>
          <cell r="I112">
            <v>31234</v>
          </cell>
          <cell r="J112">
            <v>34484.859807148801</v>
          </cell>
          <cell r="K112">
            <v>15415</v>
          </cell>
          <cell r="L112">
            <v>17870.209855334499</v>
          </cell>
          <cell r="M112">
            <v>0</v>
          </cell>
          <cell r="N112">
            <v>3</v>
          </cell>
          <cell r="O112">
            <v>130400</v>
          </cell>
        </row>
        <row r="113">
          <cell r="B113" t="str">
            <v>FLINT</v>
          </cell>
          <cell r="C113">
            <v>438700</v>
          </cell>
          <cell r="D113">
            <v>168400</v>
          </cell>
          <cell r="E113">
            <v>475967</v>
          </cell>
          <cell r="F113">
            <v>277136</v>
          </cell>
          <cell r="G113">
            <v>444600</v>
          </cell>
          <cell r="H113">
            <v>4</v>
          </cell>
          <cell r="I113">
            <v>34323</v>
          </cell>
          <cell r="J113">
            <v>37895.3654082336</v>
          </cell>
          <cell r="K113">
            <v>15121</v>
          </cell>
          <cell r="L113">
            <v>17529.383277490298</v>
          </cell>
          <cell r="M113">
            <v>0</v>
          </cell>
          <cell r="N113">
            <v>4</v>
          </cell>
          <cell r="O113">
            <v>174200</v>
          </cell>
        </row>
        <row r="114">
          <cell r="B114" t="str">
            <v>FORT PIERCE - PORT ST. LUCIE</v>
          </cell>
          <cell r="C114">
            <v>311400</v>
          </cell>
          <cell r="D114">
            <v>125300</v>
          </cell>
          <cell r="E114">
            <v>310286</v>
          </cell>
          <cell r="F114">
            <v>131384</v>
          </cell>
          <cell r="G114">
            <v>332200</v>
          </cell>
          <cell r="H114">
            <v>3</v>
          </cell>
          <cell r="I114">
            <v>33526</v>
          </cell>
          <cell r="J114">
            <v>37015.413008083204</v>
          </cell>
          <cell r="K114">
            <v>18371</v>
          </cell>
          <cell r="L114">
            <v>21297.024018965298</v>
          </cell>
          <cell r="M114">
            <v>3</v>
          </cell>
          <cell r="N114">
            <v>3</v>
          </cell>
          <cell r="O114">
            <v>134300</v>
          </cell>
        </row>
        <row r="115">
          <cell r="B115" t="str">
            <v>FORT WAYNE</v>
          </cell>
          <cell r="C115">
            <v>486200</v>
          </cell>
          <cell r="D115">
            <v>185000</v>
          </cell>
          <cell r="E115">
            <v>642462</v>
          </cell>
          <cell r="F115">
            <v>158745</v>
          </cell>
          <cell r="G115">
            <v>501700</v>
          </cell>
          <cell r="H115">
            <v>5</v>
          </cell>
          <cell r="I115">
            <v>39918</v>
          </cell>
          <cell r="J115">
            <v>44072.697502137598</v>
          </cell>
          <cell r="K115">
            <v>17909</v>
          </cell>
          <cell r="L115">
            <v>20761.439396638696</v>
          </cell>
          <cell r="M115">
            <v>5</v>
          </cell>
          <cell r="N115">
            <v>5</v>
          </cell>
          <cell r="O115">
            <v>194900</v>
          </cell>
        </row>
        <row r="116">
          <cell r="B116" t="str">
            <v>HUNTSVILLE</v>
          </cell>
          <cell r="C116">
            <v>344900</v>
          </cell>
          <cell r="D116">
            <v>136000</v>
          </cell>
          <cell r="E116">
            <v>405869</v>
          </cell>
          <cell r="F116">
            <v>144904</v>
          </cell>
          <cell r="G116">
            <v>365600</v>
          </cell>
          <cell r="H116">
            <v>3</v>
          </cell>
          <cell r="I116">
            <v>39592</v>
          </cell>
          <cell r="J116">
            <v>43712.767160294403</v>
          </cell>
          <cell r="K116">
            <v>18510</v>
          </cell>
          <cell r="L116">
            <v>21458.163115292999</v>
          </cell>
          <cell r="M116">
            <v>3</v>
          </cell>
          <cell r="N116">
            <v>3</v>
          </cell>
          <cell r="O116">
            <v>148400</v>
          </cell>
        </row>
        <row r="117">
          <cell r="B117" t="str">
            <v>JACKSON, MISS.</v>
          </cell>
          <cell r="C117">
            <v>436600</v>
          </cell>
          <cell r="D117">
            <v>157900</v>
          </cell>
          <cell r="E117">
            <v>536715</v>
          </cell>
          <cell r="F117">
            <v>255953</v>
          </cell>
          <cell r="G117">
            <v>452900</v>
          </cell>
          <cell r="H117">
            <v>4</v>
          </cell>
          <cell r="I117">
            <v>36038</v>
          </cell>
          <cell r="J117">
            <v>39788.863985721604</v>
          </cell>
          <cell r="K117">
            <v>16784</v>
          </cell>
          <cell r="L117">
            <v>19457.256063051198</v>
          </cell>
          <cell r="M117">
            <v>0</v>
          </cell>
          <cell r="N117">
            <v>4</v>
          </cell>
          <cell r="O117">
            <v>167700</v>
          </cell>
        </row>
        <row r="118">
          <cell r="B118" t="str">
            <v>KILLEEN - TEMPLE</v>
          </cell>
          <cell r="C118">
            <v>312700</v>
          </cell>
          <cell r="D118">
            <v>104600</v>
          </cell>
          <cell r="E118">
            <v>386779</v>
          </cell>
          <cell r="F118">
            <v>79382</v>
          </cell>
          <cell r="G118">
            <v>310800</v>
          </cell>
          <cell r="H118">
            <v>3</v>
          </cell>
          <cell r="I118">
            <v>29340</v>
          </cell>
          <cell r="J118">
            <v>32393.730765888002</v>
          </cell>
          <cell r="K118">
            <v>13147</v>
          </cell>
          <cell r="L118">
            <v>15240.976254822099</v>
          </cell>
          <cell r="M118">
            <v>0</v>
          </cell>
          <cell r="N118">
            <v>3</v>
          </cell>
          <cell r="O118">
            <v>105100</v>
          </cell>
        </row>
        <row r="119">
          <cell r="B119" t="str">
            <v>LAFAYETTE, LA.</v>
          </cell>
          <cell r="C119">
            <v>377300</v>
          </cell>
          <cell r="D119">
            <v>138700</v>
          </cell>
          <cell r="E119">
            <v>459377</v>
          </cell>
          <cell r="F119">
            <v>190210</v>
          </cell>
          <cell r="G119">
            <v>390200</v>
          </cell>
          <cell r="H119">
            <v>3</v>
          </cell>
          <cell r="I119">
            <v>27547</v>
          </cell>
          <cell r="J119">
            <v>30414.113885750401</v>
          </cell>
          <cell r="K119">
            <v>14094</v>
          </cell>
          <cell r="L119">
            <v>16338.808803184198</v>
          </cell>
          <cell r="M119">
            <v>0</v>
          </cell>
          <cell r="N119">
            <v>3</v>
          </cell>
          <cell r="O119">
            <v>148000</v>
          </cell>
        </row>
        <row r="120">
          <cell r="B120" t="str">
            <v>LANCASTER</v>
          </cell>
          <cell r="C120">
            <v>462200</v>
          </cell>
          <cell r="D120">
            <v>168300</v>
          </cell>
          <cell r="E120">
            <v>254226</v>
          </cell>
          <cell r="F120">
            <v>359527</v>
          </cell>
          <cell r="G120">
            <v>479000</v>
          </cell>
          <cell r="H120">
            <v>4</v>
          </cell>
          <cell r="I120">
            <v>43455</v>
          </cell>
          <cell r="J120">
            <v>47977.831303056002</v>
          </cell>
          <cell r="K120">
            <v>18578</v>
          </cell>
          <cell r="L120">
            <v>21536.993752345395</v>
          </cell>
          <cell r="M120">
            <v>4</v>
          </cell>
          <cell r="N120">
            <v>4</v>
          </cell>
          <cell r="O120">
            <v>177500</v>
          </cell>
        </row>
        <row r="121">
          <cell r="B121" t="str">
            <v>LANSING - EAST LANSING</v>
          </cell>
          <cell r="C121">
            <v>451600</v>
          </cell>
          <cell r="D121">
            <v>166600</v>
          </cell>
          <cell r="E121">
            <v>794484</v>
          </cell>
          <cell r="F121">
            <v>164815</v>
          </cell>
          <cell r="G121">
            <v>451800</v>
          </cell>
          <cell r="H121">
            <v>4</v>
          </cell>
          <cell r="I121">
            <v>38347</v>
          </cell>
          <cell r="J121">
            <v>42338.186560310402</v>
          </cell>
          <cell r="K121">
            <v>16649</v>
          </cell>
          <cell r="L121">
            <v>19300.754063020697</v>
          </cell>
          <cell r="M121">
            <v>0</v>
          </cell>
          <cell r="N121">
            <v>4</v>
          </cell>
          <cell r="O121">
            <v>168700</v>
          </cell>
        </row>
        <row r="122">
          <cell r="B122" t="str">
            <v>LEXINGTON</v>
          </cell>
          <cell r="C122">
            <v>463000</v>
          </cell>
          <cell r="D122">
            <v>178900</v>
          </cell>
          <cell r="E122">
            <v>842568</v>
          </cell>
          <cell r="F122">
            <v>289439</v>
          </cell>
          <cell r="G122">
            <v>491800</v>
          </cell>
          <cell r="H122">
            <v>4</v>
          </cell>
          <cell r="I122">
            <v>35104</v>
          </cell>
          <cell r="J122">
            <v>38757.652515532798</v>
          </cell>
          <cell r="K122">
            <v>17432</v>
          </cell>
          <cell r="L122">
            <v>20208.465663197596</v>
          </cell>
          <cell r="M122">
            <v>4</v>
          </cell>
          <cell r="N122">
            <v>4</v>
          </cell>
          <cell r="O122">
            <v>194500</v>
          </cell>
        </row>
        <row r="123">
          <cell r="B123" t="str">
            <v>MACON</v>
          </cell>
          <cell r="C123">
            <v>323900</v>
          </cell>
          <cell r="D123">
            <v>121300</v>
          </cell>
          <cell r="E123">
            <v>352546</v>
          </cell>
          <cell r="F123">
            <v>195564</v>
          </cell>
          <cell r="G123">
            <v>336200</v>
          </cell>
          <cell r="H123">
            <v>3</v>
          </cell>
          <cell r="I123">
            <v>30479</v>
          </cell>
          <cell r="J123">
            <v>33651.278800732798</v>
          </cell>
          <cell r="K123">
            <v>14090</v>
          </cell>
          <cell r="L123">
            <v>16334.171706886998</v>
          </cell>
          <cell r="M123">
            <v>0</v>
          </cell>
          <cell r="N123">
            <v>3</v>
          </cell>
          <cell r="O123">
            <v>128200</v>
          </cell>
        </row>
        <row r="124">
          <cell r="B124" t="str">
            <v>MANCHESTER - NASHUA</v>
          </cell>
          <cell r="C124">
            <v>372100</v>
          </cell>
          <cell r="D124">
            <v>141300</v>
          </cell>
          <cell r="E124">
            <v>583189</v>
          </cell>
          <cell r="F124">
            <v>320518</v>
          </cell>
          <cell r="G124">
            <v>396200</v>
          </cell>
          <cell r="H124">
            <v>3</v>
          </cell>
          <cell r="I124">
            <v>47878</v>
          </cell>
          <cell r="J124">
            <v>52861.180695609604</v>
          </cell>
          <cell r="K124">
            <v>20615</v>
          </cell>
          <cell r="L124">
            <v>23898.435041694498</v>
          </cell>
          <cell r="M124">
            <v>3</v>
          </cell>
          <cell r="N124">
            <v>3</v>
          </cell>
          <cell r="O124">
            <v>153300</v>
          </cell>
        </row>
        <row r="125">
          <cell r="B125" t="str">
            <v>MONTGOMERY</v>
          </cell>
          <cell r="C125">
            <v>323300</v>
          </cell>
          <cell r="D125">
            <v>119800</v>
          </cell>
          <cell r="E125">
            <v>398258</v>
          </cell>
          <cell r="F125">
            <v>259693</v>
          </cell>
          <cell r="G125">
            <v>327500</v>
          </cell>
          <cell r="H125">
            <v>3</v>
          </cell>
          <cell r="I125">
            <v>33892</v>
          </cell>
          <cell r="J125">
            <v>37419.506582054404</v>
          </cell>
          <cell r="K125">
            <v>15769</v>
          </cell>
          <cell r="L125">
            <v>18280.592877636696</v>
          </cell>
          <cell r="M125">
            <v>0</v>
          </cell>
          <cell r="N125">
            <v>3</v>
          </cell>
          <cell r="O125">
            <v>124200</v>
          </cell>
        </row>
        <row r="126">
          <cell r="B126" t="str">
            <v>PROVO - OREM</v>
          </cell>
          <cell r="C126">
            <v>358000</v>
          </cell>
          <cell r="D126">
            <v>98400</v>
          </cell>
          <cell r="E126">
            <v>417070</v>
          </cell>
          <cell r="F126">
            <v>143103</v>
          </cell>
          <cell r="G126">
            <v>398900</v>
          </cell>
          <cell r="H126">
            <v>3</v>
          </cell>
          <cell r="I126">
            <v>36913</v>
          </cell>
          <cell r="J126">
            <v>40754.9346885216</v>
          </cell>
          <cell r="K126">
            <v>12357</v>
          </cell>
          <cell r="L126">
            <v>14325.149736125099</v>
          </cell>
          <cell r="M126">
            <v>0</v>
          </cell>
          <cell r="N126">
            <v>3</v>
          </cell>
          <cell r="O126">
            <v>113100</v>
          </cell>
        </row>
        <row r="127">
          <cell r="B127" t="str">
            <v>READING</v>
          </cell>
          <cell r="C127">
            <v>360400</v>
          </cell>
          <cell r="D127">
            <v>138800</v>
          </cell>
          <cell r="E127">
            <v>412328</v>
          </cell>
          <cell r="F127">
            <v>281789</v>
          </cell>
          <cell r="G127">
            <v>371500</v>
          </cell>
          <cell r="H127">
            <v>3</v>
          </cell>
          <cell r="I127">
            <v>40707</v>
          </cell>
          <cell r="J127">
            <v>44943.817255862399</v>
          </cell>
          <cell r="K127">
            <v>18435</v>
          </cell>
          <cell r="L127">
            <v>21371.217559720499</v>
          </cell>
          <cell r="M127">
            <v>3</v>
          </cell>
          <cell r="N127">
            <v>3</v>
          </cell>
          <cell r="O127">
            <v>145300</v>
          </cell>
        </row>
        <row r="128">
          <cell r="B128" t="str">
            <v>RENO</v>
          </cell>
          <cell r="C128">
            <v>327400</v>
          </cell>
          <cell r="D128">
            <v>131900</v>
          </cell>
          <cell r="E128">
            <v>470852</v>
          </cell>
          <cell r="F128">
            <v>183138</v>
          </cell>
          <cell r="G128">
            <v>358500</v>
          </cell>
          <cell r="H128">
            <v>3</v>
          </cell>
          <cell r="I128">
            <v>42061</v>
          </cell>
          <cell r="J128">
            <v>46438.742663395198</v>
          </cell>
          <cell r="K128">
            <v>21208</v>
          </cell>
          <cell r="L128">
            <v>24585.884567754398</v>
          </cell>
          <cell r="M128">
            <v>3</v>
          </cell>
          <cell r="N128">
            <v>3</v>
          </cell>
          <cell r="O128">
            <v>145600</v>
          </cell>
        </row>
        <row r="129">
          <cell r="B129" t="str">
            <v>SALEM</v>
          </cell>
          <cell r="C129">
            <v>339200</v>
          </cell>
          <cell r="D129">
            <v>125900</v>
          </cell>
          <cell r="E129">
            <v>494412</v>
          </cell>
          <cell r="F129">
            <v>116344</v>
          </cell>
          <cell r="G129">
            <v>364100</v>
          </cell>
          <cell r="H129">
            <v>3</v>
          </cell>
          <cell r="I129">
            <v>32958</v>
          </cell>
          <cell r="J129">
            <v>36388.295111865598</v>
          </cell>
          <cell r="K129">
            <v>15070</v>
          </cell>
          <cell r="L129">
            <v>17470.260299700996</v>
          </cell>
          <cell r="M129">
            <v>0</v>
          </cell>
          <cell r="N129">
            <v>3</v>
          </cell>
          <cell r="O129">
            <v>137200</v>
          </cell>
        </row>
        <row r="130">
          <cell r="B130" t="str">
            <v>SAVANNAH</v>
          </cell>
          <cell r="C130">
            <v>292300</v>
          </cell>
          <cell r="D130">
            <v>108300</v>
          </cell>
          <cell r="E130">
            <v>382940</v>
          </cell>
          <cell r="F130">
            <v>209352</v>
          </cell>
          <cell r="G130">
            <v>302700</v>
          </cell>
          <cell r="H130">
            <v>3</v>
          </cell>
          <cell r="I130">
            <v>30945</v>
          </cell>
          <cell r="J130">
            <v>34165.780455024003</v>
          </cell>
          <cell r="K130">
            <v>14321</v>
          </cell>
          <cell r="L130">
            <v>16601.964018050297</v>
          </cell>
          <cell r="M130">
            <v>0</v>
          </cell>
          <cell r="N130">
            <v>3</v>
          </cell>
          <cell r="O130">
            <v>114200</v>
          </cell>
        </row>
        <row r="131">
          <cell r="B131" t="str">
            <v>SHREVEPORT - BOSSIER CITY</v>
          </cell>
          <cell r="C131">
            <v>378100</v>
          </cell>
          <cell r="D131">
            <v>145300</v>
          </cell>
          <cell r="E131">
            <v>581756</v>
          </cell>
          <cell r="F131">
            <v>215889</v>
          </cell>
          <cell r="G131">
            <v>373100</v>
          </cell>
          <cell r="H131">
            <v>3</v>
          </cell>
          <cell r="I131">
            <v>30119</v>
          </cell>
          <cell r="J131">
            <v>33253.809711580798</v>
          </cell>
          <cell r="K131">
            <v>15246</v>
          </cell>
          <cell r="L131">
            <v>17674.292536777797</v>
          </cell>
          <cell r="M131">
            <v>0</v>
          </cell>
          <cell r="N131">
            <v>3</v>
          </cell>
          <cell r="O131">
            <v>147000</v>
          </cell>
        </row>
        <row r="132">
          <cell r="B132" t="str">
            <v>VISALIA - TULARE - PORTERVILLE</v>
          </cell>
          <cell r="C132">
            <v>368700</v>
          </cell>
          <cell r="D132">
            <v>113900</v>
          </cell>
          <cell r="E132">
            <v>402291</v>
          </cell>
          <cell r="F132">
            <v>111059</v>
          </cell>
          <cell r="G132">
            <v>388700</v>
          </cell>
          <cell r="H132">
            <v>3</v>
          </cell>
          <cell r="I132">
            <v>28037</v>
          </cell>
          <cell r="J132">
            <v>30955.113479318399</v>
          </cell>
          <cell r="K132">
            <v>11491</v>
          </cell>
          <cell r="L132">
            <v>13321.218387781299</v>
          </cell>
          <cell r="M132">
            <v>0</v>
          </cell>
          <cell r="N132">
            <v>3</v>
          </cell>
          <cell r="O132">
            <v>120200</v>
          </cell>
        </row>
        <row r="133">
          <cell r="B133" t="str">
            <v>YOUNGSTOWN - WARREN</v>
          </cell>
          <cell r="C133">
            <v>586000</v>
          </cell>
          <cell r="D133">
            <v>228500</v>
          </cell>
          <cell r="E133">
            <v>692913</v>
          </cell>
          <cell r="F133">
            <v>231789</v>
          </cell>
          <cell r="G133">
            <v>569600</v>
          </cell>
          <cell r="H133">
            <v>5</v>
          </cell>
          <cell r="I133">
            <v>31280</v>
          </cell>
          <cell r="J133">
            <v>34535.647524095999</v>
          </cell>
          <cell r="K133">
            <v>14900</v>
          </cell>
          <cell r="L133">
            <v>17273.183707069998</v>
          </cell>
          <cell r="M133">
            <v>0</v>
          </cell>
          <cell r="N133">
            <v>5</v>
          </cell>
          <cell r="O133">
            <v>226800</v>
          </cell>
        </row>
        <row r="134">
          <cell r="B134" t="str">
            <v>KALAMAZOO - BATTLE CREEK</v>
          </cell>
          <cell r="C134">
            <v>450300</v>
          </cell>
          <cell r="D134">
            <v>171300</v>
          </cell>
          <cell r="E134">
            <v>815682</v>
          </cell>
          <cell r="F134">
            <v>149867</v>
          </cell>
          <cell r="G134">
            <v>458100</v>
          </cell>
          <cell r="H134">
            <v>4</v>
          </cell>
          <cell r="I134">
            <v>35287</v>
          </cell>
          <cell r="J134">
            <v>38959.699302518398</v>
          </cell>
          <cell r="K134">
            <v>16270</v>
          </cell>
          <cell r="L134">
            <v>18861.389188860998</v>
          </cell>
          <cell r="M134">
            <v>0</v>
          </cell>
          <cell r="N134">
            <v>4</v>
          </cell>
          <cell r="O134">
            <v>177100</v>
          </cell>
        </row>
        <row r="135">
          <cell r="B135" t="str">
            <v>AMARILLO</v>
          </cell>
          <cell r="C135">
            <v>214900</v>
          </cell>
          <cell r="D135">
            <v>82200</v>
          </cell>
          <cell r="E135">
            <v>322871</v>
          </cell>
          <cell r="F135">
            <v>98940</v>
          </cell>
          <cell r="G135">
            <v>221300</v>
          </cell>
          <cell r="H135">
            <v>2</v>
          </cell>
          <cell r="I135">
            <v>33266</v>
          </cell>
          <cell r="J135">
            <v>36728.351999251201</v>
          </cell>
          <cell r="K135">
            <v>16338</v>
          </cell>
          <cell r="L135">
            <v>18940.219825913398</v>
          </cell>
          <cell r="M135">
            <v>0</v>
          </cell>
          <cell r="N135">
            <v>2</v>
          </cell>
          <cell r="O135">
            <v>86200</v>
          </cell>
        </row>
        <row r="136">
          <cell r="B136" t="str">
            <v>ANCHORAGE</v>
          </cell>
          <cell r="C136">
            <v>261200</v>
          </cell>
          <cell r="D136">
            <v>96900</v>
          </cell>
          <cell r="E136">
            <v>239785</v>
          </cell>
          <cell r="F136">
            <v>197825</v>
          </cell>
          <cell r="G136">
            <v>287500</v>
          </cell>
          <cell r="H136">
            <v>2</v>
          </cell>
          <cell r="I136">
            <v>47318</v>
          </cell>
          <cell r="J136">
            <v>52242.895445817601</v>
          </cell>
          <cell r="K136">
            <v>20690</v>
          </cell>
          <cell r="L136">
            <v>23985.380597266998</v>
          </cell>
          <cell r="M136">
            <v>2</v>
          </cell>
          <cell r="N136">
            <v>2</v>
          </cell>
          <cell r="O136">
            <v>107900</v>
          </cell>
        </row>
        <row r="137">
          <cell r="B137" t="str">
            <v>ATLANTIC - CAPE MAY</v>
          </cell>
          <cell r="C137">
            <v>338700</v>
          </cell>
          <cell r="D137">
            <v>130400</v>
          </cell>
          <cell r="E137">
            <v>386655</v>
          </cell>
          <cell r="F137">
            <v>567296</v>
          </cell>
          <cell r="G137">
            <v>349000</v>
          </cell>
          <cell r="H137">
            <v>3</v>
          </cell>
          <cell r="I137">
            <v>35847</v>
          </cell>
          <cell r="J137">
            <v>39577.984552310401</v>
          </cell>
          <cell r="K137">
            <v>16929</v>
          </cell>
          <cell r="L137">
            <v>19625.350803824698</v>
          </cell>
          <cell r="M137">
            <v>0</v>
          </cell>
          <cell r="N137">
            <v>3</v>
          </cell>
          <cell r="O137">
            <v>135300</v>
          </cell>
        </row>
        <row r="138">
          <cell r="B138" t="str">
            <v>BRAZORIA</v>
          </cell>
          <cell r="C138">
            <v>231700</v>
          </cell>
          <cell r="D138">
            <v>79400</v>
          </cell>
          <cell r="E138">
            <v>187541</v>
          </cell>
          <cell r="F138">
            <v>38962</v>
          </cell>
          <cell r="G138">
            <v>258700</v>
          </cell>
          <cell r="H138">
            <v>2</v>
          </cell>
          <cell r="I138">
            <v>41915</v>
          </cell>
          <cell r="J138">
            <v>46277.546866128003</v>
          </cell>
          <cell r="K138">
            <v>16579</v>
          </cell>
          <cell r="L138">
            <v>19219.604877819696</v>
          </cell>
          <cell r="M138">
            <v>0</v>
          </cell>
          <cell r="N138">
            <v>2</v>
          </cell>
          <cell r="O138">
            <v>90900</v>
          </cell>
        </row>
        <row r="139">
          <cell r="B139" t="str">
            <v>BREMERTON</v>
          </cell>
          <cell r="C139">
            <v>233000</v>
          </cell>
          <cell r="D139">
            <v>86700</v>
          </cell>
          <cell r="E139">
            <v>272739</v>
          </cell>
          <cell r="F139">
            <v>52918</v>
          </cell>
          <cell r="G139">
            <v>241800</v>
          </cell>
          <cell r="H139">
            <v>2</v>
          </cell>
          <cell r="I139">
            <v>38529</v>
          </cell>
          <cell r="J139">
            <v>42539.129266492804</v>
          </cell>
          <cell r="K139">
            <v>17269</v>
          </cell>
          <cell r="L139">
            <v>20019.503989086697</v>
          </cell>
          <cell r="M139">
            <v>2</v>
          </cell>
          <cell r="N139">
            <v>2</v>
          </cell>
          <cell r="O139">
            <v>90700</v>
          </cell>
        </row>
        <row r="140">
          <cell r="B140" t="str">
            <v>BURLINGTON, VT.</v>
          </cell>
          <cell r="C140">
            <v>195900</v>
          </cell>
          <cell r="D140">
            <v>74600</v>
          </cell>
          <cell r="E140">
            <v>144748</v>
          </cell>
          <cell r="F140">
            <v>118345</v>
          </cell>
          <cell r="G140">
            <v>205700</v>
          </cell>
          <cell r="H140">
            <v>2</v>
          </cell>
          <cell r="I140">
            <v>41529</v>
          </cell>
          <cell r="J140">
            <v>45851.3716760928</v>
          </cell>
          <cell r="K140">
            <v>18474</v>
          </cell>
          <cell r="L140">
            <v>21416.429248618198</v>
          </cell>
          <cell r="M140">
            <v>2</v>
          </cell>
          <cell r="N140">
            <v>2</v>
          </cell>
          <cell r="O140">
            <v>80500</v>
          </cell>
        </row>
        <row r="141">
          <cell r="B141" t="str">
            <v>CANTON - MASSILLON</v>
          </cell>
          <cell r="C141">
            <v>402800</v>
          </cell>
          <cell r="D141">
            <v>156200</v>
          </cell>
          <cell r="E141">
            <v>397262</v>
          </cell>
          <cell r="F141">
            <v>183556</v>
          </cell>
          <cell r="G141">
            <v>403400</v>
          </cell>
          <cell r="H141">
            <v>4</v>
          </cell>
          <cell r="I141">
            <v>34436</v>
          </cell>
          <cell r="J141">
            <v>38020.126538995202</v>
          </cell>
          <cell r="K141">
            <v>16089</v>
          </cell>
          <cell r="L141">
            <v>18651.560581412698</v>
          </cell>
          <cell r="M141">
            <v>0</v>
          </cell>
          <cell r="N141">
            <v>4</v>
          </cell>
          <cell r="O141">
            <v>159400</v>
          </cell>
        </row>
        <row r="142">
          <cell r="B142" t="str">
            <v>CHICO - PARADISE</v>
          </cell>
          <cell r="C142">
            <v>203900</v>
          </cell>
          <cell r="D142">
            <v>80000</v>
          </cell>
          <cell r="E142">
            <v>235165</v>
          </cell>
          <cell r="F142">
            <v>68556</v>
          </cell>
          <cell r="G142">
            <v>208900</v>
          </cell>
          <cell r="H142">
            <v>2</v>
          </cell>
          <cell r="I142">
            <v>25276</v>
          </cell>
          <cell r="J142">
            <v>27906.746381683199</v>
          </cell>
          <cell r="K142">
            <v>13136</v>
          </cell>
          <cell r="L142">
            <v>15228.224240004798</v>
          </cell>
          <cell r="M142">
            <v>0</v>
          </cell>
          <cell r="N142">
            <v>2</v>
          </cell>
          <cell r="O142">
            <v>82500</v>
          </cell>
        </row>
        <row r="143">
          <cell r="B143" t="str">
            <v>CLARKSVILLE - HOPKINSVILLE</v>
          </cell>
          <cell r="C143">
            <v>206900</v>
          </cell>
          <cell r="D143">
            <v>71000</v>
          </cell>
          <cell r="E143">
            <v>275564</v>
          </cell>
          <cell r="F143">
            <v>95602</v>
          </cell>
          <cell r="G143">
            <v>217000</v>
          </cell>
          <cell r="H143">
            <v>2</v>
          </cell>
          <cell r="I143">
            <v>31263</v>
          </cell>
          <cell r="J143">
            <v>34516.878150441604</v>
          </cell>
          <cell r="K143">
            <v>14348</v>
          </cell>
          <cell r="L143">
            <v>16633.264418056398</v>
          </cell>
          <cell r="M143">
            <v>0</v>
          </cell>
          <cell r="N143">
            <v>2</v>
          </cell>
          <cell r="O143">
            <v>76100</v>
          </cell>
        </row>
        <row r="144">
          <cell r="B144" t="str">
            <v>COLUMBUS, GA.</v>
          </cell>
          <cell r="C144">
            <v>269300</v>
          </cell>
          <cell r="D144">
            <v>98200</v>
          </cell>
          <cell r="E144">
            <v>302726</v>
          </cell>
          <cell r="F144">
            <v>142057</v>
          </cell>
          <cell r="G144">
            <v>266800</v>
          </cell>
          <cell r="H144">
            <v>2</v>
          </cell>
          <cell r="I144">
            <v>27978</v>
          </cell>
          <cell r="J144">
            <v>30889.9727119296</v>
          </cell>
          <cell r="K144">
            <v>14073</v>
          </cell>
          <cell r="L144">
            <v>16314.464047623898</v>
          </cell>
          <cell r="M144">
            <v>0</v>
          </cell>
          <cell r="N144">
            <v>2</v>
          </cell>
          <cell r="O144">
            <v>98400</v>
          </cell>
        </row>
        <row r="145">
          <cell r="B145" t="str">
            <v>DES MOINES</v>
          </cell>
          <cell r="C145">
            <v>447500</v>
          </cell>
          <cell r="D145">
            <v>176900</v>
          </cell>
          <cell r="E145">
            <v>449241</v>
          </cell>
          <cell r="F145">
            <v>271726</v>
          </cell>
          <cell r="G145">
            <v>477600</v>
          </cell>
          <cell r="H145">
            <v>4</v>
          </cell>
          <cell r="I145">
            <v>41663</v>
          </cell>
          <cell r="J145">
            <v>45999.318503721603</v>
          </cell>
          <cell r="K145">
            <v>19833</v>
          </cell>
          <cell r="L145">
            <v>22991.882715591895</v>
          </cell>
          <cell r="M145">
            <v>4</v>
          </cell>
          <cell r="N145">
            <v>4</v>
          </cell>
          <cell r="O145">
            <v>191600</v>
          </cell>
        </row>
        <row r="146">
          <cell r="B146" t="str">
            <v>DUTCHESS COUNTY, N.Y.</v>
          </cell>
          <cell r="C146">
            <v>271100</v>
          </cell>
          <cell r="D146">
            <v>95300</v>
          </cell>
          <cell r="E146">
            <v>277570</v>
          </cell>
          <cell r="F146">
            <v>138981</v>
          </cell>
          <cell r="G146">
            <v>284000</v>
          </cell>
          <cell r="H146">
            <v>2</v>
          </cell>
          <cell r="I146">
            <v>47755</v>
          </cell>
          <cell r="J146">
            <v>52725.378756816004</v>
          </cell>
          <cell r="K146">
            <v>19114</v>
          </cell>
          <cell r="L146">
            <v>22158.364656170197</v>
          </cell>
          <cell r="M146">
            <v>2</v>
          </cell>
          <cell r="N146">
            <v>2</v>
          </cell>
          <cell r="O146">
            <v>101700</v>
          </cell>
        </row>
        <row r="147">
          <cell r="B147" t="str">
            <v>FAYETTEVILLE, N.C.</v>
          </cell>
          <cell r="C147">
            <v>286100</v>
          </cell>
          <cell r="D147">
            <v>96400</v>
          </cell>
          <cell r="E147">
            <v>488681</v>
          </cell>
          <cell r="F147">
            <v>148651</v>
          </cell>
          <cell r="G147">
            <v>278400</v>
          </cell>
          <cell r="H147">
            <v>2</v>
          </cell>
          <cell r="I147">
            <v>36388</v>
          </cell>
          <cell r="J147">
            <v>40175.292266841599</v>
          </cell>
          <cell r="K147">
            <v>15803</v>
          </cell>
          <cell r="L147">
            <v>18320.008196162897</v>
          </cell>
          <cell r="M147">
            <v>0</v>
          </cell>
          <cell r="N147">
            <v>2</v>
          </cell>
          <cell r="O147">
            <v>94900</v>
          </cell>
        </row>
        <row r="148">
          <cell r="B148" t="str">
            <v>GAINESVILLE</v>
          </cell>
          <cell r="C148">
            <v>217800</v>
          </cell>
          <cell r="D148">
            <v>86400</v>
          </cell>
          <cell r="E148">
            <v>248224</v>
          </cell>
          <cell r="F148">
            <v>133650</v>
          </cell>
          <cell r="G148">
            <v>220000</v>
          </cell>
          <cell r="H148">
            <v>2</v>
          </cell>
          <cell r="I148">
            <v>27361</v>
          </cell>
          <cell r="J148">
            <v>30208.754856355201</v>
          </cell>
          <cell r="K148">
            <v>15253</v>
          </cell>
          <cell r="L148">
            <v>17682.407455297896</v>
          </cell>
          <cell r="M148">
            <v>0</v>
          </cell>
          <cell r="N148">
            <v>2</v>
          </cell>
          <cell r="O148">
            <v>88400</v>
          </cell>
        </row>
        <row r="149">
          <cell r="B149" t="str">
            <v>GALVESTON - TEXAS CITY</v>
          </cell>
          <cell r="C149">
            <v>247700</v>
          </cell>
          <cell r="D149">
            <v>94800</v>
          </cell>
          <cell r="E149">
            <v>233368</v>
          </cell>
          <cell r="F149">
            <v>126150</v>
          </cell>
          <cell r="G149">
            <v>263900</v>
          </cell>
          <cell r="H149">
            <v>2</v>
          </cell>
          <cell r="I149">
            <v>38075</v>
          </cell>
          <cell r="J149">
            <v>42037.876581839999</v>
          </cell>
          <cell r="K149">
            <v>18276</v>
          </cell>
          <cell r="L149">
            <v>21186.892981906796</v>
          </cell>
          <cell r="M149">
            <v>2</v>
          </cell>
          <cell r="N149">
            <v>2</v>
          </cell>
          <cell r="O149">
            <v>102900</v>
          </cell>
        </row>
        <row r="150">
          <cell r="B150" t="str">
            <v>HICKORY - MORGANTON - LENOIR</v>
          </cell>
          <cell r="C150">
            <v>327300</v>
          </cell>
          <cell r="D150">
            <v>128000</v>
          </cell>
          <cell r="E150">
            <v>309256</v>
          </cell>
          <cell r="F150">
            <v>135416</v>
          </cell>
          <cell r="G150">
            <v>345700</v>
          </cell>
          <cell r="H150">
            <v>3</v>
          </cell>
          <cell r="I150">
            <v>32907</v>
          </cell>
          <cell r="J150">
            <v>36331.986990902398</v>
          </cell>
          <cell r="K150">
            <v>15091</v>
          </cell>
          <cell r="L150">
            <v>17494.605055261298</v>
          </cell>
          <cell r="M150">
            <v>0</v>
          </cell>
          <cell r="N150">
            <v>3</v>
          </cell>
          <cell r="O150">
            <v>137100</v>
          </cell>
        </row>
        <row r="151">
          <cell r="B151" t="str">
            <v>HOUMA</v>
          </cell>
          <cell r="C151">
            <v>193600</v>
          </cell>
          <cell r="D151">
            <v>66100</v>
          </cell>
          <cell r="E151">
            <v>271865</v>
          </cell>
          <cell r="F151">
            <v>57148</v>
          </cell>
          <cell r="G151">
            <v>200500</v>
          </cell>
          <cell r="H151">
            <v>2</v>
          </cell>
          <cell r="I151">
            <v>30260</v>
          </cell>
          <cell r="J151">
            <v>33409.485104831998</v>
          </cell>
          <cell r="K151">
            <v>13378</v>
          </cell>
          <cell r="L151">
            <v>15508.768565985398</v>
          </cell>
          <cell r="M151">
            <v>0</v>
          </cell>
          <cell r="N151">
            <v>2</v>
          </cell>
          <cell r="O151">
            <v>70200</v>
          </cell>
        </row>
        <row r="152">
          <cell r="B152" t="str">
            <v>HUNTINGTON - ASHLAND</v>
          </cell>
          <cell r="C152">
            <v>311100</v>
          </cell>
          <cell r="D152">
            <v>122900</v>
          </cell>
          <cell r="E152">
            <v>469763</v>
          </cell>
          <cell r="F152">
            <v>163485</v>
          </cell>
          <cell r="G152">
            <v>305100</v>
          </cell>
          <cell r="H152">
            <v>3</v>
          </cell>
          <cell r="I152">
            <v>26476</v>
          </cell>
          <cell r="J152">
            <v>29231.6433455232</v>
          </cell>
          <cell r="K152">
            <v>13749</v>
          </cell>
          <cell r="L152">
            <v>15938.859247550698</v>
          </cell>
          <cell r="M152">
            <v>0</v>
          </cell>
          <cell r="N152">
            <v>3</v>
          </cell>
          <cell r="O152">
            <v>123200</v>
          </cell>
        </row>
        <row r="153">
          <cell r="B153" t="str">
            <v>JOHNSTOWN</v>
          </cell>
          <cell r="C153">
            <v>232900</v>
          </cell>
          <cell r="D153">
            <v>89700</v>
          </cell>
          <cell r="E153">
            <v>207273</v>
          </cell>
          <cell r="F153">
            <v>79799</v>
          </cell>
          <cell r="G153">
            <v>224100</v>
          </cell>
          <cell r="H153">
            <v>2</v>
          </cell>
          <cell r="I153">
            <v>28500</v>
          </cell>
          <cell r="J153">
            <v>31466.302891200001</v>
          </cell>
          <cell r="K153">
            <v>13966</v>
          </cell>
          <cell r="L153">
            <v>16190.421721673798</v>
          </cell>
          <cell r="M153">
            <v>0</v>
          </cell>
          <cell r="N153">
            <v>2</v>
          </cell>
          <cell r="O153">
            <v>87900</v>
          </cell>
        </row>
        <row r="154">
          <cell r="B154" t="str">
            <v>LAREDO</v>
          </cell>
          <cell r="C154">
            <v>205200</v>
          </cell>
          <cell r="D154">
            <v>53400</v>
          </cell>
          <cell r="E154">
            <v>201172</v>
          </cell>
          <cell r="F154">
            <v>196828</v>
          </cell>
          <cell r="G154">
            <v>237100</v>
          </cell>
          <cell r="H154">
            <v>2</v>
          </cell>
          <cell r="I154">
            <v>26237</v>
          </cell>
          <cell r="J154">
            <v>28967.768033558401</v>
          </cell>
          <cell r="K154">
            <v>9868</v>
          </cell>
          <cell r="L154">
            <v>11439.716565192399</v>
          </cell>
          <cell r="M154">
            <v>0</v>
          </cell>
          <cell r="N154">
            <v>2</v>
          </cell>
          <cell r="O154">
            <v>62600</v>
          </cell>
        </row>
        <row r="155">
          <cell r="B155" t="str">
            <v>LONGVIEW - MARSHALL</v>
          </cell>
          <cell r="C155">
            <v>211700</v>
          </cell>
          <cell r="D155">
            <v>80100</v>
          </cell>
          <cell r="E155">
            <v>401162</v>
          </cell>
          <cell r="F155">
            <v>93622</v>
          </cell>
          <cell r="G155">
            <v>216300</v>
          </cell>
          <cell r="H155">
            <v>2</v>
          </cell>
          <cell r="I155">
            <v>31114</v>
          </cell>
          <cell r="J155">
            <v>34352.370110764801</v>
          </cell>
          <cell r="K155">
            <v>15091</v>
          </cell>
          <cell r="L155">
            <v>17494.605055261298</v>
          </cell>
          <cell r="M155">
            <v>0</v>
          </cell>
          <cell r="N155">
            <v>2</v>
          </cell>
          <cell r="O155">
            <v>83000</v>
          </cell>
        </row>
        <row r="156">
          <cell r="B156" t="str">
            <v>LUBBOCK</v>
          </cell>
          <cell r="C156">
            <v>235500</v>
          </cell>
          <cell r="D156">
            <v>86200</v>
          </cell>
          <cell r="E156">
            <v>180604</v>
          </cell>
          <cell r="F156">
            <v>139053</v>
          </cell>
          <cell r="G156">
            <v>229000</v>
          </cell>
          <cell r="H156">
            <v>2</v>
          </cell>
          <cell r="I156">
            <v>30148</v>
          </cell>
          <cell r="J156">
            <v>33285.8280548736</v>
          </cell>
          <cell r="K156">
            <v>14928</v>
          </cell>
          <cell r="L156">
            <v>17305.643381150399</v>
          </cell>
          <cell r="M156">
            <v>0</v>
          </cell>
          <cell r="N156">
            <v>2</v>
          </cell>
          <cell r="O156">
            <v>84700</v>
          </cell>
        </row>
        <row r="157">
          <cell r="B157" t="str">
            <v>LYNCHBURG</v>
          </cell>
          <cell r="C157">
            <v>211100</v>
          </cell>
          <cell r="D157">
            <v>81400</v>
          </cell>
          <cell r="E157">
            <v>270075</v>
          </cell>
          <cell r="F157">
            <v>107945</v>
          </cell>
          <cell r="G157">
            <v>215900</v>
          </cell>
          <cell r="H157">
            <v>2</v>
          </cell>
          <cell r="I157">
            <v>31402</v>
          </cell>
          <cell r="J157">
            <v>34670.345382086402</v>
          </cell>
          <cell r="K157">
            <v>15158</v>
          </cell>
          <cell r="L157">
            <v>17572.276418239398</v>
          </cell>
          <cell r="M157">
            <v>0</v>
          </cell>
          <cell r="N157">
            <v>2</v>
          </cell>
          <cell r="O157">
            <v>85000</v>
          </cell>
        </row>
        <row r="158">
          <cell r="B158" t="str">
            <v>MERCED</v>
          </cell>
          <cell r="C158">
            <v>209800</v>
          </cell>
          <cell r="D158">
            <v>64300</v>
          </cell>
          <cell r="E158">
            <v>236409</v>
          </cell>
          <cell r="F158">
            <v>28637</v>
          </cell>
          <cell r="G158">
            <v>226600</v>
          </cell>
          <cell r="H158">
            <v>2</v>
          </cell>
          <cell r="I158">
            <v>26750</v>
          </cell>
          <cell r="J158">
            <v>29534.161485600001</v>
          </cell>
          <cell r="K158">
            <v>10816</v>
          </cell>
          <cell r="L158">
            <v>12538.708387628798</v>
          </cell>
          <cell r="M158">
            <v>0</v>
          </cell>
          <cell r="N158">
            <v>2</v>
          </cell>
          <cell r="O158">
            <v>69700</v>
          </cell>
        </row>
        <row r="159">
          <cell r="B159" t="str">
            <v>NEW LONDON - NORWICH</v>
          </cell>
          <cell r="C159">
            <v>246900</v>
          </cell>
          <cell r="D159">
            <v>91600</v>
          </cell>
          <cell r="E159">
            <v>226976</v>
          </cell>
          <cell r="F159">
            <v>175336</v>
          </cell>
          <cell r="G159">
            <v>241800</v>
          </cell>
          <cell r="H159">
            <v>2</v>
          </cell>
          <cell r="I159">
            <v>49017</v>
          </cell>
          <cell r="J159">
            <v>54118.728730454401</v>
          </cell>
          <cell r="K159">
            <v>21669</v>
          </cell>
          <cell r="L159">
            <v>25120.309916006696</v>
          </cell>
          <cell r="M159">
            <v>2</v>
          </cell>
          <cell r="N159">
            <v>2</v>
          </cell>
          <cell r="O159">
            <v>90600</v>
          </cell>
        </row>
        <row r="160">
          <cell r="B160" t="str">
            <v>OCALA</v>
          </cell>
          <cell r="C160">
            <v>252500</v>
          </cell>
          <cell r="D160">
            <v>101600</v>
          </cell>
          <cell r="E160">
            <v>360864</v>
          </cell>
          <cell r="F160">
            <v>65886</v>
          </cell>
          <cell r="G160">
            <v>275200</v>
          </cell>
          <cell r="H160">
            <v>2</v>
          </cell>
          <cell r="I160">
            <v>26543</v>
          </cell>
          <cell r="J160">
            <v>29305.616759337601</v>
          </cell>
          <cell r="K160">
            <v>13830</v>
          </cell>
          <cell r="L160">
            <v>16032.760447568999</v>
          </cell>
          <cell r="M160">
            <v>0</v>
          </cell>
          <cell r="N160">
            <v>2</v>
          </cell>
          <cell r="O160">
            <v>111400</v>
          </cell>
        </row>
        <row r="161">
          <cell r="B161" t="str">
            <v>ODESSA - MIDLAND</v>
          </cell>
          <cell r="C161">
            <v>247600</v>
          </cell>
          <cell r="D161">
            <v>90700</v>
          </cell>
          <cell r="E161">
            <v>315453</v>
          </cell>
          <cell r="F161">
            <v>97574</v>
          </cell>
          <cell r="G161">
            <v>248000</v>
          </cell>
          <cell r="H161">
            <v>2</v>
          </cell>
          <cell r="I161">
            <v>31808</v>
          </cell>
          <cell r="J161">
            <v>35118.6021881856</v>
          </cell>
          <cell r="K161">
            <v>15772</v>
          </cell>
          <cell r="L161">
            <v>18284.070699859596</v>
          </cell>
          <cell r="M161">
            <v>0</v>
          </cell>
          <cell r="N161">
            <v>2</v>
          </cell>
          <cell r="O161">
            <v>92300</v>
          </cell>
        </row>
        <row r="162">
          <cell r="B162" t="str">
            <v>OLYMPIA</v>
          </cell>
          <cell r="C162">
            <v>206200</v>
          </cell>
          <cell r="D162">
            <v>79800</v>
          </cell>
          <cell r="E162">
            <v>185674</v>
          </cell>
          <cell r="F162">
            <v>55878</v>
          </cell>
          <cell r="G162">
            <v>219900</v>
          </cell>
          <cell r="H162">
            <v>2</v>
          </cell>
          <cell r="I162">
            <v>41274</v>
          </cell>
          <cell r="J162">
            <v>45569.8310712768</v>
          </cell>
          <cell r="K162">
            <v>18446</v>
          </cell>
          <cell r="L162">
            <v>21383.969574537798</v>
          </cell>
          <cell r="M162">
            <v>2</v>
          </cell>
          <cell r="N162">
            <v>2</v>
          </cell>
          <cell r="O162">
            <v>85800</v>
          </cell>
        </row>
        <row r="163">
          <cell r="B163" t="str">
            <v>ROCKFORD</v>
          </cell>
          <cell r="C163">
            <v>359700</v>
          </cell>
          <cell r="D163">
            <v>137700</v>
          </cell>
          <cell r="E163">
            <v>411564</v>
          </cell>
          <cell r="F163">
            <v>116243</v>
          </cell>
          <cell r="G163">
            <v>368500</v>
          </cell>
          <cell r="H163">
            <v>3</v>
          </cell>
          <cell r="I163">
            <v>39192</v>
          </cell>
          <cell r="J163">
            <v>43271.134839014398</v>
          </cell>
          <cell r="K163">
            <v>17575</v>
          </cell>
          <cell r="L163">
            <v>20374.241855822496</v>
          </cell>
          <cell r="M163">
            <v>3</v>
          </cell>
          <cell r="N163">
            <v>3</v>
          </cell>
          <cell r="O163">
            <v>142700</v>
          </cell>
        </row>
        <row r="164">
          <cell r="B164" t="str">
            <v>SAGINAW - BAY CITY - MIDLAND</v>
          </cell>
          <cell r="C164">
            <v>400100</v>
          </cell>
          <cell r="D164">
            <v>151900</v>
          </cell>
          <cell r="E164">
            <v>699371</v>
          </cell>
          <cell r="F164">
            <v>422276</v>
          </cell>
          <cell r="G164">
            <v>394900</v>
          </cell>
          <cell r="H164">
            <v>3</v>
          </cell>
          <cell r="I164">
            <v>35273</v>
          </cell>
          <cell r="J164">
            <v>38944.242171273603</v>
          </cell>
          <cell r="K164">
            <v>16131</v>
          </cell>
          <cell r="L164">
            <v>18700.250092533297</v>
          </cell>
          <cell r="M164">
            <v>0</v>
          </cell>
          <cell r="N164">
            <v>3</v>
          </cell>
          <cell r="O164">
            <v>152900</v>
          </cell>
        </row>
        <row r="165">
          <cell r="B165" t="str">
            <v>SAN LUIS OBISPO - ATASCADERO - PASO ROBLES</v>
          </cell>
          <cell r="C165">
            <v>244100</v>
          </cell>
          <cell r="D165">
            <v>91300</v>
          </cell>
          <cell r="E165">
            <v>259992</v>
          </cell>
          <cell r="F165">
            <v>139958</v>
          </cell>
          <cell r="G165">
            <v>257300</v>
          </cell>
          <cell r="H165">
            <v>2</v>
          </cell>
          <cell r="I165">
            <v>35268</v>
          </cell>
          <cell r="J165">
            <v>38938.721767257601</v>
          </cell>
          <cell r="K165">
            <v>17112</v>
          </cell>
          <cell r="L165">
            <v>19837.497959421598</v>
          </cell>
          <cell r="M165">
            <v>2</v>
          </cell>
          <cell r="N165">
            <v>2</v>
          </cell>
          <cell r="O165">
            <v>97400</v>
          </cell>
        </row>
        <row r="166">
          <cell r="B166" t="str">
            <v>SANTA CRUZ - WATSONVILLE</v>
          </cell>
          <cell r="C166">
            <v>255000</v>
          </cell>
          <cell r="D166">
            <v>91500</v>
          </cell>
          <cell r="E166">
            <v>193516</v>
          </cell>
          <cell r="F166">
            <v>124283</v>
          </cell>
          <cell r="G166">
            <v>268800</v>
          </cell>
          <cell r="H166">
            <v>2</v>
          </cell>
          <cell r="I166">
            <v>49307</v>
          </cell>
          <cell r="J166">
            <v>54438.912163382403</v>
          </cell>
          <cell r="K166">
            <v>21638</v>
          </cell>
          <cell r="L166">
            <v>25084.372419703395</v>
          </cell>
          <cell r="M166">
            <v>2</v>
          </cell>
          <cell r="N166">
            <v>2</v>
          </cell>
          <cell r="O166">
            <v>96500</v>
          </cell>
        </row>
        <row r="167">
          <cell r="B167" t="str">
            <v>SPRINGFIELD, MO.</v>
          </cell>
          <cell r="C167">
            <v>311700</v>
          </cell>
          <cell r="D167">
            <v>120700</v>
          </cell>
          <cell r="E167">
            <v>605910</v>
          </cell>
          <cell r="F167">
            <v>140445</v>
          </cell>
          <cell r="G167">
            <v>327400</v>
          </cell>
          <cell r="H167">
            <v>3</v>
          </cell>
          <cell r="I167">
            <v>32661</v>
          </cell>
          <cell r="J167">
            <v>36060.383113315198</v>
          </cell>
          <cell r="K167">
            <v>16008</v>
          </cell>
          <cell r="L167">
            <v>18557.659381394398</v>
          </cell>
          <cell r="M167">
            <v>0</v>
          </cell>
          <cell r="N167">
            <v>3</v>
          </cell>
          <cell r="O167">
            <v>128100</v>
          </cell>
        </row>
        <row r="168">
          <cell r="B168" t="str">
            <v>TALLAHASSEE</v>
          </cell>
          <cell r="C168">
            <v>292000</v>
          </cell>
          <cell r="D168">
            <v>110700</v>
          </cell>
          <cell r="E168">
            <v>329888</v>
          </cell>
          <cell r="F168">
            <v>192116</v>
          </cell>
          <cell r="G168">
            <v>297600</v>
          </cell>
          <cell r="H168">
            <v>2</v>
          </cell>
          <cell r="I168">
            <v>33672</v>
          </cell>
          <cell r="J168">
            <v>37176.608805350399</v>
          </cell>
          <cell r="K168">
            <v>16872</v>
          </cell>
          <cell r="L168">
            <v>19559.272181589597</v>
          </cell>
          <cell r="M168">
            <v>0</v>
          </cell>
          <cell r="N168">
            <v>2</v>
          </cell>
          <cell r="O168">
            <v>114100</v>
          </cell>
        </row>
        <row r="169">
          <cell r="B169" t="str">
            <v>TRENTON</v>
          </cell>
          <cell r="C169">
            <v>337600</v>
          </cell>
          <cell r="D169">
            <v>121700</v>
          </cell>
          <cell r="E169">
            <v>391841</v>
          </cell>
          <cell r="F169">
            <v>381957</v>
          </cell>
          <cell r="G169">
            <v>348500</v>
          </cell>
          <cell r="H169">
            <v>3</v>
          </cell>
          <cell r="I169">
            <v>53626</v>
          </cell>
          <cell r="J169">
            <v>59207.437152403203</v>
          </cell>
          <cell r="K169">
            <v>24005</v>
          </cell>
          <cell r="L169">
            <v>27828.374153571498</v>
          </cell>
          <cell r="M169">
            <v>3</v>
          </cell>
          <cell r="N169">
            <v>3</v>
          </cell>
          <cell r="O169">
            <v>127200</v>
          </cell>
        </row>
        <row r="170">
          <cell r="B170" t="str">
            <v>UTICA - ROME</v>
          </cell>
          <cell r="C170">
            <v>293000</v>
          </cell>
          <cell r="D170">
            <v>110000</v>
          </cell>
          <cell r="E170">
            <v>287396</v>
          </cell>
          <cell r="F170">
            <v>95078</v>
          </cell>
          <cell r="G170">
            <v>285500</v>
          </cell>
          <cell r="H170">
            <v>2</v>
          </cell>
          <cell r="I170">
            <v>29408</v>
          </cell>
          <cell r="J170">
            <v>32468.808260505601</v>
          </cell>
          <cell r="K170">
            <v>13533</v>
          </cell>
          <cell r="L170">
            <v>15688.456047501897</v>
          </cell>
          <cell r="M170">
            <v>0</v>
          </cell>
          <cell r="N170">
            <v>2</v>
          </cell>
          <cell r="O170">
            <v>108700</v>
          </cell>
        </row>
        <row r="171">
          <cell r="B171" t="str">
            <v>WACO</v>
          </cell>
          <cell r="C171">
            <v>205800</v>
          </cell>
          <cell r="D171">
            <v>77300</v>
          </cell>
          <cell r="E171">
            <v>267925</v>
          </cell>
          <cell r="F171">
            <v>55127</v>
          </cell>
          <cell r="G171">
            <v>210800</v>
          </cell>
          <cell r="H171">
            <v>2</v>
          </cell>
          <cell r="I171">
            <v>30020</v>
          </cell>
          <cell r="J171">
            <v>33144.505712063998</v>
          </cell>
          <cell r="K171">
            <v>15021</v>
          </cell>
          <cell r="L171">
            <v>17413.455870060297</v>
          </cell>
          <cell r="M171">
            <v>0</v>
          </cell>
          <cell r="N171">
            <v>2</v>
          </cell>
          <cell r="O171">
            <v>80500</v>
          </cell>
        </row>
        <row r="172">
          <cell r="B172" t="str">
            <v>YAKIMA</v>
          </cell>
          <cell r="C172">
            <v>214300</v>
          </cell>
          <cell r="D172">
            <v>74800</v>
          </cell>
          <cell r="E172">
            <v>206639</v>
          </cell>
          <cell r="F172">
            <v>56336</v>
          </cell>
          <cell r="G172">
            <v>224500</v>
          </cell>
          <cell r="H172">
            <v>2</v>
          </cell>
          <cell r="I172">
            <v>31938</v>
          </cell>
          <cell r="J172">
            <v>35262.132692601597</v>
          </cell>
          <cell r="K172">
            <v>14377</v>
          </cell>
          <cell r="L172">
            <v>16666.883366211099</v>
          </cell>
          <cell r="M172">
            <v>0</v>
          </cell>
          <cell r="N172">
            <v>2</v>
          </cell>
          <cell r="O172">
            <v>78900</v>
          </cell>
        </row>
        <row r="173">
          <cell r="B173" t="str">
            <v>FAYETTEVILLE - SPRINGDALE - ROGERS</v>
          </cell>
          <cell r="C173">
            <v>285700</v>
          </cell>
          <cell r="D173">
            <v>112300</v>
          </cell>
          <cell r="E173">
            <v>692362</v>
          </cell>
          <cell r="F173">
            <v>126623</v>
          </cell>
          <cell r="G173">
            <v>313700</v>
          </cell>
          <cell r="H173">
            <v>3</v>
          </cell>
          <cell r="I173">
            <v>34088</v>
          </cell>
          <cell r="J173">
            <v>37635.906419481602</v>
          </cell>
          <cell r="K173">
            <v>16725</v>
          </cell>
          <cell r="L173">
            <v>19388.858892667497</v>
          </cell>
          <cell r="M173">
            <v>0</v>
          </cell>
          <cell r="N173">
            <v>3</v>
          </cell>
          <cell r="O173">
            <v>125400</v>
          </cell>
        </row>
        <row r="174">
          <cell r="B174" t="str">
            <v>FORT SMITH</v>
          </cell>
          <cell r="C174">
            <v>196400</v>
          </cell>
          <cell r="D174">
            <v>75800</v>
          </cell>
          <cell r="E174">
            <v>308431</v>
          </cell>
          <cell r="F174">
            <v>52253</v>
          </cell>
          <cell r="G174">
            <v>204300</v>
          </cell>
          <cell r="H174">
            <v>2</v>
          </cell>
          <cell r="I174">
            <v>29796</v>
          </cell>
          <cell r="J174">
            <v>32897.191612147202</v>
          </cell>
          <cell r="K174">
            <v>14808</v>
          </cell>
          <cell r="L174">
            <v>17166.530492234397</v>
          </cell>
          <cell r="M174">
            <v>0</v>
          </cell>
          <cell r="N174">
            <v>2</v>
          </cell>
          <cell r="O174">
            <v>79900</v>
          </cell>
        </row>
        <row r="175">
          <cell r="B175" t="str">
            <v>ABILENE</v>
          </cell>
          <cell r="C175">
            <v>128600</v>
          </cell>
          <cell r="D175">
            <v>46800</v>
          </cell>
          <cell r="E175">
            <v>240300</v>
          </cell>
          <cell r="F175">
            <v>38449</v>
          </cell>
          <cell r="G175">
            <v>130600</v>
          </cell>
          <cell r="H175">
            <v>1</v>
          </cell>
          <cell r="I175">
            <v>28931</v>
          </cell>
          <cell r="J175">
            <v>31942.1617173792</v>
          </cell>
          <cell r="K175">
            <v>13933</v>
          </cell>
          <cell r="L175">
            <v>16152.165677221898</v>
          </cell>
          <cell r="M175">
            <v>0</v>
          </cell>
          <cell r="N175">
            <v>1</v>
          </cell>
          <cell r="O175">
            <v>48300</v>
          </cell>
        </row>
        <row r="176">
          <cell r="B176" t="str">
            <v>ALBANY, GA.</v>
          </cell>
          <cell r="C176">
            <v>117800</v>
          </cell>
          <cell r="D176">
            <v>41500</v>
          </cell>
          <cell r="E176">
            <v>175419</v>
          </cell>
          <cell r="F176">
            <v>61483</v>
          </cell>
          <cell r="G176">
            <v>117300</v>
          </cell>
          <cell r="H176">
            <v>1</v>
          </cell>
          <cell r="I176">
            <v>29356</v>
          </cell>
          <cell r="J176">
            <v>32411.396058739199</v>
          </cell>
          <cell r="K176">
            <v>12963</v>
          </cell>
          <cell r="L176">
            <v>15027.669825150899</v>
          </cell>
          <cell r="M176">
            <v>0</v>
          </cell>
          <cell r="N176">
            <v>1</v>
          </cell>
          <cell r="O176">
            <v>41500</v>
          </cell>
        </row>
        <row r="177">
          <cell r="B177" t="str">
            <v>ALEXANDRIA, LA.</v>
          </cell>
          <cell r="C177">
            <v>127900</v>
          </cell>
          <cell r="D177">
            <v>45600</v>
          </cell>
          <cell r="E177">
            <v>236679</v>
          </cell>
          <cell r="F177">
            <v>77227</v>
          </cell>
          <cell r="G177">
            <v>128900</v>
          </cell>
          <cell r="H177">
            <v>1</v>
          </cell>
          <cell r="I177">
            <v>26809</v>
          </cell>
          <cell r="J177">
            <v>29599.3022529888</v>
          </cell>
          <cell r="K177">
            <v>13083</v>
          </cell>
          <cell r="L177">
            <v>15166.782714066898</v>
          </cell>
          <cell r="M177">
            <v>0</v>
          </cell>
          <cell r="N177">
            <v>1</v>
          </cell>
          <cell r="O177">
            <v>47100</v>
          </cell>
        </row>
        <row r="178">
          <cell r="B178" t="str">
            <v>ALTOONA</v>
          </cell>
          <cell r="C178">
            <v>129600</v>
          </cell>
          <cell r="D178">
            <v>50800</v>
          </cell>
          <cell r="E178">
            <v>233493</v>
          </cell>
          <cell r="F178">
            <v>84528</v>
          </cell>
          <cell r="G178">
            <v>126500</v>
          </cell>
          <cell r="H178">
            <v>1</v>
          </cell>
          <cell r="I178">
            <v>32307</v>
          </cell>
          <cell r="J178">
            <v>35669.538508982398</v>
          </cell>
          <cell r="K178">
            <v>15784</v>
          </cell>
          <cell r="L178">
            <v>18297.981988751199</v>
          </cell>
          <cell r="M178">
            <v>0</v>
          </cell>
          <cell r="N178">
            <v>1</v>
          </cell>
          <cell r="O178">
            <v>50300</v>
          </cell>
        </row>
        <row r="179">
          <cell r="B179" t="str">
            <v>ANNISTON</v>
          </cell>
          <cell r="C179">
            <v>115300</v>
          </cell>
          <cell r="D179">
            <v>44400</v>
          </cell>
          <cell r="E179">
            <v>177767</v>
          </cell>
          <cell r="F179">
            <v>36044</v>
          </cell>
          <cell r="G179">
            <v>112900</v>
          </cell>
          <cell r="H179">
            <v>1</v>
          </cell>
          <cell r="I179">
            <v>30710</v>
          </cell>
          <cell r="J179">
            <v>33906.321466271998</v>
          </cell>
          <cell r="K179">
            <v>14420</v>
          </cell>
          <cell r="L179">
            <v>16716.732151405999</v>
          </cell>
          <cell r="M179">
            <v>0</v>
          </cell>
          <cell r="N179">
            <v>1</v>
          </cell>
          <cell r="O179">
            <v>44400</v>
          </cell>
        </row>
        <row r="180">
          <cell r="B180" t="str">
            <v>ATHENS</v>
          </cell>
          <cell r="C180">
            <v>140900</v>
          </cell>
          <cell r="D180">
            <v>53100</v>
          </cell>
          <cell r="E180">
            <v>170977</v>
          </cell>
          <cell r="F180">
            <v>92901</v>
          </cell>
          <cell r="G180">
            <v>147500</v>
          </cell>
          <cell r="H180">
            <v>1</v>
          </cell>
          <cell r="I180">
            <v>28327</v>
          </cell>
          <cell r="J180">
            <v>31275.296912246402</v>
          </cell>
          <cell r="K180">
            <v>14617</v>
          </cell>
          <cell r="L180">
            <v>16945.109144043097</v>
          </cell>
          <cell r="M180">
            <v>0</v>
          </cell>
          <cell r="N180">
            <v>1</v>
          </cell>
          <cell r="O180">
            <v>56500</v>
          </cell>
        </row>
        <row r="181">
          <cell r="B181" t="str">
            <v>AUBURN-OPELIKA</v>
          </cell>
          <cell r="C181">
            <v>102600</v>
          </cell>
          <cell r="D181">
            <v>39700</v>
          </cell>
          <cell r="E181">
            <v>116733</v>
          </cell>
          <cell r="F181">
            <v>40648</v>
          </cell>
          <cell r="G181">
            <v>111600</v>
          </cell>
          <cell r="H181">
            <v>1</v>
          </cell>
          <cell r="I181">
            <v>25634</v>
          </cell>
          <cell r="J181">
            <v>28302.0073092288</v>
          </cell>
          <cell r="K181">
            <v>14049</v>
          </cell>
          <cell r="L181">
            <v>16286.641469840697</v>
          </cell>
          <cell r="M181">
            <v>0</v>
          </cell>
          <cell r="N181">
            <v>1</v>
          </cell>
          <cell r="O181">
            <v>43900</v>
          </cell>
        </row>
        <row r="182">
          <cell r="B182" t="str">
            <v>BANGOR</v>
          </cell>
          <cell r="C182">
            <v>143600</v>
          </cell>
          <cell r="D182">
            <v>55100</v>
          </cell>
          <cell r="E182">
            <v>174273</v>
          </cell>
          <cell r="F182">
            <v>44750</v>
          </cell>
          <cell r="G182">
            <v>143400</v>
          </cell>
          <cell r="H182">
            <v>1</v>
          </cell>
          <cell r="I182">
            <v>31095</v>
          </cell>
          <cell r="J182">
            <v>34331.392575504004</v>
          </cell>
          <cell r="K182">
            <v>14675</v>
          </cell>
          <cell r="L182">
            <v>17012.347040352499</v>
          </cell>
          <cell r="M182">
            <v>0</v>
          </cell>
          <cell r="N182">
            <v>1</v>
          </cell>
          <cell r="O182">
            <v>56400</v>
          </cell>
        </row>
        <row r="183">
          <cell r="B183" t="str">
            <v>BELLINGHAM</v>
          </cell>
          <cell r="C183">
            <v>164100</v>
          </cell>
          <cell r="D183">
            <v>62600</v>
          </cell>
          <cell r="E183">
            <v>225569</v>
          </cell>
          <cell r="F183">
            <v>72553</v>
          </cell>
          <cell r="G183">
            <v>177500</v>
          </cell>
          <cell r="H183">
            <v>1</v>
          </cell>
          <cell r="I183">
            <v>37221</v>
          </cell>
          <cell r="J183">
            <v>41094.991575907203</v>
          </cell>
          <cell r="K183">
            <v>17982</v>
          </cell>
          <cell r="L183">
            <v>20846.066404062596</v>
          </cell>
          <cell r="M183">
            <v>1</v>
          </cell>
          <cell r="N183">
            <v>1</v>
          </cell>
          <cell r="O183">
            <v>68500</v>
          </cell>
        </row>
        <row r="184">
          <cell r="B184" t="str">
            <v>BENTON HARBOR</v>
          </cell>
          <cell r="C184">
            <v>160100</v>
          </cell>
          <cell r="D184">
            <v>61700</v>
          </cell>
          <cell r="E184">
            <v>220100</v>
          </cell>
          <cell r="F184">
            <v>30640</v>
          </cell>
          <cell r="G184">
            <v>158200</v>
          </cell>
          <cell r="H184">
            <v>1</v>
          </cell>
          <cell r="I184">
            <v>33308</v>
          </cell>
          <cell r="J184">
            <v>36774.723392985601</v>
          </cell>
          <cell r="K184">
            <v>15467</v>
          </cell>
          <cell r="L184">
            <v>17930.492107198097</v>
          </cell>
          <cell r="M184">
            <v>0</v>
          </cell>
          <cell r="N184">
            <v>1</v>
          </cell>
          <cell r="O184">
            <v>61900</v>
          </cell>
        </row>
        <row r="185">
          <cell r="B185" t="str">
            <v>BINGHAMTON</v>
          </cell>
          <cell r="C185">
            <v>247700</v>
          </cell>
          <cell r="D185">
            <v>94700</v>
          </cell>
          <cell r="E185">
            <v>317875</v>
          </cell>
          <cell r="F185">
            <v>90962</v>
          </cell>
          <cell r="G185">
            <v>242000</v>
          </cell>
          <cell r="H185">
            <v>2</v>
          </cell>
          <cell r="I185">
            <v>32073</v>
          </cell>
          <cell r="J185">
            <v>35411.183601033597</v>
          </cell>
          <cell r="K185">
            <v>14646</v>
          </cell>
          <cell r="L185">
            <v>16978.728092197798</v>
          </cell>
          <cell r="M185">
            <v>0</v>
          </cell>
          <cell r="N185">
            <v>2</v>
          </cell>
          <cell r="O185">
            <v>93800</v>
          </cell>
        </row>
        <row r="186">
          <cell r="B186" t="str">
            <v>BLOOMINGTON, IND.</v>
          </cell>
          <cell r="C186">
            <v>114800</v>
          </cell>
          <cell r="D186">
            <v>42900</v>
          </cell>
          <cell r="E186">
            <v>172542</v>
          </cell>
          <cell r="F186">
            <v>53812</v>
          </cell>
          <cell r="G186">
            <v>118100</v>
          </cell>
          <cell r="H186">
            <v>1</v>
          </cell>
          <cell r="I186">
            <v>33285</v>
          </cell>
          <cell r="J186">
            <v>36749.329534511999</v>
          </cell>
          <cell r="K186">
            <v>16628</v>
          </cell>
          <cell r="L186">
            <v>19276.409307460399</v>
          </cell>
          <cell r="M186">
            <v>0</v>
          </cell>
          <cell r="N186">
            <v>1</v>
          </cell>
          <cell r="O186">
            <v>44900</v>
          </cell>
        </row>
        <row r="187">
          <cell r="B187" t="str">
            <v>BRYAN - COLLEGE STATION</v>
          </cell>
          <cell r="C187">
            <v>145500</v>
          </cell>
          <cell r="D187">
            <v>53100</v>
          </cell>
          <cell r="E187">
            <v>228538</v>
          </cell>
          <cell r="F187">
            <v>68100</v>
          </cell>
          <cell r="G187">
            <v>151000</v>
          </cell>
          <cell r="H187">
            <v>1</v>
          </cell>
          <cell r="I187">
            <v>27925</v>
          </cell>
          <cell r="J187">
            <v>30831.456429360001</v>
          </cell>
          <cell r="K187">
            <v>15332</v>
          </cell>
          <cell r="L187">
            <v>17773.990107167596</v>
          </cell>
          <cell r="M187">
            <v>0</v>
          </cell>
          <cell r="N187">
            <v>1</v>
          </cell>
          <cell r="O187">
            <v>56300</v>
          </cell>
        </row>
        <row r="188">
          <cell r="B188" t="str">
            <v>CHARLOTTESVILLE</v>
          </cell>
          <cell r="C188">
            <v>155000</v>
          </cell>
          <cell r="D188">
            <v>58900</v>
          </cell>
          <cell r="E188">
            <v>116515</v>
          </cell>
          <cell r="F188">
            <v>126513</v>
          </cell>
          <cell r="G188">
            <v>166600</v>
          </cell>
          <cell r="H188">
            <v>1</v>
          </cell>
          <cell r="I188">
            <v>38531</v>
          </cell>
          <cell r="J188">
            <v>42541.337428099199</v>
          </cell>
          <cell r="K188">
            <v>18799</v>
          </cell>
          <cell r="L188">
            <v>21793.193322765695</v>
          </cell>
          <cell r="M188">
            <v>1</v>
          </cell>
          <cell r="N188">
            <v>1</v>
          </cell>
          <cell r="O188">
            <v>64400</v>
          </cell>
        </row>
        <row r="189">
          <cell r="B189" t="str">
            <v>COLUMBIA, MO.</v>
          </cell>
          <cell r="C189">
            <v>130300</v>
          </cell>
          <cell r="D189">
            <v>49900</v>
          </cell>
          <cell r="E189">
            <v>293919</v>
          </cell>
          <cell r="F189">
            <v>78705</v>
          </cell>
          <cell r="G189">
            <v>136900</v>
          </cell>
          <cell r="H189">
            <v>1</v>
          </cell>
          <cell r="I189">
            <v>34435</v>
          </cell>
          <cell r="J189">
            <v>38019.022458191997</v>
          </cell>
          <cell r="K189">
            <v>17262</v>
          </cell>
          <cell r="L189">
            <v>20011.389070566598</v>
          </cell>
          <cell r="M189">
            <v>1</v>
          </cell>
          <cell r="N189">
            <v>1</v>
          </cell>
          <cell r="O189">
            <v>53400</v>
          </cell>
        </row>
        <row r="190">
          <cell r="B190" t="str">
            <v>DAVENPORT - MOLINE - ROCK ISLAND</v>
          </cell>
          <cell r="C190">
            <v>359800</v>
          </cell>
          <cell r="D190">
            <v>142300</v>
          </cell>
          <cell r="E190">
            <v>471435</v>
          </cell>
          <cell r="F190">
            <v>186733</v>
          </cell>
          <cell r="G190">
            <v>364400</v>
          </cell>
          <cell r="H190">
            <v>3</v>
          </cell>
          <cell r="I190">
            <v>34890</v>
          </cell>
          <cell r="J190">
            <v>38521.379223648</v>
          </cell>
          <cell r="K190">
            <v>16608</v>
          </cell>
          <cell r="L190">
            <v>19253.223825974397</v>
          </cell>
          <cell r="M190">
            <v>0</v>
          </cell>
          <cell r="N190">
            <v>3</v>
          </cell>
          <cell r="O190">
            <v>146400</v>
          </cell>
        </row>
        <row r="191">
          <cell r="B191" t="str">
            <v>DECATUR, ALA.</v>
          </cell>
          <cell r="C191">
            <v>144000</v>
          </cell>
          <cell r="D191">
            <v>55500</v>
          </cell>
          <cell r="E191">
            <v>143876</v>
          </cell>
          <cell r="F191">
            <v>69883</v>
          </cell>
          <cell r="G191">
            <v>148200</v>
          </cell>
          <cell r="H191">
            <v>1</v>
          </cell>
          <cell r="I191">
            <v>35360</v>
          </cell>
          <cell r="J191">
            <v>39040.297201152003</v>
          </cell>
          <cell r="K191">
            <v>16289</v>
          </cell>
          <cell r="L191">
            <v>18883.415396272696</v>
          </cell>
          <cell r="M191">
            <v>0</v>
          </cell>
          <cell r="N191">
            <v>1</v>
          </cell>
          <cell r="O191">
            <v>58600</v>
          </cell>
        </row>
        <row r="192">
          <cell r="B192" t="str">
            <v>DECATUR, ILL.</v>
          </cell>
          <cell r="C192">
            <v>112900</v>
          </cell>
          <cell r="D192">
            <v>44700</v>
          </cell>
          <cell r="E192">
            <v>143390</v>
          </cell>
          <cell r="F192">
            <v>60121</v>
          </cell>
          <cell r="G192">
            <v>110500</v>
          </cell>
          <cell r="H192">
            <v>1</v>
          </cell>
          <cell r="I192">
            <v>37411</v>
          </cell>
          <cell r="J192">
            <v>41304.766928515201</v>
          </cell>
          <cell r="K192">
            <v>17889</v>
          </cell>
          <cell r="L192">
            <v>20738.253915152698</v>
          </cell>
          <cell r="M192">
            <v>1</v>
          </cell>
          <cell r="N192">
            <v>1</v>
          </cell>
          <cell r="O192">
            <v>44200</v>
          </cell>
        </row>
        <row r="193">
          <cell r="B193" t="str">
            <v>DOTHAN</v>
          </cell>
          <cell r="C193">
            <v>135600</v>
          </cell>
          <cell r="D193">
            <v>52100</v>
          </cell>
          <cell r="E193">
            <v>233558</v>
          </cell>
          <cell r="F193">
            <v>76925</v>
          </cell>
          <cell r="G193">
            <v>137500</v>
          </cell>
          <cell r="H193">
            <v>1</v>
          </cell>
          <cell r="I193">
            <v>29544</v>
          </cell>
          <cell r="J193">
            <v>32618.963249740802</v>
          </cell>
          <cell r="K193">
            <v>14537</v>
          </cell>
          <cell r="L193">
            <v>16852.367218099098</v>
          </cell>
          <cell r="M193">
            <v>0</v>
          </cell>
          <cell r="N193">
            <v>1</v>
          </cell>
          <cell r="O193">
            <v>54000</v>
          </cell>
        </row>
        <row r="194">
          <cell r="B194" t="str">
            <v>DOVER, DEL.</v>
          </cell>
          <cell r="C194">
            <v>129300</v>
          </cell>
          <cell r="D194">
            <v>46500</v>
          </cell>
          <cell r="E194">
            <v>170862</v>
          </cell>
          <cell r="F194">
            <v>44116</v>
          </cell>
          <cell r="G194">
            <v>137500</v>
          </cell>
          <cell r="H194">
            <v>1</v>
          </cell>
          <cell r="I194">
            <v>37414</v>
          </cell>
          <cell r="J194">
            <v>41308.079170924801</v>
          </cell>
          <cell r="K194">
            <v>16016</v>
          </cell>
          <cell r="L194">
            <v>18566.933573988797</v>
          </cell>
          <cell r="M194">
            <v>0</v>
          </cell>
          <cell r="N194">
            <v>1</v>
          </cell>
          <cell r="O194">
            <v>50500</v>
          </cell>
        </row>
        <row r="195">
          <cell r="B195" t="str">
            <v>ERIE</v>
          </cell>
          <cell r="C195">
            <v>276600</v>
          </cell>
          <cell r="D195">
            <v>103800</v>
          </cell>
          <cell r="E195">
            <v>199986</v>
          </cell>
          <cell r="F195">
            <v>132102</v>
          </cell>
          <cell r="G195">
            <v>269900</v>
          </cell>
          <cell r="H195">
            <v>2</v>
          </cell>
          <cell r="I195">
            <v>35262</v>
          </cell>
          <cell r="J195">
            <v>38932.097282438401</v>
          </cell>
          <cell r="K195">
            <v>16406</v>
          </cell>
          <cell r="L195">
            <v>19019.050462965799</v>
          </cell>
          <cell r="M195">
            <v>0</v>
          </cell>
          <cell r="N195">
            <v>2</v>
          </cell>
          <cell r="O195">
            <v>103200</v>
          </cell>
        </row>
        <row r="196">
          <cell r="B196" t="str">
            <v>FLAGSTAFF</v>
          </cell>
          <cell r="C196">
            <v>130400</v>
          </cell>
          <cell r="D196">
            <v>41000</v>
          </cell>
          <cell r="E196">
            <v>150123</v>
          </cell>
          <cell r="F196">
            <v>61327</v>
          </cell>
          <cell r="G196">
            <v>131300</v>
          </cell>
          <cell r="H196">
            <v>1</v>
          </cell>
          <cell r="I196">
            <v>32479</v>
          </cell>
          <cell r="J196">
            <v>35859.440407132803</v>
          </cell>
          <cell r="K196">
            <v>13186</v>
          </cell>
          <cell r="L196">
            <v>15286.187943719799</v>
          </cell>
          <cell r="M196">
            <v>0</v>
          </cell>
          <cell r="N196">
            <v>1</v>
          </cell>
          <cell r="O196">
            <v>41500</v>
          </cell>
        </row>
        <row r="197">
          <cell r="B197" t="str">
            <v>FLORENCE, S.C.</v>
          </cell>
          <cell r="C197">
            <v>125800</v>
          </cell>
          <cell r="D197">
            <v>45800</v>
          </cell>
          <cell r="E197">
            <v>193949</v>
          </cell>
          <cell r="F197">
            <v>73255</v>
          </cell>
          <cell r="G197">
            <v>128600</v>
          </cell>
          <cell r="H197">
            <v>1</v>
          </cell>
          <cell r="I197">
            <v>29185</v>
          </cell>
          <cell r="J197">
            <v>32222.598241391999</v>
          </cell>
          <cell r="K197">
            <v>13622</v>
          </cell>
          <cell r="L197">
            <v>15791.631440114597</v>
          </cell>
          <cell r="M197">
            <v>0</v>
          </cell>
          <cell r="N197">
            <v>1</v>
          </cell>
          <cell r="O197">
            <v>48000</v>
          </cell>
        </row>
        <row r="198">
          <cell r="B198" t="str">
            <v>FORT COLLINS - LOVELAND</v>
          </cell>
          <cell r="C198">
            <v>239800</v>
          </cell>
          <cell r="D198">
            <v>92400</v>
          </cell>
          <cell r="E198">
            <v>300483</v>
          </cell>
          <cell r="F198">
            <v>151958</v>
          </cell>
          <cell r="G198">
            <v>268800</v>
          </cell>
          <cell r="H198">
            <v>2</v>
          </cell>
          <cell r="I198">
            <v>37922</v>
          </cell>
          <cell r="J198">
            <v>41868.952218950399</v>
          </cell>
          <cell r="K198">
            <v>17947</v>
          </cell>
          <cell r="L198">
            <v>20805.491811462096</v>
          </cell>
          <cell r="M198">
            <v>2</v>
          </cell>
          <cell r="N198">
            <v>2</v>
          </cell>
          <cell r="O198">
            <v>105400</v>
          </cell>
        </row>
        <row r="199">
          <cell r="B199" t="str">
            <v>FORT WALTON BEACH</v>
          </cell>
          <cell r="C199">
            <v>181500</v>
          </cell>
          <cell r="D199">
            <v>67600</v>
          </cell>
          <cell r="E199">
            <v>360735</v>
          </cell>
          <cell r="F199">
            <v>157380</v>
          </cell>
          <cell r="G199">
            <v>187900</v>
          </cell>
          <cell r="H199">
            <v>1</v>
          </cell>
          <cell r="I199">
            <v>35479</v>
          </cell>
          <cell r="J199">
            <v>39171.682816732799</v>
          </cell>
          <cell r="K199">
            <v>16546</v>
          </cell>
          <cell r="L199">
            <v>19181.348833367796</v>
          </cell>
          <cell r="M199">
            <v>0</v>
          </cell>
          <cell r="N199">
            <v>1</v>
          </cell>
          <cell r="O199">
            <v>70600</v>
          </cell>
        </row>
        <row r="200">
          <cell r="B200" t="str">
            <v>GADSDEN</v>
          </cell>
          <cell r="C200">
            <v>103300</v>
          </cell>
          <cell r="D200">
            <v>41100</v>
          </cell>
          <cell r="E200">
            <v>109761</v>
          </cell>
          <cell r="F200">
            <v>37400</v>
          </cell>
          <cell r="G200">
            <v>101400</v>
          </cell>
          <cell r="H200">
            <v>1</v>
          </cell>
          <cell r="I200">
            <v>27926</v>
          </cell>
          <cell r="J200">
            <v>30832.560510163199</v>
          </cell>
          <cell r="K200">
            <v>13996</v>
          </cell>
          <cell r="L200">
            <v>16225.199943902799</v>
          </cell>
          <cell r="M200">
            <v>0</v>
          </cell>
          <cell r="N200">
            <v>1</v>
          </cell>
          <cell r="O200">
            <v>41100</v>
          </cell>
        </row>
        <row r="201">
          <cell r="B201" t="str">
            <v>GLENS FALLS</v>
          </cell>
          <cell r="C201">
            <v>122300</v>
          </cell>
          <cell r="D201">
            <v>45100</v>
          </cell>
          <cell r="E201">
            <v>105235</v>
          </cell>
          <cell r="F201">
            <v>78518</v>
          </cell>
          <cell r="G201">
            <v>123500</v>
          </cell>
          <cell r="H201">
            <v>1</v>
          </cell>
          <cell r="I201">
            <v>33751</v>
          </cell>
          <cell r="J201">
            <v>37263.831188803204</v>
          </cell>
          <cell r="K201">
            <v>15363</v>
          </cell>
          <cell r="L201">
            <v>17809.927603470896</v>
          </cell>
          <cell r="M201">
            <v>0</v>
          </cell>
          <cell r="N201">
            <v>1</v>
          </cell>
          <cell r="O201">
            <v>46600</v>
          </cell>
        </row>
        <row r="202">
          <cell r="B202" t="str">
            <v>GOLDSBORO</v>
          </cell>
          <cell r="C202">
            <v>107700</v>
          </cell>
          <cell r="D202">
            <v>39700</v>
          </cell>
          <cell r="E202">
            <v>112039</v>
          </cell>
          <cell r="F202">
            <v>76875</v>
          </cell>
          <cell r="G202">
            <v>106200</v>
          </cell>
          <cell r="H202">
            <v>1</v>
          </cell>
          <cell r="I202">
            <v>30603</v>
          </cell>
          <cell r="J202">
            <v>33788.184820329603</v>
          </cell>
          <cell r="K202">
            <v>14774</v>
          </cell>
          <cell r="L202">
            <v>17127.115173708196</v>
          </cell>
          <cell r="M202">
            <v>0</v>
          </cell>
          <cell r="N202">
            <v>1</v>
          </cell>
          <cell r="O202">
            <v>39700</v>
          </cell>
        </row>
        <row r="203">
          <cell r="B203" t="str">
            <v>GREELEY</v>
          </cell>
          <cell r="C203">
            <v>166000</v>
          </cell>
          <cell r="D203">
            <v>61100</v>
          </cell>
          <cell r="E203">
            <v>155505</v>
          </cell>
          <cell r="F203">
            <v>22919</v>
          </cell>
          <cell r="G203">
            <v>191800</v>
          </cell>
          <cell r="H203">
            <v>1</v>
          </cell>
          <cell r="I203">
            <v>30877</v>
          </cell>
          <cell r="J203">
            <v>34090.702960406401</v>
          </cell>
          <cell r="K203">
            <v>13887</v>
          </cell>
          <cell r="L203">
            <v>16098.839069804098</v>
          </cell>
          <cell r="M203">
            <v>0</v>
          </cell>
          <cell r="N203">
            <v>1</v>
          </cell>
          <cell r="O203">
            <v>72100</v>
          </cell>
        </row>
        <row r="204">
          <cell r="B204" t="str">
            <v>GREENVILLE, N.C.</v>
          </cell>
          <cell r="C204">
            <v>129600</v>
          </cell>
          <cell r="D204">
            <v>49200</v>
          </cell>
          <cell r="E204">
            <v>164161</v>
          </cell>
          <cell r="F204">
            <v>81824</v>
          </cell>
          <cell r="G204">
            <v>140200</v>
          </cell>
          <cell r="H204">
            <v>1</v>
          </cell>
          <cell r="I204">
            <v>29531</v>
          </cell>
          <cell r="J204">
            <v>32604.610199299201</v>
          </cell>
          <cell r="K204">
            <v>14693</v>
          </cell>
          <cell r="L204">
            <v>17033.213973689897</v>
          </cell>
          <cell r="M204">
            <v>0</v>
          </cell>
          <cell r="N204">
            <v>1</v>
          </cell>
          <cell r="O204">
            <v>54300</v>
          </cell>
        </row>
        <row r="205">
          <cell r="B205" t="str">
            <v>HAGERSTOWN</v>
          </cell>
          <cell r="C205">
            <v>127400</v>
          </cell>
          <cell r="D205">
            <v>47800</v>
          </cell>
          <cell r="E205">
            <v>120414</v>
          </cell>
          <cell r="F205">
            <v>46470</v>
          </cell>
          <cell r="G205">
            <v>128600</v>
          </cell>
          <cell r="H205">
            <v>1</v>
          </cell>
          <cell r="I205">
            <v>32590</v>
          </cell>
          <cell r="J205">
            <v>35981.993376288003</v>
          </cell>
          <cell r="K205">
            <v>14465</v>
          </cell>
          <cell r="L205">
            <v>16768.899484749498</v>
          </cell>
          <cell r="M205">
            <v>0</v>
          </cell>
          <cell r="N205">
            <v>1</v>
          </cell>
          <cell r="O205">
            <v>48800</v>
          </cell>
        </row>
        <row r="206">
          <cell r="B206" t="str">
            <v>HATTIESBURG</v>
          </cell>
          <cell r="C206">
            <v>114600</v>
          </cell>
          <cell r="D206">
            <v>42800</v>
          </cell>
          <cell r="E206">
            <v>292337</v>
          </cell>
          <cell r="F206">
            <v>58774</v>
          </cell>
          <cell r="G206">
            <v>123300</v>
          </cell>
          <cell r="H206">
            <v>1</v>
          </cell>
          <cell r="I206">
            <v>26855</v>
          </cell>
          <cell r="J206">
            <v>29650.089969936002</v>
          </cell>
          <cell r="K206">
            <v>14095</v>
          </cell>
          <cell r="L206">
            <v>16339.968077258498</v>
          </cell>
          <cell r="M206">
            <v>0</v>
          </cell>
          <cell r="N206">
            <v>1</v>
          </cell>
          <cell r="O206">
            <v>47300</v>
          </cell>
        </row>
        <row r="207">
          <cell r="B207" t="str">
            <v>IOWA CITY</v>
          </cell>
          <cell r="C207">
            <v>104300</v>
          </cell>
          <cell r="D207">
            <v>39400</v>
          </cell>
          <cell r="E207">
            <v>166240</v>
          </cell>
          <cell r="F207">
            <v>84630</v>
          </cell>
          <cell r="G207">
            <v>109700</v>
          </cell>
          <cell r="H207">
            <v>1</v>
          </cell>
          <cell r="I207">
            <v>37419</v>
          </cell>
          <cell r="J207">
            <v>41313.599574940803</v>
          </cell>
          <cell r="K207">
            <v>18597</v>
          </cell>
          <cell r="L207">
            <v>21559.019959757097</v>
          </cell>
          <cell r="M207">
            <v>1</v>
          </cell>
          <cell r="N207">
            <v>1</v>
          </cell>
          <cell r="O207">
            <v>42000</v>
          </cell>
        </row>
        <row r="208">
          <cell r="B208" t="str">
            <v>JACKSON, MICH.</v>
          </cell>
          <cell r="C208">
            <v>162300</v>
          </cell>
          <cell r="D208">
            <v>58200</v>
          </cell>
          <cell r="E208">
            <v>326973</v>
          </cell>
          <cell r="F208">
            <v>44969</v>
          </cell>
          <cell r="G208">
            <v>167600</v>
          </cell>
          <cell r="H208">
            <v>1</v>
          </cell>
          <cell r="I208">
            <v>33294</v>
          </cell>
          <cell r="J208">
            <v>36759.266261740799</v>
          </cell>
          <cell r="K208">
            <v>14129</v>
          </cell>
          <cell r="L208">
            <v>16379.383395784698</v>
          </cell>
          <cell r="M208">
            <v>0</v>
          </cell>
          <cell r="N208">
            <v>1</v>
          </cell>
          <cell r="O208">
            <v>61400</v>
          </cell>
        </row>
        <row r="209">
          <cell r="B209" t="str">
            <v>JACKSON, TENN.</v>
          </cell>
          <cell r="C209">
            <v>102400</v>
          </cell>
          <cell r="D209">
            <v>39600</v>
          </cell>
          <cell r="E209">
            <v>131950</v>
          </cell>
          <cell r="F209">
            <v>116495</v>
          </cell>
          <cell r="G209">
            <v>108400</v>
          </cell>
          <cell r="H209">
            <v>1</v>
          </cell>
          <cell r="I209">
            <v>33917</v>
          </cell>
          <cell r="J209">
            <v>37447.108602134402</v>
          </cell>
          <cell r="K209">
            <v>16795</v>
          </cell>
          <cell r="L209">
            <v>19470.008077868497</v>
          </cell>
          <cell r="M209">
            <v>0</v>
          </cell>
          <cell r="N209">
            <v>1</v>
          </cell>
          <cell r="O209">
            <v>42900</v>
          </cell>
        </row>
        <row r="210">
          <cell r="B210" t="str">
            <v>JACKSONVILLE, N.C.</v>
          </cell>
          <cell r="C210">
            <v>148600</v>
          </cell>
          <cell r="D210">
            <v>38700</v>
          </cell>
          <cell r="E210">
            <v>132536</v>
          </cell>
          <cell r="F210">
            <v>45582</v>
          </cell>
          <cell r="G210">
            <v>145100</v>
          </cell>
          <cell r="H210">
            <v>1</v>
          </cell>
          <cell r="I210">
            <v>33796</v>
          </cell>
          <cell r="J210">
            <v>37313.514824947204</v>
          </cell>
          <cell r="K210">
            <v>14858</v>
          </cell>
          <cell r="L210">
            <v>17224.494195949399</v>
          </cell>
          <cell r="M210">
            <v>0</v>
          </cell>
          <cell r="N210">
            <v>1</v>
          </cell>
          <cell r="O210">
            <v>37200</v>
          </cell>
        </row>
        <row r="211">
          <cell r="B211" t="str">
            <v>JAMESTOWN</v>
          </cell>
          <cell r="C211">
            <v>135500</v>
          </cell>
          <cell r="D211">
            <v>52500</v>
          </cell>
          <cell r="E211">
            <v>161957</v>
          </cell>
          <cell r="F211">
            <v>37137</v>
          </cell>
          <cell r="G211">
            <v>131000</v>
          </cell>
          <cell r="H211">
            <v>1</v>
          </cell>
          <cell r="I211">
            <v>28524</v>
          </cell>
          <cell r="J211">
            <v>31492.800830476801</v>
          </cell>
          <cell r="K211">
            <v>13568</v>
          </cell>
          <cell r="L211">
            <v>15729.030640102397</v>
          </cell>
          <cell r="M211">
            <v>0</v>
          </cell>
          <cell r="N211">
            <v>1</v>
          </cell>
          <cell r="O211">
            <v>51500</v>
          </cell>
        </row>
        <row r="212">
          <cell r="B212" t="str">
            <v>JANESVILLE - BELOIT</v>
          </cell>
          <cell r="C212">
            <v>151900</v>
          </cell>
          <cell r="D212">
            <v>58000</v>
          </cell>
          <cell r="E212">
            <v>284648</v>
          </cell>
          <cell r="F212">
            <v>32258</v>
          </cell>
          <cell r="G212">
            <v>155100</v>
          </cell>
          <cell r="H212">
            <v>1</v>
          </cell>
          <cell r="I212">
            <v>38323</v>
          </cell>
          <cell r="J212">
            <v>42311.688621033602</v>
          </cell>
          <cell r="K212">
            <v>16915</v>
          </cell>
          <cell r="L212">
            <v>19609.120966784496</v>
          </cell>
          <cell r="M212">
            <v>0</v>
          </cell>
          <cell r="N212">
            <v>1</v>
          </cell>
          <cell r="O212">
            <v>60200</v>
          </cell>
        </row>
        <row r="213">
          <cell r="B213" t="str">
            <v>JOPLIN</v>
          </cell>
          <cell r="C213">
            <v>150800</v>
          </cell>
          <cell r="D213">
            <v>60100</v>
          </cell>
          <cell r="E213">
            <v>341046</v>
          </cell>
          <cell r="F213">
            <v>76200</v>
          </cell>
          <cell r="G213">
            <v>157500</v>
          </cell>
          <cell r="H213">
            <v>1</v>
          </cell>
          <cell r="I213">
            <v>28977</v>
          </cell>
          <cell r="J213">
            <v>31992.949434326401</v>
          </cell>
          <cell r="K213">
            <v>14719</v>
          </cell>
          <cell r="L213">
            <v>17063.355099621698</v>
          </cell>
          <cell r="M213">
            <v>0</v>
          </cell>
          <cell r="N213">
            <v>1</v>
          </cell>
          <cell r="O213">
            <v>63600</v>
          </cell>
        </row>
        <row r="214">
          <cell r="B214" t="str">
            <v>KANKAKEE</v>
          </cell>
          <cell r="C214">
            <v>103200</v>
          </cell>
          <cell r="D214">
            <v>37500</v>
          </cell>
          <cell r="E214">
            <v>214730</v>
          </cell>
          <cell r="F214">
            <v>54054</v>
          </cell>
          <cell r="G214">
            <v>104700</v>
          </cell>
          <cell r="H214">
            <v>1</v>
          </cell>
          <cell r="I214">
            <v>38663</v>
          </cell>
          <cell r="J214">
            <v>42687.076094121599</v>
          </cell>
          <cell r="K214">
            <v>16750</v>
          </cell>
          <cell r="L214">
            <v>19417.840744524998</v>
          </cell>
          <cell r="M214">
            <v>0</v>
          </cell>
          <cell r="N214">
            <v>1</v>
          </cell>
          <cell r="O214">
            <v>38500</v>
          </cell>
        </row>
        <row r="215">
          <cell r="B215" t="str">
            <v>LAKE CHARLES</v>
          </cell>
          <cell r="C215">
            <v>181600</v>
          </cell>
          <cell r="D215">
            <v>67200</v>
          </cell>
          <cell r="E215">
            <v>283094</v>
          </cell>
          <cell r="F215">
            <v>83703</v>
          </cell>
          <cell r="G215">
            <v>184500</v>
          </cell>
          <cell r="H215">
            <v>1</v>
          </cell>
          <cell r="I215">
            <v>33636</v>
          </cell>
          <cell r="J215">
            <v>37136.861896435199</v>
          </cell>
          <cell r="K215">
            <v>15803</v>
          </cell>
          <cell r="L215">
            <v>18320.008196162897</v>
          </cell>
          <cell r="M215">
            <v>0</v>
          </cell>
          <cell r="N215">
            <v>1</v>
          </cell>
          <cell r="O215">
            <v>70200</v>
          </cell>
        </row>
        <row r="216">
          <cell r="B216" t="str">
            <v>LAS CRUCES</v>
          </cell>
          <cell r="C216">
            <v>171100</v>
          </cell>
          <cell r="D216">
            <v>58100</v>
          </cell>
          <cell r="E216">
            <v>192856</v>
          </cell>
          <cell r="F216">
            <v>43558</v>
          </cell>
          <cell r="G216">
            <v>180200</v>
          </cell>
          <cell r="H216">
            <v>1</v>
          </cell>
          <cell r="I216">
            <v>24951</v>
          </cell>
          <cell r="J216">
            <v>27547.920120643201</v>
          </cell>
          <cell r="K216">
            <v>10930</v>
          </cell>
          <cell r="L216">
            <v>12670.865632098998</v>
          </cell>
          <cell r="M216">
            <v>0</v>
          </cell>
          <cell r="N216">
            <v>1</v>
          </cell>
          <cell r="O216">
            <v>62500</v>
          </cell>
        </row>
        <row r="217">
          <cell r="B217" t="str">
            <v>LAWTON</v>
          </cell>
          <cell r="C217">
            <v>107800</v>
          </cell>
          <cell r="D217">
            <v>36800</v>
          </cell>
          <cell r="E217">
            <v>186257</v>
          </cell>
          <cell r="F217">
            <v>27101</v>
          </cell>
          <cell r="G217">
            <v>102400</v>
          </cell>
          <cell r="H217">
            <v>1</v>
          </cell>
          <cell r="I217">
            <v>28501</v>
          </cell>
          <cell r="J217">
            <v>31467.406972003202</v>
          </cell>
          <cell r="K217">
            <v>12595</v>
          </cell>
          <cell r="L217">
            <v>14601.056965808499</v>
          </cell>
          <cell r="M217">
            <v>0</v>
          </cell>
          <cell r="N217">
            <v>1</v>
          </cell>
          <cell r="O217">
            <v>34900</v>
          </cell>
        </row>
        <row r="218">
          <cell r="B218" t="str">
            <v>LEWISTON - AUBURN</v>
          </cell>
          <cell r="C218">
            <v>102200</v>
          </cell>
          <cell r="D218">
            <v>39900</v>
          </cell>
          <cell r="E218">
            <v>162922</v>
          </cell>
          <cell r="F218">
            <v>24871</v>
          </cell>
          <cell r="G218">
            <v>103100</v>
          </cell>
          <cell r="H218">
            <v>1</v>
          </cell>
          <cell r="I218">
            <v>32874</v>
          </cell>
          <cell r="J218">
            <v>36295.552324396798</v>
          </cell>
          <cell r="K218">
            <v>15265</v>
          </cell>
          <cell r="L218">
            <v>17696.318744189499</v>
          </cell>
          <cell r="M218">
            <v>0</v>
          </cell>
          <cell r="N218">
            <v>1</v>
          </cell>
          <cell r="O218">
            <v>41300</v>
          </cell>
        </row>
        <row r="219">
          <cell r="B219" t="str">
            <v>LIMA</v>
          </cell>
          <cell r="C219">
            <v>154200</v>
          </cell>
          <cell r="D219">
            <v>56500</v>
          </cell>
          <cell r="E219">
            <v>280503</v>
          </cell>
          <cell r="F219">
            <v>70219</v>
          </cell>
          <cell r="G219">
            <v>152500</v>
          </cell>
          <cell r="H219">
            <v>1</v>
          </cell>
          <cell r="I219">
            <v>34557</v>
          </cell>
          <cell r="J219">
            <v>38153.7203161824</v>
          </cell>
          <cell r="K219">
            <v>14825</v>
          </cell>
          <cell r="L219">
            <v>17186.238151497499</v>
          </cell>
          <cell r="M219">
            <v>0</v>
          </cell>
          <cell r="N219">
            <v>1</v>
          </cell>
          <cell r="O219">
            <v>57200</v>
          </cell>
        </row>
        <row r="220">
          <cell r="B220" t="str">
            <v>LINCOLN</v>
          </cell>
          <cell r="C220">
            <v>238800</v>
          </cell>
          <cell r="D220">
            <v>93600</v>
          </cell>
          <cell r="E220">
            <v>308913</v>
          </cell>
          <cell r="F220">
            <v>83841</v>
          </cell>
          <cell r="G220">
            <v>249700</v>
          </cell>
          <cell r="H220">
            <v>2</v>
          </cell>
          <cell r="I220">
            <v>44367</v>
          </cell>
          <cell r="J220">
            <v>48984.752995574403</v>
          </cell>
          <cell r="K220">
            <v>21151</v>
          </cell>
          <cell r="L220">
            <v>24519.805945519296</v>
          </cell>
          <cell r="M220">
            <v>2</v>
          </cell>
          <cell r="N220">
            <v>2</v>
          </cell>
          <cell r="O220">
            <v>99500</v>
          </cell>
        </row>
        <row r="221">
          <cell r="B221" t="str">
            <v>MADISON</v>
          </cell>
          <cell r="C221">
            <v>418300</v>
          </cell>
          <cell r="D221">
            <v>166100</v>
          </cell>
          <cell r="E221">
            <v>574316</v>
          </cell>
          <cell r="F221">
            <v>279707</v>
          </cell>
          <cell r="G221">
            <v>436700</v>
          </cell>
          <cell r="H221">
            <v>4</v>
          </cell>
          <cell r="I221">
            <v>43669</v>
          </cell>
          <cell r="J221">
            <v>48214.1045949408</v>
          </cell>
          <cell r="K221">
            <v>20649</v>
          </cell>
          <cell r="L221">
            <v>23937.850360220698</v>
          </cell>
          <cell r="M221">
            <v>4</v>
          </cell>
          <cell r="N221">
            <v>4</v>
          </cell>
          <cell r="O221">
            <v>175800</v>
          </cell>
        </row>
        <row r="222">
          <cell r="B222" t="str">
            <v>MANSFIELD</v>
          </cell>
          <cell r="C222">
            <v>175800</v>
          </cell>
          <cell r="D222">
            <v>68500</v>
          </cell>
          <cell r="E222">
            <v>272509</v>
          </cell>
          <cell r="F222">
            <v>51017</v>
          </cell>
          <cell r="G222">
            <v>170000</v>
          </cell>
          <cell r="H222">
            <v>1</v>
          </cell>
          <cell r="I222">
            <v>32010</v>
          </cell>
          <cell r="J222">
            <v>35341.626510431997</v>
          </cell>
          <cell r="K222">
            <v>14950</v>
          </cell>
          <cell r="L222">
            <v>17331.147410784997</v>
          </cell>
          <cell r="M222">
            <v>0</v>
          </cell>
          <cell r="N222">
            <v>1</v>
          </cell>
          <cell r="O222">
            <v>67400</v>
          </cell>
        </row>
        <row r="223">
          <cell r="B223" t="str">
            <v>MEDFORD - ASHLAND</v>
          </cell>
          <cell r="C223">
            <v>176500</v>
          </cell>
          <cell r="D223">
            <v>70200</v>
          </cell>
          <cell r="E223">
            <v>226985</v>
          </cell>
          <cell r="F223">
            <v>69382</v>
          </cell>
          <cell r="G223">
            <v>188900</v>
          </cell>
          <cell r="H223">
            <v>1</v>
          </cell>
          <cell r="I223">
            <v>29732</v>
          </cell>
          <cell r="J223">
            <v>32826.530440742397</v>
          </cell>
          <cell r="K223">
            <v>14867</v>
          </cell>
          <cell r="L223">
            <v>17234.927662618098</v>
          </cell>
          <cell r="M223">
            <v>0</v>
          </cell>
          <cell r="N223">
            <v>1</v>
          </cell>
          <cell r="O223">
            <v>76200</v>
          </cell>
        </row>
        <row r="224">
          <cell r="B224" t="str">
            <v>MONROE</v>
          </cell>
          <cell r="C224">
            <v>148400</v>
          </cell>
          <cell r="D224">
            <v>53900</v>
          </cell>
          <cell r="E224">
            <v>290003</v>
          </cell>
          <cell r="F224">
            <v>116125</v>
          </cell>
          <cell r="G224">
            <v>148100</v>
          </cell>
          <cell r="H224">
            <v>1</v>
          </cell>
          <cell r="I224">
            <v>27253</v>
          </cell>
          <cell r="J224">
            <v>30089.514129609601</v>
          </cell>
          <cell r="K224">
            <v>13795</v>
          </cell>
          <cell r="L224">
            <v>15992.185854968498</v>
          </cell>
          <cell r="M224">
            <v>0</v>
          </cell>
          <cell r="N224">
            <v>1</v>
          </cell>
          <cell r="O224">
            <v>54900</v>
          </cell>
        </row>
        <row r="225">
          <cell r="B225" t="str">
            <v>PANAMA CITY</v>
          </cell>
          <cell r="C225">
            <v>151100</v>
          </cell>
          <cell r="D225">
            <v>58400</v>
          </cell>
          <cell r="E225">
            <v>304398</v>
          </cell>
          <cell r="F225">
            <v>77097</v>
          </cell>
          <cell r="G225">
            <v>156100</v>
          </cell>
          <cell r="H225">
            <v>1</v>
          </cell>
          <cell r="I225">
            <v>30860</v>
          </cell>
          <cell r="J225">
            <v>34071.933586751999</v>
          </cell>
          <cell r="K225">
            <v>15365</v>
          </cell>
          <cell r="L225">
            <v>17812.246151619496</v>
          </cell>
          <cell r="M225">
            <v>0</v>
          </cell>
          <cell r="N225">
            <v>1</v>
          </cell>
          <cell r="O225">
            <v>60900</v>
          </cell>
        </row>
        <row r="226">
          <cell r="B226" t="str">
            <v>PEORIA - PEKIN</v>
          </cell>
          <cell r="C226">
            <v>345600</v>
          </cell>
          <cell r="D226">
            <v>133600</v>
          </cell>
          <cell r="E226">
            <v>524844</v>
          </cell>
          <cell r="F226">
            <v>97704</v>
          </cell>
          <cell r="G226">
            <v>346700</v>
          </cell>
          <cell r="H226">
            <v>3</v>
          </cell>
          <cell r="I226">
            <v>39420</v>
          </cell>
          <cell r="J226">
            <v>43522.865262143998</v>
          </cell>
          <cell r="K226">
            <v>18322</v>
          </cell>
          <cell r="L226">
            <v>21240.219589324599</v>
          </cell>
          <cell r="M226">
            <v>3</v>
          </cell>
          <cell r="N226">
            <v>3</v>
          </cell>
          <cell r="O226">
            <v>135800</v>
          </cell>
        </row>
        <row r="227">
          <cell r="B227" t="str">
            <v>PUEBLO</v>
          </cell>
          <cell r="C227">
            <v>138700</v>
          </cell>
          <cell r="D227">
            <v>54100</v>
          </cell>
          <cell r="E227">
            <v>217136</v>
          </cell>
          <cell r="F227">
            <v>39740</v>
          </cell>
          <cell r="G227">
            <v>150700</v>
          </cell>
          <cell r="H227">
            <v>1</v>
          </cell>
          <cell r="I227">
            <v>25958</v>
          </cell>
          <cell r="J227">
            <v>28659.729489465601</v>
          </cell>
          <cell r="K227">
            <v>12661</v>
          </cell>
          <cell r="L227">
            <v>14677.569054712298</v>
          </cell>
          <cell r="M227">
            <v>0</v>
          </cell>
          <cell r="N227">
            <v>1</v>
          </cell>
          <cell r="O227">
            <v>60000</v>
          </cell>
        </row>
        <row r="228">
          <cell r="B228" t="str">
            <v>REDDING</v>
          </cell>
          <cell r="C228">
            <v>167300</v>
          </cell>
          <cell r="D228">
            <v>64200</v>
          </cell>
          <cell r="E228">
            <v>203676</v>
          </cell>
          <cell r="F228">
            <v>47435</v>
          </cell>
          <cell r="G228">
            <v>170600</v>
          </cell>
          <cell r="H228">
            <v>1</v>
          </cell>
          <cell r="I228">
            <v>26480</v>
          </cell>
          <cell r="J228">
            <v>29236.059668736001</v>
          </cell>
          <cell r="K228">
            <v>12821</v>
          </cell>
          <cell r="L228">
            <v>14863.052906600298</v>
          </cell>
          <cell r="M228">
            <v>0</v>
          </cell>
          <cell r="N228">
            <v>1</v>
          </cell>
          <cell r="O228">
            <v>66200</v>
          </cell>
        </row>
        <row r="229">
          <cell r="B229" t="str">
            <v>RICHLAND - KENNEWICK - PASCO</v>
          </cell>
          <cell r="C229">
            <v>186800</v>
          </cell>
          <cell r="D229">
            <v>68300</v>
          </cell>
          <cell r="E229">
            <v>319815</v>
          </cell>
          <cell r="F229">
            <v>55025</v>
          </cell>
          <cell r="G229">
            <v>196700</v>
          </cell>
          <cell r="H229">
            <v>1</v>
          </cell>
          <cell r="I229">
            <v>42085</v>
          </cell>
          <cell r="J229">
            <v>46465.240602671998</v>
          </cell>
          <cell r="K229">
            <v>17902</v>
          </cell>
          <cell r="L229">
            <v>20753.324478118597</v>
          </cell>
          <cell r="M229">
            <v>1</v>
          </cell>
          <cell r="N229">
            <v>1</v>
          </cell>
          <cell r="O229">
            <v>72700</v>
          </cell>
        </row>
        <row r="230">
          <cell r="B230" t="str">
            <v>ROCHESTER, MINN.</v>
          </cell>
          <cell r="C230">
            <v>120000</v>
          </cell>
          <cell r="D230">
            <v>46000</v>
          </cell>
          <cell r="E230">
            <v>279836</v>
          </cell>
          <cell r="F230">
            <v>90139</v>
          </cell>
          <cell r="G230">
            <v>131800</v>
          </cell>
          <cell r="H230">
            <v>1</v>
          </cell>
          <cell r="I230">
            <v>43973</v>
          </cell>
          <cell r="J230">
            <v>48549.745159113598</v>
          </cell>
          <cell r="K230">
            <v>19634</v>
          </cell>
          <cell r="L230">
            <v>22761.187174806197</v>
          </cell>
          <cell r="M230">
            <v>1</v>
          </cell>
          <cell r="N230">
            <v>1</v>
          </cell>
          <cell r="O230">
            <v>51500</v>
          </cell>
        </row>
        <row r="231">
          <cell r="B231" t="str">
            <v>ROCKY MOUNT</v>
          </cell>
          <cell r="C231">
            <v>146500</v>
          </cell>
          <cell r="D231">
            <v>55300</v>
          </cell>
          <cell r="E231">
            <v>107816</v>
          </cell>
          <cell r="F231">
            <v>82220</v>
          </cell>
          <cell r="G231">
            <v>150300</v>
          </cell>
          <cell r="H231">
            <v>1</v>
          </cell>
          <cell r="I231">
            <v>28479</v>
          </cell>
          <cell r="J231">
            <v>31443.117194332801</v>
          </cell>
          <cell r="K231">
            <v>13457</v>
          </cell>
          <cell r="L231">
            <v>15600.351217855097</v>
          </cell>
          <cell r="M231">
            <v>0</v>
          </cell>
          <cell r="N231">
            <v>1</v>
          </cell>
          <cell r="O231">
            <v>57800</v>
          </cell>
        </row>
        <row r="232">
          <cell r="B232" t="str">
            <v>SAN ANGELO</v>
          </cell>
          <cell r="C232">
            <v>106200</v>
          </cell>
          <cell r="D232">
            <v>38600</v>
          </cell>
          <cell r="E232">
            <v>147517</v>
          </cell>
          <cell r="F232">
            <v>31238</v>
          </cell>
          <cell r="G232">
            <v>105400</v>
          </cell>
          <cell r="H232">
            <v>1</v>
          </cell>
          <cell r="I232">
            <v>30374</v>
          </cell>
          <cell r="J232">
            <v>33535.350316396798</v>
          </cell>
          <cell r="K232">
            <v>14609</v>
          </cell>
          <cell r="L232">
            <v>16935.834951448698</v>
          </cell>
          <cell r="M232">
            <v>0</v>
          </cell>
          <cell r="N232">
            <v>1</v>
          </cell>
          <cell r="O232">
            <v>38800</v>
          </cell>
        </row>
        <row r="233">
          <cell r="B233" t="str">
            <v>SHARON</v>
          </cell>
          <cell r="C233">
            <v>121400</v>
          </cell>
          <cell r="D233">
            <v>46800</v>
          </cell>
          <cell r="E233">
            <v>157295</v>
          </cell>
          <cell r="F233">
            <v>186467</v>
          </cell>
          <cell r="G233">
            <v>119800</v>
          </cell>
          <cell r="H233">
            <v>1</v>
          </cell>
          <cell r="I233">
            <v>32022</v>
          </cell>
          <cell r="J233">
            <v>35354.875480070397</v>
          </cell>
          <cell r="K233">
            <v>15065</v>
          </cell>
          <cell r="L233">
            <v>17464.463929329497</v>
          </cell>
          <cell r="M233">
            <v>0</v>
          </cell>
          <cell r="N233">
            <v>1</v>
          </cell>
          <cell r="O233">
            <v>47200</v>
          </cell>
        </row>
        <row r="234">
          <cell r="B234" t="str">
            <v>SHERMAN - DENISON</v>
          </cell>
          <cell r="C234">
            <v>104400</v>
          </cell>
          <cell r="D234">
            <v>41000</v>
          </cell>
          <cell r="E234">
            <v>209064</v>
          </cell>
          <cell r="F234">
            <v>23816</v>
          </cell>
          <cell r="G234">
            <v>112300</v>
          </cell>
          <cell r="H234">
            <v>1</v>
          </cell>
          <cell r="I234">
            <v>32373</v>
          </cell>
          <cell r="J234">
            <v>35742.407841993598</v>
          </cell>
          <cell r="K234">
            <v>15972</v>
          </cell>
          <cell r="L234">
            <v>18515.925514719598</v>
          </cell>
          <cell r="M234">
            <v>0</v>
          </cell>
          <cell r="N234">
            <v>1</v>
          </cell>
          <cell r="O234">
            <v>44700</v>
          </cell>
        </row>
        <row r="235">
          <cell r="B235" t="str">
            <v>SIOUX CITY</v>
          </cell>
          <cell r="C235">
            <v>120700</v>
          </cell>
          <cell r="D235">
            <v>45700</v>
          </cell>
          <cell r="E235">
            <v>197312</v>
          </cell>
          <cell r="F235">
            <v>51608</v>
          </cell>
          <cell r="G235">
            <v>120900</v>
          </cell>
          <cell r="H235">
            <v>1</v>
          </cell>
          <cell r="I235">
            <v>36969</v>
          </cell>
          <cell r="J235">
            <v>40816.763213500803</v>
          </cell>
          <cell r="K235">
            <v>17568</v>
          </cell>
          <cell r="L235">
            <v>20366.126937302397</v>
          </cell>
          <cell r="M235">
            <v>1</v>
          </cell>
          <cell r="N235">
            <v>1</v>
          </cell>
          <cell r="O235">
            <v>46200</v>
          </cell>
        </row>
        <row r="236">
          <cell r="B236" t="str">
            <v>SOUTH BEND</v>
          </cell>
          <cell r="C236">
            <v>259000</v>
          </cell>
          <cell r="D236">
            <v>99200</v>
          </cell>
          <cell r="E236">
            <v>289637</v>
          </cell>
          <cell r="F236">
            <v>126859</v>
          </cell>
          <cell r="G236">
            <v>259600</v>
          </cell>
          <cell r="H236">
            <v>2</v>
          </cell>
          <cell r="I236">
            <v>35534</v>
          </cell>
          <cell r="J236">
            <v>39232.407260908803</v>
          </cell>
          <cell r="K236">
            <v>16838</v>
          </cell>
          <cell r="L236">
            <v>19519.856863063396</v>
          </cell>
          <cell r="M236">
            <v>0</v>
          </cell>
          <cell r="N236">
            <v>2</v>
          </cell>
          <cell r="O236">
            <v>101400</v>
          </cell>
        </row>
        <row r="237">
          <cell r="B237" t="str">
            <v>STATE COLLEGE</v>
          </cell>
          <cell r="C237">
            <v>132500</v>
          </cell>
          <cell r="D237">
            <v>45600</v>
          </cell>
          <cell r="E237">
            <v>125681</v>
          </cell>
          <cell r="F237">
            <v>96547</v>
          </cell>
          <cell r="G237">
            <v>133000</v>
          </cell>
          <cell r="H237">
            <v>1</v>
          </cell>
          <cell r="I237">
            <v>34081</v>
          </cell>
          <cell r="J237">
            <v>37628.177853859197</v>
          </cell>
          <cell r="K237">
            <v>15326</v>
          </cell>
          <cell r="L237">
            <v>17767.034462721796</v>
          </cell>
          <cell r="M237">
            <v>0</v>
          </cell>
          <cell r="N237">
            <v>1</v>
          </cell>
          <cell r="O237">
            <v>46200</v>
          </cell>
        </row>
        <row r="238">
          <cell r="B238" t="str">
            <v>STEUBENVILLE - WEIRTON</v>
          </cell>
          <cell r="C238">
            <v>132600</v>
          </cell>
          <cell r="D238">
            <v>53100</v>
          </cell>
          <cell r="E238">
            <v>100252</v>
          </cell>
          <cell r="F238">
            <v>31832</v>
          </cell>
          <cell r="G238">
            <v>126600</v>
          </cell>
          <cell r="H238">
            <v>1</v>
          </cell>
          <cell r="I238">
            <v>28885</v>
          </cell>
          <cell r="J238">
            <v>31891.374000431999</v>
          </cell>
          <cell r="K238">
            <v>14178</v>
          </cell>
          <cell r="L238">
            <v>16436.187825425397</v>
          </cell>
          <cell r="M238">
            <v>0</v>
          </cell>
          <cell r="N238">
            <v>1</v>
          </cell>
          <cell r="O238">
            <v>51600</v>
          </cell>
        </row>
        <row r="239">
          <cell r="B239" t="str">
            <v>SUMTER</v>
          </cell>
          <cell r="C239">
            <v>108700</v>
          </cell>
          <cell r="D239">
            <v>37200</v>
          </cell>
          <cell r="E239">
            <v>73395</v>
          </cell>
          <cell r="F239">
            <v>39728</v>
          </cell>
          <cell r="G239">
            <v>107400</v>
          </cell>
          <cell r="H239">
            <v>1</v>
          </cell>
          <cell r="I239">
            <v>28395</v>
          </cell>
          <cell r="J239">
            <v>31350.374406864001</v>
          </cell>
          <cell r="K239">
            <v>13468</v>
          </cell>
          <cell r="L239">
            <v>15613.103232672398</v>
          </cell>
          <cell r="M239">
            <v>0</v>
          </cell>
          <cell r="N239">
            <v>1</v>
          </cell>
          <cell r="O239">
            <v>37700</v>
          </cell>
        </row>
        <row r="240">
          <cell r="B240" t="str">
            <v>TERRE HAUTE</v>
          </cell>
          <cell r="C240">
            <v>147400</v>
          </cell>
          <cell r="D240">
            <v>57400</v>
          </cell>
          <cell r="E240">
            <v>298744</v>
          </cell>
          <cell r="F240">
            <v>81031</v>
          </cell>
          <cell r="G240">
            <v>144500</v>
          </cell>
          <cell r="H240">
            <v>1</v>
          </cell>
          <cell r="I240">
            <v>29692</v>
          </cell>
          <cell r="J240">
            <v>32782.3672086144</v>
          </cell>
          <cell r="K240">
            <v>15159</v>
          </cell>
          <cell r="L240">
            <v>17573.435692313698</v>
          </cell>
          <cell r="M240">
            <v>0</v>
          </cell>
          <cell r="N240">
            <v>1</v>
          </cell>
          <cell r="O240">
            <v>57400</v>
          </cell>
        </row>
        <row r="241">
          <cell r="B241" t="str">
            <v>TEXARKANA</v>
          </cell>
          <cell r="C241">
            <v>121900</v>
          </cell>
          <cell r="D241">
            <v>45100</v>
          </cell>
          <cell r="E241">
            <v>338059</v>
          </cell>
          <cell r="F241">
            <v>84180</v>
          </cell>
          <cell r="G241">
            <v>121400</v>
          </cell>
          <cell r="H241">
            <v>1</v>
          </cell>
          <cell r="I241">
            <v>27820</v>
          </cell>
          <cell r="J241">
            <v>30715.527945024001</v>
          </cell>
          <cell r="K241">
            <v>13370</v>
          </cell>
          <cell r="L241">
            <v>15499.494373390999</v>
          </cell>
          <cell r="M241">
            <v>0</v>
          </cell>
          <cell r="N241">
            <v>1</v>
          </cell>
          <cell r="O241">
            <v>45600</v>
          </cell>
        </row>
        <row r="242">
          <cell r="B242" t="str">
            <v>TUSCALOOSA</v>
          </cell>
          <cell r="C242">
            <v>163600</v>
          </cell>
          <cell r="D242">
            <v>62000</v>
          </cell>
          <cell r="E242">
            <v>215135</v>
          </cell>
          <cell r="F242">
            <v>88177</v>
          </cell>
          <cell r="G242">
            <v>166800</v>
          </cell>
          <cell r="H242">
            <v>1</v>
          </cell>
          <cell r="I242">
            <v>30445</v>
          </cell>
          <cell r="J242">
            <v>33613.740053424001</v>
          </cell>
          <cell r="K242">
            <v>15451</v>
          </cell>
          <cell r="L242">
            <v>17911.943722009299</v>
          </cell>
          <cell r="M242">
            <v>0</v>
          </cell>
          <cell r="N242">
            <v>1</v>
          </cell>
          <cell r="O242">
            <v>64800</v>
          </cell>
        </row>
        <row r="243">
          <cell r="B243" t="str">
            <v>TYLER</v>
          </cell>
          <cell r="C243">
            <v>170500</v>
          </cell>
          <cell r="D243">
            <v>65100</v>
          </cell>
          <cell r="E243">
            <v>408612</v>
          </cell>
          <cell r="F243">
            <v>143432</v>
          </cell>
          <cell r="G243">
            <v>179800</v>
          </cell>
          <cell r="H243">
            <v>1</v>
          </cell>
          <cell r="I243">
            <v>35094</v>
          </cell>
          <cell r="J243">
            <v>38746.611707500801</v>
          </cell>
          <cell r="K243">
            <v>17491</v>
          </cell>
          <cell r="L243">
            <v>20276.862833581297</v>
          </cell>
          <cell r="M243">
            <v>1</v>
          </cell>
          <cell r="N243">
            <v>1</v>
          </cell>
          <cell r="O243">
            <v>69800</v>
          </cell>
        </row>
        <row r="244">
          <cell r="B244" t="str">
            <v>VINELAND - MILLVILLE - BRIDGETON</v>
          </cell>
          <cell r="C244">
            <v>143700</v>
          </cell>
          <cell r="D244">
            <v>47700</v>
          </cell>
          <cell r="E244">
            <v>144088</v>
          </cell>
          <cell r="F244">
            <v>101504</v>
          </cell>
          <cell r="G244">
            <v>142000</v>
          </cell>
          <cell r="H244">
            <v>1</v>
          </cell>
          <cell r="I244">
            <v>37735</v>
          </cell>
          <cell r="J244">
            <v>41662.489108752001</v>
          </cell>
          <cell r="K244">
            <v>15225</v>
          </cell>
          <cell r="L244">
            <v>17649.947781217499</v>
          </cell>
          <cell r="M244">
            <v>0</v>
          </cell>
          <cell r="N244">
            <v>1</v>
          </cell>
          <cell r="O244">
            <v>47500</v>
          </cell>
        </row>
        <row r="245">
          <cell r="B245" t="str">
            <v>WATERLOO - CEDAR FALLS</v>
          </cell>
          <cell r="C245">
            <v>120300</v>
          </cell>
          <cell r="D245">
            <v>46600</v>
          </cell>
          <cell r="E245">
            <v>212368</v>
          </cell>
          <cell r="F245">
            <v>53625</v>
          </cell>
          <cell r="G245">
            <v>116700</v>
          </cell>
          <cell r="H245">
            <v>1</v>
          </cell>
          <cell r="I245">
            <v>33088</v>
          </cell>
          <cell r="J245">
            <v>36531.825616281603</v>
          </cell>
          <cell r="K245">
            <v>15906</v>
          </cell>
          <cell r="L245">
            <v>18439.413425815797</v>
          </cell>
          <cell r="M245">
            <v>0</v>
          </cell>
          <cell r="N245">
            <v>1</v>
          </cell>
          <cell r="O245">
            <v>46000</v>
          </cell>
        </row>
        <row r="246">
          <cell r="B246" t="str">
            <v>WICHITA FALLS</v>
          </cell>
          <cell r="C246">
            <v>139500</v>
          </cell>
          <cell r="D246">
            <v>52200</v>
          </cell>
          <cell r="E246">
            <v>211949</v>
          </cell>
          <cell r="F246">
            <v>37807</v>
          </cell>
          <cell r="G246">
            <v>137300</v>
          </cell>
          <cell r="H246">
            <v>1</v>
          </cell>
          <cell r="I246">
            <v>30811</v>
          </cell>
          <cell r="J246">
            <v>34017.833627395201</v>
          </cell>
          <cell r="K246">
            <v>15147</v>
          </cell>
          <cell r="L246">
            <v>17559.524403422096</v>
          </cell>
          <cell r="M246">
            <v>0</v>
          </cell>
          <cell r="N246">
            <v>1</v>
          </cell>
          <cell r="O246">
            <v>52000</v>
          </cell>
        </row>
        <row r="247">
          <cell r="B247" t="str">
            <v>WILLIAMSPORT</v>
          </cell>
          <cell r="C247">
            <v>116600</v>
          </cell>
          <cell r="D247">
            <v>44900</v>
          </cell>
          <cell r="E247">
            <v>127612</v>
          </cell>
          <cell r="F247">
            <v>72834</v>
          </cell>
          <cell r="G247">
            <v>112900</v>
          </cell>
          <cell r="H247">
            <v>1</v>
          </cell>
          <cell r="I247">
            <v>32428</v>
          </cell>
          <cell r="J247">
            <v>35803.132286169603</v>
          </cell>
          <cell r="K247">
            <v>15092</v>
          </cell>
          <cell r="L247">
            <v>17495.764329335598</v>
          </cell>
          <cell r="M247">
            <v>0</v>
          </cell>
          <cell r="N247">
            <v>1</v>
          </cell>
          <cell r="O247">
            <v>44200</v>
          </cell>
        </row>
        <row r="248">
          <cell r="B248" t="str">
            <v>YOLO</v>
          </cell>
          <cell r="C248">
            <v>160500</v>
          </cell>
          <cell r="D248">
            <v>56700</v>
          </cell>
          <cell r="E248">
            <v>100534</v>
          </cell>
          <cell r="F248">
            <v>31477</v>
          </cell>
          <cell r="G248">
            <v>171700</v>
          </cell>
          <cell r="H248">
            <v>1</v>
          </cell>
          <cell r="I248">
            <v>32494</v>
          </cell>
          <cell r="J248">
            <v>35876.001619180803</v>
          </cell>
          <cell r="K248">
            <v>14887</v>
          </cell>
          <cell r="L248">
            <v>17258.113144104096</v>
          </cell>
          <cell r="M248">
            <v>0</v>
          </cell>
          <cell r="N248">
            <v>1</v>
          </cell>
          <cell r="O248">
            <v>60700</v>
          </cell>
        </row>
        <row r="249">
          <cell r="B249" t="str">
            <v>YORK</v>
          </cell>
          <cell r="C249">
            <v>378900</v>
          </cell>
          <cell r="D249">
            <v>145700</v>
          </cell>
          <cell r="E249">
            <v>481459</v>
          </cell>
          <cell r="F249">
            <v>154683</v>
          </cell>
          <cell r="G249">
            <v>393400</v>
          </cell>
          <cell r="H249">
            <v>3</v>
          </cell>
          <cell r="I249">
            <v>40593</v>
          </cell>
          <cell r="J249">
            <v>44817.952044297599</v>
          </cell>
          <cell r="K249">
            <v>18018</v>
          </cell>
          <cell r="L249">
            <v>20887.800270737396</v>
          </cell>
          <cell r="M249">
            <v>3</v>
          </cell>
          <cell r="N249">
            <v>3</v>
          </cell>
          <cell r="O249">
            <v>153500</v>
          </cell>
        </row>
        <row r="250">
          <cell r="B250" t="str">
            <v>YUBA CITY</v>
          </cell>
          <cell r="C250">
            <v>138600</v>
          </cell>
          <cell r="D250">
            <v>48500</v>
          </cell>
          <cell r="E250">
            <v>132546</v>
          </cell>
          <cell r="F250">
            <v>22087</v>
          </cell>
          <cell r="G250">
            <v>142100</v>
          </cell>
          <cell r="H250">
            <v>1</v>
          </cell>
          <cell r="I250">
            <v>25414</v>
          </cell>
          <cell r="J250">
            <v>28059.109532524799</v>
          </cell>
          <cell r="K250">
            <v>11901</v>
          </cell>
          <cell r="L250">
            <v>13796.520758244298</v>
          </cell>
          <cell r="M250">
            <v>0</v>
          </cell>
          <cell r="N250">
            <v>1</v>
          </cell>
          <cell r="O250">
            <v>50100</v>
          </cell>
        </row>
        <row r="251">
          <cell r="B251" t="str">
            <v>YUMA</v>
          </cell>
          <cell r="C251">
            <v>141400</v>
          </cell>
          <cell r="D251">
            <v>47700</v>
          </cell>
          <cell r="E251">
            <v>148091</v>
          </cell>
          <cell r="F251">
            <v>31286</v>
          </cell>
          <cell r="G251">
            <v>157900</v>
          </cell>
          <cell r="H251">
            <v>1</v>
          </cell>
          <cell r="I251">
            <v>24910</v>
          </cell>
          <cell r="J251">
            <v>27502.652807712002</v>
          </cell>
          <cell r="K251">
            <v>11075</v>
          </cell>
          <cell r="L251">
            <v>12838.960372872498</v>
          </cell>
          <cell r="M251">
            <v>0</v>
          </cell>
          <cell r="N251">
            <v>1</v>
          </cell>
          <cell r="O251">
            <v>53900</v>
          </cell>
        </row>
        <row r="252">
          <cell r="B252" t="str">
            <v>APPLETON - OSHKOSH - NEENAH</v>
          </cell>
          <cell r="C252">
            <v>356300</v>
          </cell>
          <cell r="D252">
            <v>133200</v>
          </cell>
          <cell r="E252">
            <v>442053</v>
          </cell>
          <cell r="F252">
            <v>213687</v>
          </cell>
          <cell r="G252">
            <v>372000</v>
          </cell>
          <cell r="H252">
            <v>3</v>
          </cell>
          <cell r="I252">
            <v>42050</v>
          </cell>
          <cell r="J252">
            <v>46426.597774560003</v>
          </cell>
          <cell r="K252">
            <v>17951</v>
          </cell>
          <cell r="L252">
            <v>20810.128907759296</v>
          </cell>
          <cell r="M252">
            <v>3</v>
          </cell>
          <cell r="N252">
            <v>3</v>
          </cell>
          <cell r="O252">
            <v>141500</v>
          </cell>
        </row>
        <row r="253">
          <cell r="B253" t="str">
            <v>ASHEVILLE</v>
          </cell>
          <cell r="C253">
            <v>215600</v>
          </cell>
          <cell r="D253">
            <v>89000</v>
          </cell>
          <cell r="E253">
            <v>296070</v>
          </cell>
          <cell r="F253">
            <v>140268</v>
          </cell>
          <cell r="G253">
            <v>225400</v>
          </cell>
          <cell r="H253">
            <v>2</v>
          </cell>
          <cell r="I253">
            <v>31304</v>
          </cell>
          <cell r="J253">
            <v>34562.145463372799</v>
          </cell>
          <cell r="K253">
            <v>16103</v>
          </cell>
          <cell r="L253">
            <v>18667.790418452896</v>
          </cell>
          <cell r="M253">
            <v>0</v>
          </cell>
          <cell r="N253">
            <v>2</v>
          </cell>
          <cell r="O253">
            <v>94600</v>
          </cell>
        </row>
        <row r="254">
          <cell r="B254" t="str">
            <v>BARNSTABLE - YARMOUTH</v>
          </cell>
          <cell r="C254">
            <v>213900</v>
          </cell>
          <cell r="D254">
            <v>91600</v>
          </cell>
          <cell r="E254">
            <v>186866</v>
          </cell>
          <cell r="F254">
            <v>255615</v>
          </cell>
          <cell r="G254">
            <v>231300</v>
          </cell>
          <cell r="H254">
            <v>2</v>
          </cell>
          <cell r="I254">
            <v>38876</v>
          </cell>
          <cell r="J254">
            <v>42922.2453052032</v>
          </cell>
          <cell r="K254">
            <v>20095</v>
          </cell>
          <cell r="L254">
            <v>23295.612523058498</v>
          </cell>
          <cell r="M254">
            <v>2</v>
          </cell>
          <cell r="N254">
            <v>2</v>
          </cell>
          <cell r="O254">
            <v>101100</v>
          </cell>
        </row>
        <row r="255">
          <cell r="B255" t="str">
            <v>BILLINGS</v>
          </cell>
          <cell r="C255">
            <v>127800</v>
          </cell>
          <cell r="D255">
            <v>51600</v>
          </cell>
          <cell r="E255">
            <v>239753</v>
          </cell>
          <cell r="F255">
            <v>71904</v>
          </cell>
          <cell r="G255">
            <v>131700</v>
          </cell>
          <cell r="H255">
            <v>1</v>
          </cell>
          <cell r="I255">
            <v>33731</v>
          </cell>
          <cell r="J255">
            <v>37241.749572739202</v>
          </cell>
          <cell r="K255">
            <v>16387</v>
          </cell>
          <cell r="L255">
            <v>18997.024255554097</v>
          </cell>
          <cell r="M255">
            <v>0</v>
          </cell>
          <cell r="N255">
            <v>1</v>
          </cell>
          <cell r="O255">
            <v>54100</v>
          </cell>
        </row>
        <row r="256">
          <cell r="B256" t="str">
            <v>BISMARCK</v>
          </cell>
          <cell r="C256">
            <v>92600</v>
          </cell>
          <cell r="D256">
            <v>35800</v>
          </cell>
          <cell r="E256">
            <v>194679</v>
          </cell>
          <cell r="F256">
            <v>24450</v>
          </cell>
          <cell r="G256">
            <v>94300</v>
          </cell>
          <cell r="H256">
            <v>0</v>
          </cell>
          <cell r="I256">
            <v>37714</v>
          </cell>
          <cell r="J256">
            <v>41639.303411884801</v>
          </cell>
          <cell r="K256">
            <v>17687</v>
          </cell>
          <cell r="L256">
            <v>20504.080552144096</v>
          </cell>
          <cell r="M256">
            <v>0</v>
          </cell>
          <cell r="N256">
            <v>0</v>
          </cell>
          <cell r="O256">
            <v>37400</v>
          </cell>
        </row>
        <row r="257">
          <cell r="B257" t="str">
            <v>BLOOMINGTON - NORMAL</v>
          </cell>
          <cell r="C257">
            <v>146800</v>
          </cell>
          <cell r="D257">
            <v>54400</v>
          </cell>
          <cell r="E257">
            <v>186627</v>
          </cell>
          <cell r="F257">
            <v>121033</v>
          </cell>
          <cell r="G257">
            <v>156500</v>
          </cell>
          <cell r="H257">
            <v>1</v>
          </cell>
          <cell r="I257">
            <v>44136</v>
          </cell>
          <cell r="J257">
            <v>48729.710330035203</v>
          </cell>
          <cell r="K257">
            <v>20031</v>
          </cell>
          <cell r="L257">
            <v>23221.418982303298</v>
          </cell>
          <cell r="M257">
            <v>1</v>
          </cell>
          <cell r="N257">
            <v>1</v>
          </cell>
          <cell r="O257">
            <v>59100</v>
          </cell>
        </row>
        <row r="258">
          <cell r="B258" t="str">
            <v>BOULDER - LONGMONT</v>
          </cell>
          <cell r="C258">
            <v>281500</v>
          </cell>
          <cell r="D258">
            <v>114300</v>
          </cell>
          <cell r="E258">
            <v>340100</v>
          </cell>
          <cell r="F258">
            <v>196657</v>
          </cell>
          <cell r="G258">
            <v>310800</v>
          </cell>
          <cell r="H258">
            <v>3</v>
          </cell>
          <cell r="I258">
            <v>46201</v>
          </cell>
          <cell r="J258">
            <v>51009.637188643203</v>
          </cell>
          <cell r="K258">
            <v>22907</v>
          </cell>
          <cell r="L258">
            <v>26555.491219990097</v>
          </cell>
          <cell r="M258">
            <v>3</v>
          </cell>
          <cell r="N258">
            <v>3</v>
          </cell>
          <cell r="O258">
            <v>128900</v>
          </cell>
        </row>
        <row r="259">
          <cell r="B259" t="str">
            <v>CASPER</v>
          </cell>
          <cell r="C259">
            <v>63100</v>
          </cell>
          <cell r="D259">
            <v>25600</v>
          </cell>
          <cell r="E259">
            <v>118103</v>
          </cell>
          <cell r="F259">
            <v>26950</v>
          </cell>
          <cell r="G259">
            <v>61700</v>
          </cell>
          <cell r="H259">
            <v>0</v>
          </cell>
          <cell r="I259">
            <v>40287</v>
          </cell>
          <cell r="J259">
            <v>44480.103318518399</v>
          </cell>
          <cell r="K259">
            <v>19767</v>
          </cell>
          <cell r="L259">
            <v>22915.370626688098</v>
          </cell>
          <cell r="M259">
            <v>0</v>
          </cell>
          <cell r="N259">
            <v>0</v>
          </cell>
          <cell r="O259">
            <v>25700</v>
          </cell>
        </row>
        <row r="260">
          <cell r="B260" t="str">
            <v>CEDAR RAPIDS</v>
          </cell>
          <cell r="C260">
            <v>186000</v>
          </cell>
          <cell r="D260">
            <v>73500</v>
          </cell>
          <cell r="E260">
            <v>280755</v>
          </cell>
          <cell r="F260">
            <v>89612</v>
          </cell>
          <cell r="G260">
            <v>194900</v>
          </cell>
          <cell r="H260">
            <v>1</v>
          </cell>
          <cell r="I260">
            <v>41054</v>
          </cell>
          <cell r="J260">
            <v>45326.933294572802</v>
          </cell>
          <cell r="K260">
            <v>19056</v>
          </cell>
          <cell r="L260">
            <v>22091.126759860796</v>
          </cell>
          <cell r="M260">
            <v>1</v>
          </cell>
          <cell r="N260">
            <v>1</v>
          </cell>
          <cell r="O260">
            <v>78200</v>
          </cell>
        </row>
        <row r="261">
          <cell r="B261" t="str">
            <v>CHAMPAIGN - URBANA</v>
          </cell>
          <cell r="C261">
            <v>170300</v>
          </cell>
          <cell r="D261">
            <v>63700</v>
          </cell>
          <cell r="E261">
            <v>188629</v>
          </cell>
          <cell r="F261">
            <v>91968</v>
          </cell>
          <cell r="G261">
            <v>170200</v>
          </cell>
          <cell r="H261">
            <v>1</v>
          </cell>
          <cell r="I261">
            <v>35710</v>
          </cell>
          <cell r="J261">
            <v>39426.725482271999</v>
          </cell>
          <cell r="K261">
            <v>17653</v>
          </cell>
          <cell r="L261">
            <v>20464.665233617896</v>
          </cell>
          <cell r="M261">
            <v>1</v>
          </cell>
          <cell r="N261">
            <v>1</v>
          </cell>
          <cell r="O261">
            <v>64300</v>
          </cell>
        </row>
        <row r="262">
          <cell r="B262" t="str">
            <v>CHARLESTON, W.VA.</v>
          </cell>
          <cell r="C262">
            <v>252300</v>
          </cell>
          <cell r="D262">
            <v>104700</v>
          </cell>
          <cell r="E262">
            <v>391412</v>
          </cell>
          <cell r="F262">
            <v>132746</v>
          </cell>
          <cell r="G262">
            <v>247300</v>
          </cell>
          <cell r="H262">
            <v>2</v>
          </cell>
          <cell r="I262">
            <v>33148</v>
          </cell>
          <cell r="J262">
            <v>36598.070464473603</v>
          </cell>
          <cell r="K262">
            <v>17526</v>
          </cell>
          <cell r="L262">
            <v>20317.437426181797</v>
          </cell>
          <cell r="M262">
            <v>2</v>
          </cell>
          <cell r="N262">
            <v>2</v>
          </cell>
          <cell r="O262">
            <v>104900</v>
          </cell>
        </row>
        <row r="263">
          <cell r="B263" t="str">
            <v>CHEYENNE</v>
          </cell>
          <cell r="C263">
            <v>79500</v>
          </cell>
          <cell r="D263">
            <v>31400</v>
          </cell>
          <cell r="E263">
            <v>119544</v>
          </cell>
          <cell r="F263">
            <v>28625</v>
          </cell>
          <cell r="G263">
            <v>79700</v>
          </cell>
          <cell r="H263">
            <v>0</v>
          </cell>
          <cell r="I263">
            <v>37272</v>
          </cell>
          <cell r="J263">
            <v>41151.299696870403</v>
          </cell>
          <cell r="K263">
            <v>17747</v>
          </cell>
          <cell r="L263">
            <v>20573.636996602097</v>
          </cell>
          <cell r="M263">
            <v>0</v>
          </cell>
          <cell r="N263">
            <v>0</v>
          </cell>
          <cell r="O263">
            <v>32100</v>
          </cell>
        </row>
        <row r="264">
          <cell r="B264" t="str">
            <v>CORVALLIS</v>
          </cell>
          <cell r="C264">
            <v>77600</v>
          </cell>
          <cell r="D264">
            <v>29200</v>
          </cell>
          <cell r="E264">
            <v>70830</v>
          </cell>
          <cell r="F264">
            <v>23519</v>
          </cell>
          <cell r="G264">
            <v>75100</v>
          </cell>
          <cell r="H264">
            <v>0</v>
          </cell>
          <cell r="I264">
            <v>36439</v>
          </cell>
          <cell r="J264">
            <v>40231.6003878048</v>
          </cell>
          <cell r="K264">
            <v>17415</v>
          </cell>
          <cell r="L264">
            <v>20188.758003934498</v>
          </cell>
          <cell r="M264">
            <v>0</v>
          </cell>
          <cell r="N264">
            <v>0</v>
          </cell>
          <cell r="O264">
            <v>28200</v>
          </cell>
        </row>
        <row r="265">
          <cell r="B265" t="str">
            <v>CUMBERLAND</v>
          </cell>
          <cell r="C265">
            <v>98700</v>
          </cell>
          <cell r="D265">
            <v>39100</v>
          </cell>
          <cell r="E265">
            <v>176955</v>
          </cell>
          <cell r="F265">
            <v>52057</v>
          </cell>
          <cell r="G265">
            <v>95700</v>
          </cell>
          <cell r="H265">
            <v>0</v>
          </cell>
          <cell r="I265">
            <v>24818</v>
          </cell>
          <cell r="J265">
            <v>27401.077373817599</v>
          </cell>
          <cell r="K265">
            <v>12721</v>
          </cell>
          <cell r="L265">
            <v>14747.125499170297</v>
          </cell>
          <cell r="M265">
            <v>0</v>
          </cell>
          <cell r="N265">
            <v>0</v>
          </cell>
          <cell r="O265">
            <v>38900</v>
          </cell>
        </row>
        <row r="266">
          <cell r="B266" t="str">
            <v>DANVILLE, VA.</v>
          </cell>
          <cell r="C266">
            <v>109300</v>
          </cell>
          <cell r="D266">
            <v>43800</v>
          </cell>
          <cell r="E266">
            <v>104812</v>
          </cell>
          <cell r="F266">
            <v>34995</v>
          </cell>
          <cell r="G266">
            <v>107300</v>
          </cell>
          <cell r="H266">
            <v>1</v>
          </cell>
          <cell r="I266">
            <v>25416</v>
          </cell>
          <cell r="J266">
            <v>28061.317694131201</v>
          </cell>
          <cell r="K266">
            <v>12688</v>
          </cell>
          <cell r="L266">
            <v>14708.869454718399</v>
          </cell>
          <cell r="M266">
            <v>0</v>
          </cell>
          <cell r="N266">
            <v>1</v>
          </cell>
          <cell r="O266">
            <v>43900</v>
          </cell>
        </row>
        <row r="267">
          <cell r="B267" t="str">
            <v>DAYTONA BEACH</v>
          </cell>
          <cell r="C267">
            <v>475900</v>
          </cell>
          <cell r="D267">
            <v>196500</v>
          </cell>
          <cell r="E267">
            <v>634191</v>
          </cell>
          <cell r="F267">
            <v>249828</v>
          </cell>
          <cell r="G267">
            <v>505200</v>
          </cell>
          <cell r="H267">
            <v>5</v>
          </cell>
          <cell r="I267">
            <v>29450</v>
          </cell>
          <cell r="J267">
            <v>32515.179654240001</v>
          </cell>
          <cell r="K267">
            <v>15755</v>
          </cell>
          <cell r="L267">
            <v>18264.363040596498</v>
          </cell>
          <cell r="M267">
            <v>0</v>
          </cell>
          <cell r="N267">
            <v>5</v>
          </cell>
          <cell r="O267">
            <v>209900</v>
          </cell>
        </row>
        <row r="268">
          <cell r="B268" t="str">
            <v>DENVER</v>
          </cell>
          <cell r="C268">
            <v>2027500</v>
          </cell>
          <cell r="D268">
            <v>823000</v>
          </cell>
          <cell r="E268">
            <v>2317636</v>
          </cell>
          <cell r="F268">
            <v>1243551</v>
          </cell>
          <cell r="G268">
            <v>2209300</v>
          </cell>
          <cell r="H268">
            <v>22</v>
          </cell>
          <cell r="I268">
            <v>41581</v>
          </cell>
          <cell r="J268">
            <v>45908.783877859198</v>
          </cell>
          <cell r="K268">
            <v>20449</v>
          </cell>
          <cell r="L268">
            <v>23705.995545360696</v>
          </cell>
          <cell r="M268">
            <v>22</v>
          </cell>
          <cell r="N268">
            <v>22</v>
          </cell>
          <cell r="O268">
            <v>906800</v>
          </cell>
        </row>
        <row r="269">
          <cell r="B269" t="str">
            <v>DUBUQUE</v>
          </cell>
          <cell r="C269">
            <v>88200</v>
          </cell>
          <cell r="D269">
            <v>32200</v>
          </cell>
          <cell r="E269">
            <v>134283</v>
          </cell>
          <cell r="F269">
            <v>33141</v>
          </cell>
          <cell r="G269">
            <v>87900</v>
          </cell>
          <cell r="H269">
            <v>0</v>
          </cell>
          <cell r="I269">
            <v>35740</v>
          </cell>
          <cell r="J269">
            <v>39459.847906367999</v>
          </cell>
          <cell r="K269">
            <v>15807</v>
          </cell>
          <cell r="L269">
            <v>18324.645292460096</v>
          </cell>
          <cell r="M269">
            <v>0</v>
          </cell>
          <cell r="N269">
            <v>0</v>
          </cell>
          <cell r="O269">
            <v>32700</v>
          </cell>
        </row>
        <row r="270">
          <cell r="B270" t="str">
            <v>DULUTH - SUPERIOR</v>
          </cell>
          <cell r="C270">
            <v>239200</v>
          </cell>
          <cell r="D270">
            <v>97000</v>
          </cell>
          <cell r="E270">
            <v>328237</v>
          </cell>
          <cell r="F270">
            <v>94653</v>
          </cell>
          <cell r="G270">
            <v>236400</v>
          </cell>
          <cell r="H270">
            <v>2</v>
          </cell>
          <cell r="I270">
            <v>29563</v>
          </cell>
          <cell r="J270">
            <v>32639.9407850016</v>
          </cell>
          <cell r="K270">
            <v>14779</v>
          </cell>
          <cell r="L270">
            <v>17132.9115440797</v>
          </cell>
          <cell r="M270">
            <v>0</v>
          </cell>
          <cell r="N270">
            <v>2</v>
          </cell>
          <cell r="O270">
            <v>97500</v>
          </cell>
        </row>
        <row r="271">
          <cell r="B271" t="str">
            <v>EAU CLAIRE</v>
          </cell>
          <cell r="C271">
            <v>148000</v>
          </cell>
          <cell r="D271">
            <v>55400</v>
          </cell>
          <cell r="E271">
            <v>252258</v>
          </cell>
          <cell r="F271">
            <v>81553</v>
          </cell>
          <cell r="G271">
            <v>150900</v>
          </cell>
          <cell r="H271">
            <v>1</v>
          </cell>
          <cell r="I271">
            <v>32439</v>
          </cell>
          <cell r="J271">
            <v>35815.277175004798</v>
          </cell>
          <cell r="K271">
            <v>14760</v>
          </cell>
          <cell r="L271">
            <v>17110.885336667998</v>
          </cell>
          <cell r="M271">
            <v>0</v>
          </cell>
          <cell r="N271">
            <v>1</v>
          </cell>
          <cell r="O271">
            <v>57600</v>
          </cell>
        </row>
        <row r="272">
          <cell r="B272" t="str">
            <v>ELKHART - GOSHEN</v>
          </cell>
          <cell r="C272">
            <v>175800</v>
          </cell>
          <cell r="D272">
            <v>65200</v>
          </cell>
          <cell r="E272">
            <v>142494</v>
          </cell>
          <cell r="F272">
            <v>39398</v>
          </cell>
          <cell r="G272">
            <v>184600</v>
          </cell>
          <cell r="H272">
            <v>1</v>
          </cell>
          <cell r="I272">
            <v>38757</v>
          </cell>
          <cell r="J272">
            <v>42790.859689622397</v>
          </cell>
          <cell r="K272">
            <v>17389</v>
          </cell>
          <cell r="L272">
            <v>20158.616878002696</v>
          </cell>
          <cell r="M272">
            <v>1</v>
          </cell>
          <cell r="N272">
            <v>1</v>
          </cell>
          <cell r="O272">
            <v>69700</v>
          </cell>
        </row>
        <row r="273">
          <cell r="B273" t="str">
            <v>ELMIRA</v>
          </cell>
          <cell r="C273">
            <v>91900</v>
          </cell>
          <cell r="D273">
            <v>34200</v>
          </cell>
          <cell r="E273">
            <v>128924</v>
          </cell>
          <cell r="F273">
            <v>68412</v>
          </cell>
          <cell r="G273">
            <v>90200</v>
          </cell>
          <cell r="H273">
            <v>0</v>
          </cell>
          <cell r="I273">
            <v>31314</v>
          </cell>
          <cell r="J273">
            <v>34573.186271404804</v>
          </cell>
          <cell r="K273">
            <v>14393</v>
          </cell>
          <cell r="L273">
            <v>16685.431751399898</v>
          </cell>
          <cell r="M273">
            <v>0</v>
          </cell>
          <cell r="N273">
            <v>0</v>
          </cell>
          <cell r="O273">
            <v>34000</v>
          </cell>
        </row>
        <row r="274">
          <cell r="B274" t="str">
            <v>ENID</v>
          </cell>
          <cell r="C274">
            <v>59700</v>
          </cell>
          <cell r="D274">
            <v>22700</v>
          </cell>
          <cell r="E274">
            <v>113400</v>
          </cell>
          <cell r="F274">
            <v>20346</v>
          </cell>
          <cell r="G274">
            <v>59400</v>
          </cell>
          <cell r="H274">
            <v>0</v>
          </cell>
          <cell r="I274">
            <v>26902</v>
          </cell>
          <cell r="J274">
            <v>29701.9817676864</v>
          </cell>
          <cell r="K274">
            <v>12626</v>
          </cell>
          <cell r="L274">
            <v>14636.994462111797</v>
          </cell>
          <cell r="M274">
            <v>0</v>
          </cell>
          <cell r="N274">
            <v>0</v>
          </cell>
          <cell r="O274">
            <v>22700</v>
          </cell>
        </row>
        <row r="275">
          <cell r="B275" t="str">
            <v>EVANSVILLE - HENDERSON</v>
          </cell>
          <cell r="C275">
            <v>290900</v>
          </cell>
          <cell r="D275">
            <v>116000</v>
          </cell>
          <cell r="E275">
            <v>319301</v>
          </cell>
          <cell r="F275">
            <v>190553</v>
          </cell>
          <cell r="G275">
            <v>294600</v>
          </cell>
          <cell r="H275">
            <v>2</v>
          </cell>
          <cell r="I275">
            <v>35567</v>
          </cell>
          <cell r="J275">
            <v>39268.841927414403</v>
          </cell>
          <cell r="K275">
            <v>17396</v>
          </cell>
          <cell r="L275">
            <v>20166.731796522796</v>
          </cell>
          <cell r="M275">
            <v>2</v>
          </cell>
          <cell r="N275">
            <v>2</v>
          </cell>
          <cell r="O275">
            <v>119800</v>
          </cell>
        </row>
        <row r="276">
          <cell r="B276" t="str">
            <v>FARGO - MOORHEAD</v>
          </cell>
          <cell r="C276">
            <v>172400</v>
          </cell>
          <cell r="D276">
            <v>66900</v>
          </cell>
          <cell r="E276">
            <v>289597</v>
          </cell>
          <cell r="F276">
            <v>83446</v>
          </cell>
          <cell r="G276">
            <v>180300</v>
          </cell>
          <cell r="H276">
            <v>1</v>
          </cell>
          <cell r="I276">
            <v>37890</v>
          </cell>
          <cell r="J276">
            <v>41833.621633248003</v>
          </cell>
          <cell r="K276">
            <v>18204</v>
          </cell>
          <cell r="L276">
            <v>21103.425248557196</v>
          </cell>
          <cell r="M276">
            <v>1</v>
          </cell>
          <cell r="N276">
            <v>1</v>
          </cell>
          <cell r="O276">
            <v>71400</v>
          </cell>
        </row>
        <row r="277">
          <cell r="B277" t="str">
            <v>FLORENCE, ALA.</v>
          </cell>
          <cell r="C277">
            <v>137100</v>
          </cell>
          <cell r="D277">
            <v>55000</v>
          </cell>
          <cell r="E277">
            <v>218208</v>
          </cell>
          <cell r="F277">
            <v>69450</v>
          </cell>
          <cell r="G277">
            <v>135700</v>
          </cell>
          <cell r="H277">
            <v>1</v>
          </cell>
          <cell r="I277">
            <v>31070</v>
          </cell>
          <cell r="J277">
            <v>34303.790555423999</v>
          </cell>
          <cell r="K277">
            <v>15843</v>
          </cell>
          <cell r="L277">
            <v>18366.379159134896</v>
          </cell>
          <cell r="M277">
            <v>0</v>
          </cell>
          <cell r="N277">
            <v>1</v>
          </cell>
          <cell r="O277">
            <v>55500</v>
          </cell>
        </row>
        <row r="278">
          <cell r="B278" t="str">
            <v>FORT LAUDERDALE</v>
          </cell>
          <cell r="C278">
            <v>1548900</v>
          </cell>
          <cell r="D278">
            <v>659600</v>
          </cell>
          <cell r="E278">
            <v>1739922</v>
          </cell>
          <cell r="F278">
            <v>1099890</v>
          </cell>
          <cell r="G278">
            <v>1689000</v>
          </cell>
          <cell r="H278">
            <v>16</v>
          </cell>
          <cell r="I278">
            <v>35880</v>
          </cell>
          <cell r="J278">
            <v>39614.419218816001</v>
          </cell>
          <cell r="K278">
            <v>19847</v>
          </cell>
          <cell r="L278">
            <v>23008.112552632098</v>
          </cell>
          <cell r="M278">
            <v>16</v>
          </cell>
          <cell r="N278">
            <v>16</v>
          </cell>
          <cell r="O278">
            <v>726300</v>
          </cell>
        </row>
        <row r="279">
          <cell r="B279" t="str">
            <v>FORT MYERS - CAPE CORAL</v>
          </cell>
          <cell r="C279">
            <v>421400</v>
          </cell>
          <cell r="D279">
            <v>174500</v>
          </cell>
          <cell r="E279">
            <v>535718</v>
          </cell>
          <cell r="F279">
            <v>438727</v>
          </cell>
          <cell r="G279">
            <v>455800</v>
          </cell>
          <cell r="H279">
            <v>4</v>
          </cell>
          <cell r="I279">
            <v>34334</v>
          </cell>
          <cell r="J279">
            <v>37907.510297068802</v>
          </cell>
          <cell r="K279">
            <v>18566</v>
          </cell>
          <cell r="L279">
            <v>21523.082463453797</v>
          </cell>
          <cell r="M279">
            <v>4</v>
          </cell>
          <cell r="N279">
            <v>4</v>
          </cell>
          <cell r="O279">
            <v>189000</v>
          </cell>
        </row>
        <row r="280">
          <cell r="B280" t="str">
            <v>GRAND FORKS</v>
          </cell>
          <cell r="C280">
            <v>94000</v>
          </cell>
          <cell r="D280">
            <v>34500</v>
          </cell>
          <cell r="E280">
            <v>132777</v>
          </cell>
          <cell r="F280">
            <v>41050</v>
          </cell>
          <cell r="G280">
            <v>87700</v>
          </cell>
          <cell r="H280">
            <v>0</v>
          </cell>
          <cell r="I280">
            <v>32560</v>
          </cell>
          <cell r="J280">
            <v>35948.870952192003</v>
          </cell>
          <cell r="K280">
            <v>15118</v>
          </cell>
          <cell r="L280">
            <v>17525.905455267399</v>
          </cell>
          <cell r="M280">
            <v>0</v>
          </cell>
          <cell r="N280">
            <v>0</v>
          </cell>
          <cell r="O280">
            <v>32500</v>
          </cell>
        </row>
        <row r="281">
          <cell r="B281" t="str">
            <v>GRAND JUNCTION</v>
          </cell>
          <cell r="C281">
            <v>116600</v>
          </cell>
          <cell r="D281">
            <v>47100</v>
          </cell>
          <cell r="E281">
            <v>193365</v>
          </cell>
          <cell r="F281">
            <v>36130</v>
          </cell>
          <cell r="G281">
            <v>127800</v>
          </cell>
          <cell r="H281">
            <v>1</v>
          </cell>
          <cell r="I281">
            <v>30108</v>
          </cell>
          <cell r="J281">
            <v>33241.664822745603</v>
          </cell>
          <cell r="K281">
            <v>15493</v>
          </cell>
          <cell r="L281">
            <v>17960.633233129898</v>
          </cell>
          <cell r="M281">
            <v>0</v>
          </cell>
          <cell r="N281">
            <v>1</v>
          </cell>
          <cell r="O281">
            <v>52700</v>
          </cell>
        </row>
        <row r="282">
          <cell r="B282" t="str">
            <v>GREAT FALLS</v>
          </cell>
          <cell r="C282">
            <v>78500</v>
          </cell>
          <cell r="D282">
            <v>30300</v>
          </cell>
          <cell r="E282">
            <v>111216</v>
          </cell>
          <cell r="F282">
            <v>23022</v>
          </cell>
          <cell r="G282">
            <v>77100</v>
          </cell>
          <cell r="H282">
            <v>0</v>
          </cell>
          <cell r="I282">
            <v>30367</v>
          </cell>
          <cell r="J282">
            <v>33527.6217507744</v>
          </cell>
          <cell r="K282">
            <v>15198</v>
          </cell>
          <cell r="L282">
            <v>17618.647381211398</v>
          </cell>
          <cell r="M282">
            <v>0</v>
          </cell>
          <cell r="N282">
            <v>0</v>
          </cell>
          <cell r="O282">
            <v>29800</v>
          </cell>
        </row>
        <row r="283">
          <cell r="B283" t="str">
            <v>GREEN BAY</v>
          </cell>
          <cell r="C283">
            <v>223800</v>
          </cell>
          <cell r="D283">
            <v>85400</v>
          </cell>
          <cell r="E283">
            <v>440183</v>
          </cell>
          <cell r="F283">
            <v>87445</v>
          </cell>
          <cell r="G283">
            <v>232100</v>
          </cell>
          <cell r="H283">
            <v>2</v>
          </cell>
          <cell r="I283">
            <v>40679</v>
          </cell>
          <cell r="J283">
            <v>44912.902993372802</v>
          </cell>
          <cell r="K283">
            <v>18203</v>
          </cell>
          <cell r="L283">
            <v>21102.265974482896</v>
          </cell>
          <cell r="M283">
            <v>2</v>
          </cell>
          <cell r="N283">
            <v>2</v>
          </cell>
          <cell r="O283">
            <v>90300</v>
          </cell>
        </row>
        <row r="284">
          <cell r="B284" t="str">
            <v>GREENSBORO - WINSTON-SALEM - HIGH POINT</v>
          </cell>
          <cell r="C284">
            <v>1186200</v>
          </cell>
          <cell r="D284">
            <v>476600</v>
          </cell>
          <cell r="E284">
            <v>1376719</v>
          </cell>
          <cell r="F284">
            <v>732990</v>
          </cell>
          <cell r="G284">
            <v>1246000</v>
          </cell>
          <cell r="H284">
            <v>12</v>
          </cell>
          <cell r="I284">
            <v>34204</v>
          </cell>
          <cell r="J284">
            <v>37763.979792652797</v>
          </cell>
          <cell r="K284">
            <v>16927</v>
          </cell>
          <cell r="L284">
            <v>19623.032255676098</v>
          </cell>
          <cell r="M284">
            <v>0</v>
          </cell>
          <cell r="N284">
            <v>12</v>
          </cell>
          <cell r="O284">
            <v>508600</v>
          </cell>
        </row>
        <row r="285">
          <cell r="B285" t="str">
            <v>HAMILTON - MIDDLETOWN</v>
          </cell>
          <cell r="C285">
            <v>335300</v>
          </cell>
          <cell r="D285">
            <v>122900</v>
          </cell>
          <cell r="E285">
            <v>324679</v>
          </cell>
          <cell r="F285">
            <v>25487</v>
          </cell>
          <cell r="G285">
            <v>349300</v>
          </cell>
          <cell r="H285">
            <v>3</v>
          </cell>
          <cell r="I285">
            <v>42334</v>
          </cell>
          <cell r="J285">
            <v>46740.156722668798</v>
          </cell>
          <cell r="K285">
            <v>18192</v>
          </cell>
          <cell r="L285">
            <v>21089.513959665597</v>
          </cell>
          <cell r="M285">
            <v>3</v>
          </cell>
          <cell r="N285">
            <v>3</v>
          </cell>
          <cell r="O285">
            <v>130300</v>
          </cell>
        </row>
        <row r="286">
          <cell r="B286" t="str">
            <v>JOHNSON CITY - KINGSPORT - BRISTOL</v>
          </cell>
          <cell r="C286">
            <v>465700</v>
          </cell>
          <cell r="D286">
            <v>187200</v>
          </cell>
          <cell r="E286">
            <v>570420</v>
          </cell>
          <cell r="F286">
            <v>255372</v>
          </cell>
          <cell r="G286">
            <v>473100</v>
          </cell>
          <cell r="H286">
            <v>4</v>
          </cell>
          <cell r="I286">
            <v>29562</v>
          </cell>
          <cell r="J286">
            <v>32638.836704198402</v>
          </cell>
          <cell r="K286">
            <v>15502</v>
          </cell>
          <cell r="L286">
            <v>17971.066699798597</v>
          </cell>
          <cell r="M286">
            <v>0</v>
          </cell>
          <cell r="N286">
            <v>4</v>
          </cell>
          <cell r="O286">
            <v>193700</v>
          </cell>
        </row>
        <row r="287">
          <cell r="B287" t="str">
            <v>JONESBORO</v>
          </cell>
          <cell r="C287">
            <v>78100</v>
          </cell>
          <cell r="D287">
            <v>30200</v>
          </cell>
          <cell r="E287">
            <v>194911</v>
          </cell>
          <cell r="F287">
            <v>59483</v>
          </cell>
          <cell r="G287">
            <v>81300</v>
          </cell>
          <cell r="H287">
            <v>0</v>
          </cell>
          <cell r="I287">
            <v>31591</v>
          </cell>
          <cell r="J287">
            <v>34879.016653891202</v>
          </cell>
          <cell r="K287">
            <v>16114</v>
          </cell>
          <cell r="L287">
            <v>18680.542433270199</v>
          </cell>
          <cell r="M287">
            <v>0</v>
          </cell>
          <cell r="N287">
            <v>0</v>
          </cell>
          <cell r="O287">
            <v>31900</v>
          </cell>
        </row>
        <row r="288">
          <cell r="B288" t="str">
            <v>KENOSHA</v>
          </cell>
          <cell r="C288">
            <v>144000</v>
          </cell>
          <cell r="D288">
            <v>53600</v>
          </cell>
          <cell r="E288">
            <v>125914</v>
          </cell>
          <cell r="F288">
            <v>104950</v>
          </cell>
          <cell r="G288">
            <v>152200</v>
          </cell>
          <cell r="H288">
            <v>1</v>
          </cell>
          <cell r="I288">
            <v>39054</v>
          </cell>
          <cell r="J288">
            <v>43118.771688172797</v>
          </cell>
          <cell r="K288">
            <v>16857</v>
          </cell>
          <cell r="L288">
            <v>19541.883070475098</v>
          </cell>
          <cell r="M288">
            <v>0</v>
          </cell>
          <cell r="N288">
            <v>1</v>
          </cell>
          <cell r="O288">
            <v>57600</v>
          </cell>
        </row>
        <row r="289">
          <cell r="B289" t="str">
            <v>KNOXVILLE</v>
          </cell>
          <cell r="C289">
            <v>676600</v>
          </cell>
          <cell r="D289">
            <v>274300</v>
          </cell>
          <cell r="E289">
            <v>1164241</v>
          </cell>
          <cell r="F289">
            <v>664408</v>
          </cell>
          <cell r="G289">
            <v>700100</v>
          </cell>
          <cell r="H289">
            <v>7</v>
          </cell>
          <cell r="I289">
            <v>33524</v>
          </cell>
          <cell r="J289">
            <v>37013.204846476801</v>
          </cell>
          <cell r="K289">
            <v>17838</v>
          </cell>
          <cell r="L289">
            <v>20679.130937363396</v>
          </cell>
          <cell r="M289">
            <v>7</v>
          </cell>
          <cell r="N289">
            <v>7</v>
          </cell>
          <cell r="O289">
            <v>288800</v>
          </cell>
        </row>
        <row r="290">
          <cell r="B290" t="str">
            <v>KOKOMO</v>
          </cell>
          <cell r="C290">
            <v>100400</v>
          </cell>
          <cell r="D290">
            <v>40300</v>
          </cell>
          <cell r="E290">
            <v>125035</v>
          </cell>
          <cell r="F290">
            <v>31877</v>
          </cell>
          <cell r="G290">
            <v>101400</v>
          </cell>
          <cell r="H290">
            <v>1</v>
          </cell>
          <cell r="I290">
            <v>38579</v>
          </cell>
          <cell r="J290">
            <v>42594.333306652799</v>
          </cell>
          <cell r="K290">
            <v>17885</v>
          </cell>
          <cell r="L290">
            <v>20733.616818855498</v>
          </cell>
          <cell r="M290">
            <v>1</v>
          </cell>
          <cell r="N290">
            <v>1</v>
          </cell>
          <cell r="O290">
            <v>41800</v>
          </cell>
        </row>
        <row r="291">
          <cell r="B291" t="str">
            <v>LA CROSSE</v>
          </cell>
          <cell r="C291">
            <v>126400</v>
          </cell>
          <cell r="D291">
            <v>48300</v>
          </cell>
          <cell r="E291">
            <v>240887</v>
          </cell>
          <cell r="F291">
            <v>39824</v>
          </cell>
          <cell r="G291">
            <v>128200</v>
          </cell>
          <cell r="H291">
            <v>1</v>
          </cell>
          <cell r="I291">
            <v>32968</v>
          </cell>
          <cell r="J291">
            <v>36399.335919897603</v>
          </cell>
          <cell r="K291">
            <v>15128</v>
          </cell>
          <cell r="L291">
            <v>17537.498196010398</v>
          </cell>
          <cell r="M291">
            <v>0</v>
          </cell>
          <cell r="N291">
            <v>1</v>
          </cell>
          <cell r="O291">
            <v>49900</v>
          </cell>
        </row>
        <row r="292">
          <cell r="B292" t="str">
            <v>LAFAYETTE, IND.</v>
          </cell>
          <cell r="C292">
            <v>174100</v>
          </cell>
          <cell r="D292">
            <v>63600</v>
          </cell>
          <cell r="E292">
            <v>359157</v>
          </cell>
          <cell r="F292">
            <v>109732</v>
          </cell>
          <cell r="G292">
            <v>181700</v>
          </cell>
          <cell r="H292">
            <v>1</v>
          </cell>
          <cell r="I292">
            <v>37105</v>
          </cell>
          <cell r="J292">
            <v>40966.918202736</v>
          </cell>
          <cell r="K292">
            <v>17252</v>
          </cell>
          <cell r="L292">
            <v>19999.796329823599</v>
          </cell>
          <cell r="M292">
            <v>1</v>
          </cell>
          <cell r="N292">
            <v>1</v>
          </cell>
          <cell r="O292">
            <v>68200</v>
          </cell>
        </row>
        <row r="293">
          <cell r="B293" t="str">
            <v>LAWRENCE, KANS.</v>
          </cell>
          <cell r="C293">
            <v>99700</v>
          </cell>
          <cell r="D293">
            <v>37100</v>
          </cell>
          <cell r="E293">
            <v>124285</v>
          </cell>
          <cell r="F293">
            <v>35034</v>
          </cell>
          <cell r="G293">
            <v>107900</v>
          </cell>
          <cell r="H293">
            <v>1</v>
          </cell>
          <cell r="I293">
            <v>31146</v>
          </cell>
          <cell r="J293">
            <v>34387.700696467204</v>
          </cell>
          <cell r="K293">
            <v>15018</v>
          </cell>
          <cell r="L293">
            <v>17409.978047837398</v>
          </cell>
          <cell r="M293">
            <v>0</v>
          </cell>
          <cell r="N293">
            <v>1</v>
          </cell>
          <cell r="O293">
            <v>40800</v>
          </cell>
        </row>
        <row r="294">
          <cell r="B294" t="str">
            <v>MELBOURNE - TITUSVILLE - PALM BAY</v>
          </cell>
          <cell r="C294">
            <v>478300</v>
          </cell>
          <cell r="D294">
            <v>196400</v>
          </cell>
          <cell r="E294">
            <v>545983</v>
          </cell>
          <cell r="F294">
            <v>151122</v>
          </cell>
          <cell r="G294">
            <v>504700</v>
          </cell>
          <cell r="H294">
            <v>5</v>
          </cell>
          <cell r="I294">
            <v>33803</v>
          </cell>
          <cell r="J294">
            <v>37321.243390569602</v>
          </cell>
          <cell r="K294">
            <v>16740</v>
          </cell>
          <cell r="L294">
            <v>19406.248003781999</v>
          </cell>
          <cell r="M294">
            <v>0</v>
          </cell>
          <cell r="N294">
            <v>5</v>
          </cell>
          <cell r="O294">
            <v>210200</v>
          </cell>
        </row>
        <row r="295">
          <cell r="B295" t="str">
            <v>MISSOULA</v>
          </cell>
          <cell r="C295">
            <v>90000</v>
          </cell>
          <cell r="D295">
            <v>35700</v>
          </cell>
          <cell r="E295">
            <v>167872</v>
          </cell>
          <cell r="F295">
            <v>41467</v>
          </cell>
          <cell r="G295">
            <v>91900</v>
          </cell>
          <cell r="H295">
            <v>0</v>
          </cell>
          <cell r="I295">
            <v>32299</v>
          </cell>
          <cell r="J295">
            <v>35660.705862556802</v>
          </cell>
          <cell r="K295">
            <v>16424</v>
          </cell>
          <cell r="L295">
            <v>19039.917396303197</v>
          </cell>
          <cell r="M295">
            <v>0</v>
          </cell>
          <cell r="N295">
            <v>0</v>
          </cell>
          <cell r="O295">
            <v>37100</v>
          </cell>
        </row>
        <row r="296">
          <cell r="B296" t="str">
            <v>MUNCIE</v>
          </cell>
          <cell r="C296">
            <v>114500</v>
          </cell>
          <cell r="D296">
            <v>44500</v>
          </cell>
          <cell r="E296">
            <v>242152</v>
          </cell>
          <cell r="F296">
            <v>87292</v>
          </cell>
          <cell r="G296">
            <v>109400</v>
          </cell>
          <cell r="H296">
            <v>1</v>
          </cell>
          <cell r="I296">
            <v>31731</v>
          </cell>
          <cell r="J296">
            <v>35033.587966339197</v>
          </cell>
          <cell r="K296">
            <v>16179</v>
          </cell>
          <cell r="L296">
            <v>18755.895248099696</v>
          </cell>
          <cell r="M296">
            <v>0</v>
          </cell>
          <cell r="N296">
            <v>1</v>
          </cell>
          <cell r="O296">
            <v>43100</v>
          </cell>
        </row>
        <row r="297">
          <cell r="B297" t="str">
            <v>MYRTLE BEACH</v>
          </cell>
          <cell r="C297">
            <v>178900</v>
          </cell>
          <cell r="D297">
            <v>72800</v>
          </cell>
          <cell r="E297">
            <v>250628</v>
          </cell>
          <cell r="F297">
            <v>362613</v>
          </cell>
          <cell r="G297">
            <v>201000</v>
          </cell>
          <cell r="H297">
            <v>2</v>
          </cell>
          <cell r="I297">
            <v>29555</v>
          </cell>
          <cell r="J297">
            <v>32631.108138576001</v>
          </cell>
          <cell r="K297">
            <v>15425</v>
          </cell>
          <cell r="L297">
            <v>17881.802596077498</v>
          </cell>
          <cell r="M297">
            <v>0</v>
          </cell>
          <cell r="N297">
            <v>2</v>
          </cell>
          <cell r="O297">
            <v>83900</v>
          </cell>
        </row>
        <row r="298">
          <cell r="B298" t="str">
            <v>NAPLES</v>
          </cell>
          <cell r="C298">
            <v>224000</v>
          </cell>
          <cell r="D298">
            <v>91600</v>
          </cell>
          <cell r="E298">
            <v>262619</v>
          </cell>
          <cell r="F298">
            <v>407063</v>
          </cell>
          <cell r="G298">
            <v>256600</v>
          </cell>
          <cell r="H298">
            <v>2</v>
          </cell>
          <cell r="I298">
            <v>44311</v>
          </cell>
          <cell r="J298">
            <v>48922.924470595201</v>
          </cell>
          <cell r="K298">
            <v>27490</v>
          </cell>
          <cell r="L298">
            <v>31868.444302506996</v>
          </cell>
          <cell r="M298">
            <v>2</v>
          </cell>
          <cell r="N298">
            <v>2</v>
          </cell>
          <cell r="O298">
            <v>105800</v>
          </cell>
        </row>
        <row r="299">
          <cell r="B299" t="str">
            <v>NEW HAVEN - WATERBURY - MERIDEN</v>
          </cell>
          <cell r="C299">
            <v>795300</v>
          </cell>
          <cell r="D299">
            <v>304500</v>
          </cell>
          <cell r="E299">
            <v>562947</v>
          </cell>
          <cell r="F299">
            <v>656652</v>
          </cell>
          <cell r="G299">
            <v>798200</v>
          </cell>
          <cell r="H299">
            <v>7</v>
          </cell>
          <cell r="I299">
            <v>47210</v>
          </cell>
          <cell r="J299">
            <v>52123.654719072001</v>
          </cell>
          <cell r="K299">
            <v>21357</v>
          </cell>
          <cell r="L299">
            <v>24758.616404825098</v>
          </cell>
          <cell r="M299">
            <v>7</v>
          </cell>
          <cell r="N299">
            <v>7</v>
          </cell>
          <cell r="O299">
            <v>309600</v>
          </cell>
        </row>
        <row r="300">
          <cell r="B300" t="str">
            <v>OWENSBORO</v>
          </cell>
          <cell r="C300">
            <v>91200</v>
          </cell>
          <cell r="D300">
            <v>35700</v>
          </cell>
          <cell r="E300">
            <v>122831</v>
          </cell>
          <cell r="F300">
            <v>45039</v>
          </cell>
          <cell r="G300">
            <v>92100</v>
          </cell>
          <cell r="H300">
            <v>0</v>
          </cell>
          <cell r="I300">
            <v>30688</v>
          </cell>
          <cell r="J300">
            <v>33882.031688601601</v>
          </cell>
          <cell r="K300">
            <v>14722</v>
          </cell>
          <cell r="L300">
            <v>17066.832921844598</v>
          </cell>
          <cell r="M300">
            <v>0</v>
          </cell>
          <cell r="N300">
            <v>0</v>
          </cell>
          <cell r="O300">
            <v>36800</v>
          </cell>
        </row>
        <row r="301">
          <cell r="B301" t="str">
            <v>PARKERSBURG - MARIETTA</v>
          </cell>
          <cell r="C301">
            <v>149200</v>
          </cell>
          <cell r="D301">
            <v>59800</v>
          </cell>
          <cell r="E301">
            <v>244585</v>
          </cell>
          <cell r="F301">
            <v>73850</v>
          </cell>
          <cell r="G301">
            <v>145700</v>
          </cell>
          <cell r="H301">
            <v>1</v>
          </cell>
          <cell r="I301">
            <v>32115</v>
          </cell>
          <cell r="J301">
            <v>35457.554994767997</v>
          </cell>
          <cell r="K301">
            <v>15541</v>
          </cell>
          <cell r="L301">
            <v>18016.278388696297</v>
          </cell>
          <cell r="M301">
            <v>0</v>
          </cell>
          <cell r="N301">
            <v>1</v>
          </cell>
          <cell r="O301">
            <v>59700</v>
          </cell>
        </row>
        <row r="302">
          <cell r="B302" t="str">
            <v>PINE BLUFF</v>
          </cell>
          <cell r="C302">
            <v>81000</v>
          </cell>
          <cell r="D302">
            <v>28800</v>
          </cell>
          <cell r="E302">
            <v>92522</v>
          </cell>
          <cell r="F302">
            <v>51299</v>
          </cell>
          <cell r="G302">
            <v>77300</v>
          </cell>
          <cell r="H302">
            <v>0</v>
          </cell>
          <cell r="I302">
            <v>27516</v>
          </cell>
          <cell r="J302">
            <v>30379.8873808512</v>
          </cell>
          <cell r="K302">
            <v>12741</v>
          </cell>
          <cell r="L302">
            <v>14770.310980656299</v>
          </cell>
          <cell r="M302">
            <v>0</v>
          </cell>
          <cell r="N302">
            <v>0</v>
          </cell>
          <cell r="O302">
            <v>28000</v>
          </cell>
        </row>
        <row r="303">
          <cell r="B303" t="str">
            <v>PITTSBURGH</v>
          </cell>
          <cell r="C303">
            <v>2325300</v>
          </cell>
          <cell r="D303">
            <v>940500</v>
          </cell>
          <cell r="E303">
            <v>2474232</v>
          </cell>
          <cell r="F303">
            <v>1536452</v>
          </cell>
          <cell r="G303">
            <v>2258100</v>
          </cell>
          <cell r="H303">
            <v>22</v>
          </cell>
          <cell r="I303">
            <v>36970</v>
          </cell>
          <cell r="J303">
            <v>40817.867294304</v>
          </cell>
          <cell r="K303">
            <v>19255</v>
          </cell>
          <cell r="L303">
            <v>22321.822300646498</v>
          </cell>
          <cell r="M303">
            <v>22</v>
          </cell>
          <cell r="N303">
            <v>22</v>
          </cell>
          <cell r="O303">
            <v>929400</v>
          </cell>
        </row>
        <row r="304">
          <cell r="B304" t="str">
            <v>PITTSFIELD</v>
          </cell>
          <cell r="C304">
            <v>131500</v>
          </cell>
          <cell r="D304">
            <v>53100</v>
          </cell>
          <cell r="E304">
            <v>149378</v>
          </cell>
          <cell r="F304">
            <v>143772</v>
          </cell>
          <cell r="G304">
            <v>127500</v>
          </cell>
          <cell r="H304">
            <v>1</v>
          </cell>
          <cell r="I304">
            <v>35681</v>
          </cell>
          <cell r="J304">
            <v>39394.707138979204</v>
          </cell>
          <cell r="K304">
            <v>17552</v>
          </cell>
          <cell r="L304">
            <v>20347.578552113599</v>
          </cell>
          <cell r="M304">
            <v>1</v>
          </cell>
          <cell r="N304">
            <v>1</v>
          </cell>
          <cell r="O304">
            <v>52600</v>
          </cell>
        </row>
        <row r="305">
          <cell r="B305" t="str">
            <v>POCATELLO</v>
          </cell>
          <cell r="C305">
            <v>75100</v>
          </cell>
          <cell r="D305">
            <v>26900</v>
          </cell>
          <cell r="E305">
            <v>104124</v>
          </cell>
          <cell r="F305">
            <v>25296</v>
          </cell>
          <cell r="G305">
            <v>77300</v>
          </cell>
          <cell r="H305">
            <v>0</v>
          </cell>
          <cell r="I305">
            <v>35534</v>
          </cell>
          <cell r="J305">
            <v>39232.407260908803</v>
          </cell>
          <cell r="K305">
            <v>14782</v>
          </cell>
          <cell r="L305">
            <v>17136.389366302599</v>
          </cell>
          <cell r="M305">
            <v>0</v>
          </cell>
          <cell r="N305">
            <v>0</v>
          </cell>
          <cell r="O305">
            <v>28000</v>
          </cell>
        </row>
        <row r="306">
          <cell r="B306" t="str">
            <v>PORTLAND, ME.</v>
          </cell>
          <cell r="C306">
            <v>258800</v>
          </cell>
          <cell r="D306">
            <v>103800</v>
          </cell>
          <cell r="E306">
            <v>435040</v>
          </cell>
          <cell r="F306">
            <v>545302</v>
          </cell>
          <cell r="G306">
            <v>270000</v>
          </cell>
          <cell r="H306">
            <v>2</v>
          </cell>
          <cell r="I306">
            <v>40246</v>
          </cell>
          <cell r="J306">
            <v>44434.836005587204</v>
          </cell>
          <cell r="K306">
            <v>19635</v>
          </cell>
          <cell r="L306">
            <v>22762.346448880497</v>
          </cell>
          <cell r="M306">
            <v>2</v>
          </cell>
          <cell r="N306">
            <v>2</v>
          </cell>
          <cell r="O306">
            <v>110900</v>
          </cell>
        </row>
        <row r="307">
          <cell r="B307" t="str">
            <v>PUNTA GORDA</v>
          </cell>
          <cell r="C307">
            <v>138100</v>
          </cell>
          <cell r="D307">
            <v>60500</v>
          </cell>
          <cell r="E307">
            <v>222341</v>
          </cell>
          <cell r="F307">
            <v>59425</v>
          </cell>
          <cell r="G307">
            <v>147600</v>
          </cell>
          <cell r="H307">
            <v>1</v>
          </cell>
          <cell r="I307">
            <v>30402</v>
          </cell>
          <cell r="J307">
            <v>33566.264578886403</v>
          </cell>
          <cell r="K307">
            <v>17011</v>
          </cell>
          <cell r="L307">
            <v>19720.411277917297</v>
          </cell>
          <cell r="M307">
            <v>0</v>
          </cell>
          <cell r="N307">
            <v>1</v>
          </cell>
          <cell r="O307">
            <v>65000</v>
          </cell>
        </row>
        <row r="308">
          <cell r="B308" t="str">
            <v>RACINE</v>
          </cell>
          <cell r="C308">
            <v>190500</v>
          </cell>
          <cell r="D308">
            <v>69500</v>
          </cell>
          <cell r="E308">
            <v>251824</v>
          </cell>
          <cell r="F308">
            <v>57613</v>
          </cell>
          <cell r="G308">
            <v>193700</v>
          </cell>
          <cell r="H308">
            <v>1</v>
          </cell>
          <cell r="I308">
            <v>41211</v>
          </cell>
          <cell r="J308">
            <v>45500.2739806752</v>
          </cell>
          <cell r="K308">
            <v>17202</v>
          </cell>
          <cell r="L308">
            <v>19941.832626108597</v>
          </cell>
          <cell r="M308">
            <v>1</v>
          </cell>
          <cell r="N308">
            <v>1</v>
          </cell>
          <cell r="O308">
            <v>71500</v>
          </cell>
        </row>
        <row r="309">
          <cell r="B309" t="str">
            <v>RALEIGH - DURHAM - CHAPEL HILL</v>
          </cell>
          <cell r="C309">
            <v>1117700</v>
          </cell>
          <cell r="D309">
            <v>447800</v>
          </cell>
          <cell r="E309">
            <v>1447808</v>
          </cell>
          <cell r="F309">
            <v>868940</v>
          </cell>
          <cell r="G309">
            <v>1249700</v>
          </cell>
          <cell r="H309">
            <v>12</v>
          </cell>
          <cell r="I309">
            <v>40258</v>
          </cell>
          <cell r="J309">
            <v>44448.084975225604</v>
          </cell>
          <cell r="K309">
            <v>19488</v>
          </cell>
          <cell r="L309">
            <v>22591.933159958397</v>
          </cell>
          <cell r="M309">
            <v>12</v>
          </cell>
          <cell r="N309">
            <v>12</v>
          </cell>
          <cell r="O309">
            <v>510200</v>
          </cell>
        </row>
        <row r="310">
          <cell r="B310" t="str">
            <v>RAPID CITY</v>
          </cell>
          <cell r="C310">
            <v>88800</v>
          </cell>
          <cell r="D310">
            <v>33700</v>
          </cell>
          <cell r="E310">
            <v>155477</v>
          </cell>
          <cell r="F310">
            <v>69842</v>
          </cell>
          <cell r="G310">
            <v>92700</v>
          </cell>
          <cell r="H310">
            <v>0</v>
          </cell>
          <cell r="I310">
            <v>39313</v>
          </cell>
          <cell r="J310">
            <v>43404.728616201603</v>
          </cell>
          <cell r="K310">
            <v>18866</v>
          </cell>
          <cell r="L310">
            <v>21870.864685743796</v>
          </cell>
          <cell r="M310">
            <v>0</v>
          </cell>
          <cell r="N310">
            <v>0</v>
          </cell>
          <cell r="O310">
            <v>35700</v>
          </cell>
        </row>
        <row r="311">
          <cell r="B311" t="str">
            <v>ROANOKE</v>
          </cell>
          <cell r="C311">
            <v>231700</v>
          </cell>
          <cell r="D311">
            <v>95000</v>
          </cell>
          <cell r="E311">
            <v>307680</v>
          </cell>
          <cell r="F311">
            <v>127815</v>
          </cell>
          <cell r="G311">
            <v>231300</v>
          </cell>
          <cell r="H311">
            <v>2</v>
          </cell>
          <cell r="I311">
            <v>36307</v>
          </cell>
          <cell r="J311">
            <v>40085.861721782399</v>
          </cell>
          <cell r="K311">
            <v>18329</v>
          </cell>
          <cell r="L311">
            <v>21248.334507844698</v>
          </cell>
          <cell r="M311">
            <v>2</v>
          </cell>
          <cell r="N311">
            <v>2</v>
          </cell>
          <cell r="O311">
            <v>96600</v>
          </cell>
        </row>
        <row r="312">
          <cell r="B312" t="str">
            <v>ST. CLOUD</v>
          </cell>
          <cell r="C312">
            <v>167700</v>
          </cell>
          <cell r="D312">
            <v>57900</v>
          </cell>
          <cell r="E312">
            <v>344502</v>
          </cell>
          <cell r="F312">
            <v>87619</v>
          </cell>
          <cell r="G312">
            <v>176900</v>
          </cell>
          <cell r="H312">
            <v>1</v>
          </cell>
          <cell r="I312">
            <v>33545</v>
          </cell>
          <cell r="J312">
            <v>37036.390543344001</v>
          </cell>
          <cell r="K312">
            <v>14066</v>
          </cell>
          <cell r="L312">
            <v>16306.349129103797</v>
          </cell>
          <cell r="M312">
            <v>0</v>
          </cell>
          <cell r="N312">
            <v>1</v>
          </cell>
          <cell r="O312">
            <v>62300</v>
          </cell>
        </row>
        <row r="313">
          <cell r="B313" t="str">
            <v>ST. JOSEPH</v>
          </cell>
          <cell r="C313">
            <v>97800</v>
          </cell>
          <cell r="D313">
            <v>38300</v>
          </cell>
          <cell r="E313">
            <v>177270</v>
          </cell>
          <cell r="F313">
            <v>17134</v>
          </cell>
          <cell r="G313">
            <v>97500</v>
          </cell>
          <cell r="H313">
            <v>0</v>
          </cell>
          <cell r="I313">
            <v>29384</v>
          </cell>
          <cell r="J313">
            <v>32442.310321228801</v>
          </cell>
          <cell r="K313">
            <v>14136</v>
          </cell>
          <cell r="L313">
            <v>16387.498314304798</v>
          </cell>
          <cell r="M313">
            <v>0</v>
          </cell>
          <cell r="N313">
            <v>0</v>
          </cell>
          <cell r="O313">
            <v>38900</v>
          </cell>
        </row>
        <row r="314">
          <cell r="B314" t="str">
            <v>SANTA FE</v>
          </cell>
          <cell r="C314">
            <v>143100</v>
          </cell>
          <cell r="D314">
            <v>57400</v>
          </cell>
          <cell r="E314">
            <v>193661</v>
          </cell>
          <cell r="F314">
            <v>149635</v>
          </cell>
          <cell r="G314">
            <v>150400</v>
          </cell>
          <cell r="H314">
            <v>1</v>
          </cell>
          <cell r="I314">
            <v>41629</v>
          </cell>
          <cell r="J314">
            <v>45961.779756412798</v>
          </cell>
          <cell r="K314">
            <v>21552</v>
          </cell>
          <cell r="L314">
            <v>24984.674849313596</v>
          </cell>
          <cell r="M314">
            <v>1</v>
          </cell>
          <cell r="N314">
            <v>1</v>
          </cell>
          <cell r="O314">
            <v>61700</v>
          </cell>
        </row>
        <row r="315">
          <cell r="B315" t="str">
            <v>SARASOTA - BRADENTON</v>
          </cell>
          <cell r="C315">
            <v>578000</v>
          </cell>
          <cell r="D315">
            <v>255500</v>
          </cell>
          <cell r="E315">
            <v>722885</v>
          </cell>
          <cell r="F315">
            <v>444025</v>
          </cell>
          <cell r="G315">
            <v>609300</v>
          </cell>
          <cell r="H315">
            <v>6</v>
          </cell>
          <cell r="I315">
            <v>34575</v>
          </cell>
          <cell r="J315">
            <v>38173.59377064</v>
          </cell>
          <cell r="K315">
            <v>20240</v>
          </cell>
          <cell r="L315">
            <v>23463.707263831995</v>
          </cell>
          <cell r="M315">
            <v>6</v>
          </cell>
          <cell r="N315">
            <v>6</v>
          </cell>
          <cell r="O315">
            <v>270500</v>
          </cell>
        </row>
        <row r="316">
          <cell r="B316" t="str">
            <v>SHEBOYGAN</v>
          </cell>
          <cell r="C316">
            <v>113000</v>
          </cell>
          <cell r="D316">
            <v>42600</v>
          </cell>
          <cell r="E316">
            <v>134410</v>
          </cell>
          <cell r="F316">
            <v>21086</v>
          </cell>
          <cell r="G316">
            <v>113800</v>
          </cell>
          <cell r="H316">
            <v>1</v>
          </cell>
          <cell r="I316">
            <v>39661</v>
          </cell>
          <cell r="J316">
            <v>43788.948735715203</v>
          </cell>
          <cell r="K316">
            <v>16918</v>
          </cell>
          <cell r="L316">
            <v>19612.598789007396</v>
          </cell>
          <cell r="M316">
            <v>0</v>
          </cell>
          <cell r="N316">
            <v>1</v>
          </cell>
          <cell r="O316">
            <v>43600</v>
          </cell>
        </row>
        <row r="317">
          <cell r="B317" t="str">
            <v>SIOUX FALLS</v>
          </cell>
          <cell r="C317">
            <v>166700</v>
          </cell>
          <cell r="D317">
            <v>64600</v>
          </cell>
          <cell r="E317">
            <v>354162</v>
          </cell>
          <cell r="F317">
            <v>88108</v>
          </cell>
          <cell r="G317">
            <v>182300</v>
          </cell>
          <cell r="H317">
            <v>1</v>
          </cell>
          <cell r="I317">
            <v>44779</v>
          </cell>
          <cell r="J317">
            <v>49439.634286492801</v>
          </cell>
          <cell r="K317">
            <v>21432</v>
          </cell>
          <cell r="L317">
            <v>24845.561960397597</v>
          </cell>
          <cell r="M317">
            <v>1</v>
          </cell>
          <cell r="N317">
            <v>1</v>
          </cell>
          <cell r="O317">
            <v>71800</v>
          </cell>
        </row>
        <row r="318">
          <cell r="B318" t="str">
            <v>SPRINGFIELD, ILL.</v>
          </cell>
          <cell r="C318">
            <v>204000</v>
          </cell>
          <cell r="D318">
            <v>83100</v>
          </cell>
          <cell r="E318">
            <v>283051</v>
          </cell>
          <cell r="F318">
            <v>94481</v>
          </cell>
          <cell r="G318">
            <v>204000</v>
          </cell>
          <cell r="H318">
            <v>2</v>
          </cell>
          <cell r="I318">
            <v>38940</v>
          </cell>
          <cell r="J318">
            <v>42992.906476607997</v>
          </cell>
          <cell r="K318">
            <v>19099</v>
          </cell>
          <cell r="L318">
            <v>22140.975545055699</v>
          </cell>
          <cell r="M318">
            <v>2</v>
          </cell>
          <cell r="N318">
            <v>2</v>
          </cell>
          <cell r="O318">
            <v>84100</v>
          </cell>
        </row>
        <row r="319">
          <cell r="B319" t="str">
            <v>TAMPA - ST. PETERSBURG - CLEARWATER</v>
          </cell>
          <cell r="C319">
            <v>2327500</v>
          </cell>
          <cell r="D319">
            <v>976600</v>
          </cell>
          <cell r="E319">
            <v>2709599</v>
          </cell>
          <cell r="F319">
            <v>1144791</v>
          </cell>
          <cell r="G319">
            <v>2451300</v>
          </cell>
          <cell r="H319">
            <v>24</v>
          </cell>
          <cell r="I319">
            <v>33015</v>
          </cell>
          <cell r="J319">
            <v>36451.227717647998</v>
          </cell>
          <cell r="K319">
            <v>18106</v>
          </cell>
          <cell r="L319">
            <v>20989.816389275798</v>
          </cell>
          <cell r="M319">
            <v>24</v>
          </cell>
          <cell r="N319">
            <v>24</v>
          </cell>
          <cell r="O319">
            <v>1032800</v>
          </cell>
        </row>
        <row r="320">
          <cell r="B320" t="str">
            <v>TOPEKA</v>
          </cell>
          <cell r="C320">
            <v>171300</v>
          </cell>
          <cell r="D320">
            <v>68500</v>
          </cell>
          <cell r="E320">
            <v>294041</v>
          </cell>
          <cell r="F320">
            <v>84943</v>
          </cell>
          <cell r="G320">
            <v>172200</v>
          </cell>
          <cell r="H320">
            <v>1</v>
          </cell>
          <cell r="I320">
            <v>35290</v>
          </cell>
          <cell r="J320">
            <v>38963.011544927998</v>
          </cell>
          <cell r="K320">
            <v>16700</v>
          </cell>
          <cell r="L320">
            <v>19359.877040809999</v>
          </cell>
          <cell r="M320">
            <v>0</v>
          </cell>
          <cell r="N320">
            <v>1</v>
          </cell>
          <cell r="O320">
            <v>69500</v>
          </cell>
        </row>
        <row r="321">
          <cell r="B321" t="str">
            <v>VICTORIA</v>
          </cell>
          <cell r="C321">
            <v>82200</v>
          </cell>
          <cell r="D321">
            <v>29400</v>
          </cell>
          <cell r="E321">
            <v>178152</v>
          </cell>
          <cell r="F321">
            <v>48183</v>
          </cell>
          <cell r="G321">
            <v>85300</v>
          </cell>
          <cell r="H321">
            <v>0</v>
          </cell>
          <cell r="I321">
            <v>36850</v>
          </cell>
          <cell r="J321">
            <v>40685.37759792</v>
          </cell>
          <cell r="K321">
            <v>16868</v>
          </cell>
          <cell r="L321">
            <v>19554.635085292397</v>
          </cell>
          <cell r="M321">
            <v>0</v>
          </cell>
          <cell r="N321">
            <v>0</v>
          </cell>
          <cell r="O321">
            <v>30900</v>
          </cell>
        </row>
        <row r="322">
          <cell r="B322" t="str">
            <v>WAUSAU</v>
          </cell>
          <cell r="C322">
            <v>127600</v>
          </cell>
          <cell r="D322">
            <v>46900</v>
          </cell>
          <cell r="E322">
            <v>196615</v>
          </cell>
          <cell r="F322">
            <v>47377</v>
          </cell>
          <cell r="G322">
            <v>130600</v>
          </cell>
          <cell r="H322">
            <v>1</v>
          </cell>
          <cell r="I322">
            <v>38525</v>
          </cell>
          <cell r="J322">
            <v>42534.712943279999</v>
          </cell>
          <cell r="K322">
            <v>16448</v>
          </cell>
          <cell r="L322">
            <v>19067.739974086398</v>
          </cell>
          <cell r="M322">
            <v>0</v>
          </cell>
          <cell r="N322">
            <v>1</v>
          </cell>
          <cell r="O322">
            <v>48900</v>
          </cell>
        </row>
        <row r="323">
          <cell r="B323" t="str">
            <v>WEST PALM BEACH - BOCA RATON</v>
          </cell>
          <cell r="C323">
            <v>1057100</v>
          </cell>
          <cell r="D323">
            <v>447600</v>
          </cell>
          <cell r="E323">
            <v>1175865</v>
          </cell>
          <cell r="F323">
            <v>1356064</v>
          </cell>
          <cell r="G323">
            <v>1140600</v>
          </cell>
          <cell r="H323">
            <v>11</v>
          </cell>
          <cell r="I323">
            <v>41759</v>
          </cell>
          <cell r="J323">
            <v>46105.310260828803</v>
          </cell>
          <cell r="K323">
            <v>24971</v>
          </cell>
          <cell r="L323">
            <v>28948.232909345297</v>
          </cell>
          <cell r="M323">
            <v>11</v>
          </cell>
          <cell r="N323">
            <v>11</v>
          </cell>
          <cell r="O323">
            <v>486100</v>
          </cell>
        </row>
        <row r="324">
          <cell r="B324" t="str">
            <v>WHEELING</v>
          </cell>
          <cell r="C324">
            <v>153300</v>
          </cell>
          <cell r="D324">
            <v>61500</v>
          </cell>
          <cell r="E324">
            <v>208990</v>
          </cell>
          <cell r="F324">
            <v>72991</v>
          </cell>
          <cell r="G324">
            <v>148500</v>
          </cell>
          <cell r="H324">
            <v>1</v>
          </cell>
          <cell r="I324">
            <v>27231</v>
          </cell>
          <cell r="J324">
            <v>30065.2243519392</v>
          </cell>
          <cell r="K324">
            <v>13949</v>
          </cell>
          <cell r="L324">
            <v>16170.714062410698</v>
          </cell>
          <cell r="M324">
            <v>0</v>
          </cell>
          <cell r="N324">
            <v>1</v>
          </cell>
          <cell r="O324">
            <v>60700</v>
          </cell>
        </row>
        <row r="325">
          <cell r="B325" t="str">
            <v>WILMINGTON, N.C.</v>
          </cell>
          <cell r="C325">
            <v>224000</v>
          </cell>
          <cell r="D325">
            <v>91200</v>
          </cell>
          <cell r="E325">
            <v>319056</v>
          </cell>
          <cell r="F325">
            <v>172767</v>
          </cell>
          <cell r="G325">
            <v>243500</v>
          </cell>
          <cell r="H325">
            <v>2</v>
          </cell>
          <cell r="I325">
            <v>31317</v>
          </cell>
          <cell r="J325">
            <v>34576.498513814404</v>
          </cell>
          <cell r="K325">
            <v>16000</v>
          </cell>
          <cell r="L325">
            <v>18548.385188799999</v>
          </cell>
          <cell r="M325">
            <v>0</v>
          </cell>
          <cell r="N325">
            <v>2</v>
          </cell>
          <cell r="O325">
            <v>100900</v>
          </cell>
        </row>
      </sheetData>
      <sheetData sheetId="24"/>
      <sheetData sheetId="25"/>
      <sheetData sheetId="26"/>
      <sheetData sheetId="27"/>
      <sheetData sheetId="28" refreshError="1"/>
      <sheetData sheetId="29"/>
      <sheetData sheetId="3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 Items"/>
      <sheetName val="Company Desc"/>
      <sheetName val="__FDSCACHE__"/>
      <sheetName val="Income"/>
      <sheetName val="Balance Sheet"/>
      <sheetName val="Cash Flow"/>
      <sheetName val="DCF Cash Flow"/>
      <sheetName val="Debt"/>
      <sheetName val="Sensitivities"/>
      <sheetName val="DCF"/>
      <sheetName val="Reinvestment Rate"/>
      <sheetName val="Terminal Value"/>
      <sheetName val="WACC"/>
      <sheetName val="Graph Data"/>
      <sheetName val="Debt Spreads"/>
      <sheetName val="Comps"/>
      <sheetName val="WACC - Damodar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5">
          <cell r="E5" t="e">
            <v>#VALUE!</v>
          </cell>
          <cell r="F5" t="e">
            <v>#VALUE!</v>
          </cell>
          <cell r="G5" t="e">
            <v>#VALUE!</v>
          </cell>
          <cell r="H5" t="e">
            <v>#VALUE!</v>
          </cell>
          <cell r="I5" t="e">
            <v>#VALUE!</v>
          </cell>
          <cell r="J5" t="e">
            <v>#VALUE!</v>
          </cell>
          <cell r="K5" t="e">
            <v>#VALUE!</v>
          </cell>
          <cell r="L5" t="e">
            <v>#VALUE!</v>
          </cell>
          <cell r="M5" t="e">
            <v>#VALUE!</v>
          </cell>
          <cell r="N5" t="e">
            <v>#VALUE!</v>
          </cell>
          <cell r="O5" t="e">
            <v>#VALUE!</v>
          </cell>
          <cell r="P5" t="e">
            <v>#VALUE!</v>
          </cell>
          <cell r="Q5" t="e">
            <v>#VALUE!</v>
          </cell>
          <cell r="R5" t="e">
            <v>#VALUE!</v>
          </cell>
          <cell r="S5" t="e">
            <v>#VALUE!</v>
          </cell>
          <cell r="T5" t="e">
            <v>#VALUE!</v>
          </cell>
          <cell r="U5" t="e">
            <v>#VALUE!</v>
          </cell>
          <cell r="V5" t="str">
            <v>Calc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X Rates"/>
      <sheetName val="Miscellaneous"/>
      <sheetName val="Engine Market Forecast"/>
      <sheetName val="Engine Deliveries - Other OEMs"/>
      <sheetName val="Engine Deliveries - P&amp;W"/>
      <sheetName val="Engine Deliveries - RR"/>
      <sheetName val="Engine Deliveries - GE"/>
      <sheetName val="GE, P&amp;W, RR, SNEC"/>
      <sheetName val="Engine Companies"/>
      <sheetName val="Engine Database"/>
      <sheetName val="Engine Market Share"/>
      <sheetName val="RR Civil Engine Deliveries"/>
      <sheetName val="RR Installed Base"/>
      <sheetName val="RR Civil Aerospace Revenue Mix"/>
      <sheetName val="Oil &amp; Gas Market Demand"/>
      <sheetName val="Retirements vs Fuel Pr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take"/>
      <sheetName val="COH"/>
      <sheetName val="COH-CAL"/>
      <sheetName val="IS_Q"/>
      <sheetName val="IS"/>
      <sheetName val="COHPROJ-CAL"/>
      <sheetName val="COHQ-CAL"/>
      <sheetName val="COHINV"/>
      <sheetName val="STORES"/>
      <sheetName val="BS"/>
      <sheetName val="SOCF"/>
      <sheetName val="BS_Q"/>
      <sheetName val="CF_Q"/>
      <sheetName val="QtRatios"/>
      <sheetName val="Ratios"/>
      <sheetName val="Buyback"/>
      <sheetName val="Calendar"/>
      <sheetName val="Full Note"/>
      <sheetName val="Japan"/>
      <sheetName val="storemodel"/>
      <sheetName val="GM"/>
      <sheetName val="M_modMain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/>
      <sheetData sheetId="10">
        <row r="10">
          <cell r="E10">
            <v>4569</v>
          </cell>
          <cell r="F10">
            <v>3373</v>
          </cell>
        </row>
      </sheetData>
      <sheetData sheetId="11">
        <row r="44">
          <cell r="H44">
            <v>127874</v>
          </cell>
        </row>
      </sheetData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MN Autograph"/>
      <sheetName val="Charts 2"/>
      <sheetName val="Charts 1"/>
      <sheetName val="Sales Drivers"/>
      <sheetName val="Initiation Chart"/>
      <sheetName val="Product"/>
      <sheetName val="CASPI"/>
      <sheetName val="Fibers"/>
      <sheetName val="PCI"/>
      <sheetName val="Performance Polymers"/>
      <sheetName val="Specialty Plastics"/>
      <sheetName val="Summary"/>
      <sheetName val="IS"/>
      <sheetName val="Bal"/>
      <sheetName val="CF"/>
      <sheetName val="Capacity, Production &amp; Margin"/>
      <sheetName val="Calcs"/>
      <sheetName val="__FDSCACHE__"/>
      <sheetName val="Product Segments"/>
      <sheetName val="Dupont Analysis (Data)"/>
      <sheetName val="Dupont Analysis (Charts)"/>
      <sheetName val="Pension Report"/>
      <sheetName val="NPV"/>
      <sheetName val="Merger History - BUY"/>
      <sheetName val="Merger History - SELL"/>
      <sheetName val="WACC"/>
      <sheetName val="Ownership"/>
      <sheetName val="Debt"/>
      <sheetName val="Credit Analysis"/>
      <sheetName val="Debt Summary"/>
      <sheetName val="Data"/>
      <sheetName val="Download"/>
      <sheetName val="Norm Val Analysis"/>
      <sheetName val="Raw Data"/>
      <sheetName val="NI Chart"/>
      <sheetName val="DOW ROC"/>
      <sheetName val="Ancillary Data"/>
      <sheetName val="EMN 1"/>
      <sheetName val="PRODCAP  BY AllProduc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Inputs in blue, FactSet output in purple and pink.</v>
          </cell>
        </row>
      </sheetData>
      <sheetData sheetId="31" refreshError="1">
        <row r="3">
          <cell r="B3">
            <v>1000</v>
          </cell>
        </row>
        <row r="4">
          <cell r="P4" t="str">
            <v>Due in 10 to 20 Years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X Rates"/>
      <sheetName val="Miscellaneous"/>
      <sheetName val="Engine Market Forecast"/>
      <sheetName val="Engine Deliveries - Other OEMs"/>
      <sheetName val="Engine Deliveries - P&amp;W"/>
      <sheetName val="Engine Deliveries - RR"/>
      <sheetName val="Engine Deliveries - GE"/>
      <sheetName val="GE, P&amp;W, RR, SNEC"/>
      <sheetName val="Engine Companies"/>
      <sheetName val="Engine Database"/>
      <sheetName val="Engine Market Share"/>
      <sheetName val="RR Civil Engine Deliveries"/>
      <sheetName val="RR Installed Base"/>
      <sheetName val="RR Civil Aerospace Revenue Mix"/>
      <sheetName val="Oil &amp; Gas Market Demand"/>
      <sheetName val="Retirements vs Fuel Price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">
          <cell r="A1" t="str">
            <v>Retirements vs Fuel Prices</v>
          </cell>
        </row>
      </sheetData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 Resolution"/>
      <sheetName val="__FDSCACHE__"/>
      <sheetName val="Company at a Glance"/>
      <sheetName val="Comparable Analysis "/>
      <sheetName val="Dupont Analysis (Data)"/>
      <sheetName val="Dupont Analysis (Charts)"/>
      <sheetName val="Merger History"/>
      <sheetName val="Ownership"/>
      <sheetName val="WA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Product Segments"/>
      <sheetName val="Geographic Segments"/>
    </sheetNames>
    <sheetDataSet>
      <sheetData sheetId="0"/>
      <sheetData sheetId="1"/>
      <sheetData sheetId="2" refreshError="1">
        <row r="2">
          <cell r="B2" t="str">
            <v>JPM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 Indicators"/>
      <sheetName val="Market Snapshot"/>
      <sheetName val="Data"/>
      <sheetName val="Charts"/>
      <sheetName val="Sector Performance"/>
      <sheetName val="__FDSCACHE__"/>
      <sheetName val="Prior Top 10 picks"/>
      <sheetName val="Cycle Changes"/>
      <sheetName val="S&amp;P 600"/>
      <sheetName val="Sheet2"/>
      <sheetName val="S&amp;P 500"/>
      <sheetName val="Sheet1"/>
      <sheetName val="Charts 1"/>
    </sheetNames>
    <sheetDataSet>
      <sheetData sheetId="0"/>
      <sheetData sheetId="1" refreshError="1"/>
      <sheetData sheetId="2">
        <row r="263">
          <cell r="C263">
            <v>600</v>
          </cell>
          <cell r="I263">
            <v>1.2500000000000001E-2</v>
          </cell>
          <cell r="P263">
            <v>87.629993436884703</v>
          </cell>
        </row>
        <row r="264">
          <cell r="C264">
            <v>1200</v>
          </cell>
          <cell r="I264">
            <v>0.03</v>
          </cell>
          <cell r="P264">
            <v>100.80500196927923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Balance Sheet_VDF"/>
      <sheetName val="Income Statement_VDF"/>
      <sheetName val="Forecasts_VDF"/>
      <sheetName val="Summary Page_VDF"/>
      <sheetName val="Invested capital_VDF"/>
      <sheetName val="NOPAT_VDF"/>
      <sheetName val="WACC_VDF"/>
      <sheetName val="DCF_VDF"/>
      <sheetName val="Charts_VDF"/>
      <sheetName val="PV of Op Leases_VDF"/>
    </sheetNames>
    <sheetDataSet>
      <sheetData sheetId="0"/>
      <sheetData sheetId="1"/>
      <sheetData sheetId="2" refreshError="1">
        <row r="44">
          <cell r="R44">
            <v>0.10821214717397462</v>
          </cell>
        </row>
        <row r="47">
          <cell r="D47">
            <v>0.10539999999999999</v>
          </cell>
          <cell r="E47">
            <v>7.5899999999999995E-2</v>
          </cell>
          <cell r="F47">
            <v>8.3699999999999997E-2</v>
          </cell>
          <cell r="G47">
            <v>8.8800000000000004E-2</v>
          </cell>
          <cell r="H47">
            <v>8.5000000000000006E-2</v>
          </cell>
          <cell r="I47">
            <v>8.5500000000000007E-2</v>
          </cell>
          <cell r="J47">
            <v>7.8100000000000003E-2</v>
          </cell>
          <cell r="K47">
            <v>7.0400000000000004E-2</v>
          </cell>
          <cell r="L47">
            <v>5.91E-2</v>
          </cell>
          <cell r="M47">
            <v>7.0800000000000002E-2</v>
          </cell>
          <cell r="N47">
            <v>6.4699999999999994E-2</v>
          </cell>
          <cell r="O47">
            <v>6.6400000000000001E-2</v>
          </cell>
          <cell r="P47">
            <v>5.9200000000000003E-2</v>
          </cell>
          <cell r="Q47">
            <v>5.1200000000000002E-2</v>
          </cell>
          <cell r="R47">
            <v>5.1200000000000002E-2</v>
          </cell>
          <cell r="S47">
            <v>5.9700000000000003E-2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Balance Sheet_VDF"/>
      <sheetName val="Income Statement_VDF"/>
      <sheetName val="Forecasts_VDF"/>
      <sheetName val="__FDSCACHE__"/>
      <sheetName val="Summary Page_VDF"/>
      <sheetName val="Invested capital_VDF"/>
      <sheetName val="NOPAT_VDF"/>
      <sheetName val="WACC_VDF"/>
      <sheetName val="DCF_VDF"/>
      <sheetName val="Charts_VDF"/>
      <sheetName val="PV of Op Leases_VDF"/>
      <sheetName val="ANN_VDF"/>
      <sheetName val="store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437.71100000000001</v>
          </cell>
          <cell r="I5">
            <v>468.38099999999997</v>
          </cell>
          <cell r="J5">
            <v>501.649</v>
          </cell>
          <cell r="K5">
            <v>658.80399999999997</v>
          </cell>
          <cell r="L5">
            <v>731.14200000000005</v>
          </cell>
          <cell r="M5">
            <v>798.11699999999996</v>
          </cell>
          <cell r="N5">
            <v>781.02800000000002</v>
          </cell>
          <cell r="O5">
            <v>911.93899999999996</v>
          </cell>
          <cell r="P5">
            <v>1084.519</v>
          </cell>
          <cell r="Q5">
            <v>1232.7760000000001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</sheetData>
      <sheetData sheetId="8" refreshError="1">
        <row r="23">
          <cell r="U23">
            <v>8.937543845703956E-2</v>
          </cell>
        </row>
      </sheetData>
      <sheetData sheetId="9" refreshError="1">
        <row r="6">
          <cell r="C6">
            <v>1232.7760000000001</v>
          </cell>
          <cell r="D6">
            <v>1388.4210649042161</v>
          </cell>
          <cell r="E6">
            <v>1611.819146018142</v>
          </cell>
          <cell r="F6">
            <v>1773.0010606199562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K6" t="e">
            <v>#REF!</v>
          </cell>
          <cell r="L6" t="e">
            <v>#REF!</v>
          </cell>
          <cell r="M6" t="e">
            <v>#REF!</v>
          </cell>
          <cell r="N6" t="e">
            <v>#REF!</v>
          </cell>
          <cell r="O6" t="e">
            <v>#REF!</v>
          </cell>
          <cell r="P6" t="e">
            <v>#REF!</v>
          </cell>
          <cell r="Q6" t="e">
            <v>#REF!</v>
          </cell>
          <cell r="R6" t="e">
            <v>#REF!</v>
          </cell>
          <cell r="S6" t="e">
            <v>#REF!</v>
          </cell>
          <cell r="T6" t="e">
            <v>#REF!</v>
          </cell>
          <cell r="U6" t="e">
            <v>#REF!</v>
          </cell>
          <cell r="V6" t="e">
            <v>#REF!</v>
          </cell>
          <cell r="W6" t="e">
            <v>#REF!</v>
          </cell>
          <cell r="X6" t="e">
            <v>#REF!</v>
          </cell>
          <cell r="Y6" t="e">
            <v>#REF!</v>
          </cell>
          <cell r="Z6" t="e">
            <v>#REF!</v>
          </cell>
          <cell r="AA6" t="e">
            <v>#REF!</v>
          </cell>
          <cell r="AB6" t="e">
            <v>#REF!</v>
          </cell>
          <cell r="AC6" t="e">
            <v>#REF!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  <cell r="M7" t="e">
            <v>#REF!</v>
          </cell>
          <cell r="N7" t="e">
            <v>#REF!</v>
          </cell>
          <cell r="O7" t="e">
            <v>#REF!</v>
          </cell>
          <cell r="P7" t="e">
            <v>#REF!</v>
          </cell>
          <cell r="Q7" t="e">
            <v>#REF!</v>
          </cell>
          <cell r="R7" t="e">
            <v>#REF!</v>
          </cell>
          <cell r="S7" t="e">
            <v>#REF!</v>
          </cell>
          <cell r="T7" t="e">
            <v>#REF!</v>
          </cell>
          <cell r="U7" t="e">
            <v>#REF!</v>
          </cell>
          <cell r="V7" t="e">
            <v>#REF!</v>
          </cell>
          <cell r="W7" t="e">
            <v>#REF!</v>
          </cell>
          <cell r="X7" t="e">
            <v>#REF!</v>
          </cell>
          <cell r="Y7" t="e">
            <v>#REF!</v>
          </cell>
          <cell r="Z7" t="e">
            <v>#REF!</v>
          </cell>
          <cell r="AA7" t="e">
            <v>#REF!</v>
          </cell>
          <cell r="AB7" t="e">
            <v>#REF!</v>
          </cell>
          <cell r="AC7" t="e">
            <v>#REF!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N8" t="e">
            <v>#REF!</v>
          </cell>
          <cell r="O8" t="e">
            <v>#REF!</v>
          </cell>
          <cell r="P8" t="e">
            <v>#REF!</v>
          </cell>
          <cell r="Q8" t="e">
            <v>#REF!</v>
          </cell>
          <cell r="R8" t="e">
            <v>#REF!</v>
          </cell>
          <cell r="S8" t="e">
            <v>#REF!</v>
          </cell>
          <cell r="T8" t="e">
            <v>#REF!</v>
          </cell>
          <cell r="U8" t="e">
            <v>#REF!</v>
          </cell>
          <cell r="V8" t="e">
            <v>#REF!</v>
          </cell>
          <cell r="W8" t="e">
            <v>#REF!</v>
          </cell>
          <cell r="X8" t="e">
            <v>#REF!</v>
          </cell>
          <cell r="Y8" t="e">
            <v>#REF!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heet1"/>
    </sheetNames>
    <sheetDataSet>
      <sheetData sheetId="0">
        <row r="1">
          <cell r="A1" t="str">
            <v>Location</v>
          </cell>
          <cell r="B1" t="str">
            <v>Number of clubs</v>
          </cell>
        </row>
        <row r="2">
          <cell r="A2" t="str">
            <v>Alabama, US</v>
          </cell>
          <cell r="B2">
            <v>26</v>
          </cell>
        </row>
        <row r="3">
          <cell r="A3" t="str">
            <v>Alaska, US</v>
          </cell>
          <cell r="B3">
            <v>4</v>
          </cell>
        </row>
        <row r="4">
          <cell r="A4" t="str">
            <v>Arizona, US</v>
          </cell>
          <cell r="B4">
            <v>29</v>
          </cell>
        </row>
        <row r="5">
          <cell r="A5" t="str">
            <v>Arkansas, US</v>
          </cell>
          <cell r="B5">
            <v>15</v>
          </cell>
        </row>
        <row r="6">
          <cell r="A6" t="str">
            <v>California, US</v>
          </cell>
          <cell r="B6">
            <v>100</v>
          </cell>
        </row>
        <row r="7">
          <cell r="A7" t="str">
            <v>Colorado, US</v>
          </cell>
          <cell r="B7">
            <v>19</v>
          </cell>
        </row>
        <row r="8">
          <cell r="A8" t="str">
            <v>Connecticut, US</v>
          </cell>
          <cell r="B8">
            <v>27</v>
          </cell>
        </row>
        <row r="9">
          <cell r="A9" t="str">
            <v>Delaware, US</v>
          </cell>
          <cell r="B9">
            <v>6</v>
          </cell>
        </row>
        <row r="10">
          <cell r="A10" t="str">
            <v>District of Columbia, US</v>
          </cell>
          <cell r="B10">
            <v>1</v>
          </cell>
        </row>
        <row r="11">
          <cell r="A11" t="str">
            <v>Florida, US</v>
          </cell>
          <cell r="B11">
            <v>99</v>
          </cell>
        </row>
        <row r="12">
          <cell r="A12" t="str">
            <v>Georgia, US</v>
          </cell>
          <cell r="B12">
            <v>47</v>
          </cell>
        </row>
        <row r="13">
          <cell r="A13" t="str">
            <v>Hawaii, US</v>
          </cell>
          <cell r="B13">
            <v>2</v>
          </cell>
        </row>
        <row r="14">
          <cell r="A14" t="str">
            <v>Idaho, US</v>
          </cell>
          <cell r="B14">
            <v>2</v>
          </cell>
        </row>
        <row r="15">
          <cell r="A15" t="str">
            <v>Illinois, US</v>
          </cell>
          <cell r="B15">
            <v>54</v>
          </cell>
        </row>
        <row r="16">
          <cell r="A16" t="str">
            <v>Indiana, US</v>
          </cell>
          <cell r="B16">
            <v>43</v>
          </cell>
        </row>
        <row r="17">
          <cell r="A17" t="str">
            <v>Iowa, US</v>
          </cell>
          <cell r="B17">
            <v>14</v>
          </cell>
        </row>
        <row r="18">
          <cell r="A18" t="str">
            <v>Kansas, US</v>
          </cell>
          <cell r="B18">
            <v>12</v>
          </cell>
        </row>
        <row r="19">
          <cell r="A19" t="str">
            <v>Kentucky, US</v>
          </cell>
          <cell r="B19">
            <v>24</v>
          </cell>
        </row>
        <row r="20">
          <cell r="A20" t="str">
            <v>Louisiana, US</v>
          </cell>
          <cell r="B20">
            <v>25</v>
          </cell>
        </row>
        <row r="21">
          <cell r="A21" t="str">
            <v>Maine, US</v>
          </cell>
          <cell r="B21">
            <v>10</v>
          </cell>
        </row>
        <row r="22">
          <cell r="A22" t="str">
            <v>Maryland, US</v>
          </cell>
          <cell r="B22">
            <v>39</v>
          </cell>
        </row>
        <row r="23">
          <cell r="A23" t="str">
            <v>Massachusetts, US</v>
          </cell>
          <cell r="B23">
            <v>67</v>
          </cell>
        </row>
        <row r="24">
          <cell r="A24" t="str">
            <v>Michigan, US</v>
          </cell>
          <cell r="B24">
            <v>66</v>
          </cell>
        </row>
        <row r="25">
          <cell r="A25" t="str">
            <v>Minnesota, US</v>
          </cell>
          <cell r="B25">
            <v>14</v>
          </cell>
        </row>
        <row r="26">
          <cell r="A26" t="str">
            <v>Mississippi, US</v>
          </cell>
          <cell r="B26">
            <v>11</v>
          </cell>
        </row>
        <row r="27">
          <cell r="A27" t="str">
            <v>Missouri, US</v>
          </cell>
          <cell r="B27">
            <v>23</v>
          </cell>
        </row>
        <row r="28">
          <cell r="A28" t="str">
            <v>Montana, US</v>
          </cell>
          <cell r="B28">
            <v>2</v>
          </cell>
        </row>
        <row r="29">
          <cell r="A29" t="str">
            <v>Nebraska, US</v>
          </cell>
          <cell r="B29">
            <v>7</v>
          </cell>
        </row>
        <row r="30">
          <cell r="A30" t="str">
            <v>Nevada, US</v>
          </cell>
          <cell r="B30">
            <v>14</v>
          </cell>
        </row>
        <row r="31">
          <cell r="A31" t="str">
            <v>New Hampshire, US</v>
          </cell>
          <cell r="B31">
            <v>16</v>
          </cell>
        </row>
        <row r="32">
          <cell r="A32" t="str">
            <v>New Jersey, US</v>
          </cell>
          <cell r="B32">
            <v>54</v>
          </cell>
        </row>
        <row r="33">
          <cell r="A33" t="str">
            <v>New Mexico, US</v>
          </cell>
          <cell r="B33">
            <v>17</v>
          </cell>
        </row>
        <row r="34">
          <cell r="A34" t="str">
            <v>New York, US</v>
          </cell>
          <cell r="B34">
            <v>15</v>
          </cell>
        </row>
        <row r="35">
          <cell r="A35" t="str">
            <v>North Carolina, US</v>
          </cell>
          <cell r="B35">
            <v>52</v>
          </cell>
        </row>
        <row r="36">
          <cell r="A36" t="str">
            <v>North Dakota, US</v>
          </cell>
          <cell r="B36">
            <v>2</v>
          </cell>
        </row>
        <row r="37">
          <cell r="A37" t="str">
            <v>Ohio, US</v>
          </cell>
          <cell r="B37">
            <v>20</v>
          </cell>
        </row>
        <row r="38">
          <cell r="A38" t="str">
            <v>Oklahoma, US</v>
          </cell>
          <cell r="B38">
            <v>20</v>
          </cell>
        </row>
        <row r="39">
          <cell r="A39" t="str">
            <v>Oregon, US</v>
          </cell>
          <cell r="B39">
            <v>10</v>
          </cell>
        </row>
        <row r="40">
          <cell r="A40" t="str">
            <v>Pennsylvania, US</v>
          </cell>
          <cell r="B40">
            <v>87</v>
          </cell>
        </row>
        <row r="41">
          <cell r="A41" t="str">
            <v>Rhode Island, US</v>
          </cell>
          <cell r="B41">
            <v>12</v>
          </cell>
        </row>
        <row r="42">
          <cell r="A42" t="str">
            <v>South Carolina, US</v>
          </cell>
          <cell r="B42">
            <v>27</v>
          </cell>
        </row>
        <row r="43">
          <cell r="A43" t="str">
            <v>South Dakota, US</v>
          </cell>
          <cell r="B43">
            <v>2</v>
          </cell>
        </row>
        <row r="44">
          <cell r="A44" t="str">
            <v>Tennessee, US</v>
          </cell>
          <cell r="B44">
            <v>34</v>
          </cell>
        </row>
        <row r="45">
          <cell r="A45" t="str">
            <v>Texas, US</v>
          </cell>
          <cell r="B45">
            <v>100</v>
          </cell>
        </row>
        <row r="46">
          <cell r="A46" t="str">
            <v>Utah, US</v>
          </cell>
          <cell r="B46">
            <v>12</v>
          </cell>
        </row>
        <row r="47">
          <cell r="A47" t="str">
            <v>Vermont, US</v>
          </cell>
          <cell r="B47">
            <v>4</v>
          </cell>
        </row>
        <row r="48">
          <cell r="A48" t="str">
            <v>Virginia, US</v>
          </cell>
          <cell r="B48">
            <v>35</v>
          </cell>
        </row>
        <row r="49">
          <cell r="A49" t="str">
            <v>Washington, US</v>
          </cell>
          <cell r="B49">
            <v>24</v>
          </cell>
        </row>
        <row r="50">
          <cell r="A50" t="str">
            <v>West Virginia, US</v>
          </cell>
          <cell r="B50">
            <v>6</v>
          </cell>
        </row>
        <row r="51">
          <cell r="A51" t="str">
            <v>Wisconsin, US</v>
          </cell>
          <cell r="B51">
            <v>30</v>
          </cell>
        </row>
        <row r="52">
          <cell r="A52" t="str">
            <v>Wyoming, US</v>
          </cell>
          <cell r="B52">
            <v>3</v>
          </cell>
        </row>
        <row r="53">
          <cell r="A53" t="str">
            <v>British Columbia, CA</v>
          </cell>
          <cell r="B53">
            <v>3</v>
          </cell>
        </row>
        <row r="54">
          <cell r="A54" t="str">
            <v>Ontario, CA</v>
          </cell>
          <cell r="B54">
            <v>20</v>
          </cell>
        </row>
        <row r="55">
          <cell r="A55" t="str">
            <v>Saskatchewan, CA</v>
          </cell>
          <cell r="B55">
            <v>1</v>
          </cell>
        </row>
        <row r="56">
          <cell r="A56" t="str">
            <v>Puerto Rico</v>
          </cell>
          <cell r="B56">
            <v>11</v>
          </cell>
        </row>
        <row r="57">
          <cell r="A57" t="str">
            <v>Dominican Republic</v>
          </cell>
          <cell r="B57">
            <v>2</v>
          </cell>
        </row>
        <row r="58">
          <cell r="A58" t="str">
            <v>Panama</v>
          </cell>
          <cell r="B58">
            <v>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Cover"/>
      <sheetName val="Financials"/>
      <sheetName val="MQE"/>
      <sheetName val="SOTP"/>
      <sheetName val="Neflix"/>
      <sheetName val="Profile"/>
      <sheetName val="Charts"/>
      <sheetName val="Users"/>
      <sheetName val="Apps"/>
      <sheetName val="Guidance"/>
      <sheetName val="Beta"/>
      <sheetName val="Value"/>
      <sheetName val="Download"/>
      <sheetName val="Sheet3"/>
    </sheetNames>
    <sheetDataSet>
      <sheetData sheetId="0"/>
      <sheetData sheetId="1"/>
      <sheetData sheetId="2">
        <row r="525">
          <cell r="AU525">
            <v>1685.2256646203939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5">
          <cell r="I5" t="str">
            <v>Print with Stronger Digital Business (NYT / MDP)</v>
          </cell>
        </row>
      </sheetData>
      <sheetData sheetId="13">
        <row r="22">
          <cell r="A22" t="str">
            <v>Derivatives and Hedging</v>
          </cell>
        </row>
      </sheetData>
      <sheetData sheetId="14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ents by Date and Industry"/>
      <sheetName val="Val"/>
      <sheetName val="Debt"/>
      <sheetName val="S&amp;P 500"/>
      <sheetName val="Earnings Preview"/>
      <sheetName val="__FDSCACHE__"/>
      <sheetName val="Earnings Preview 2"/>
      <sheetName val="Events by Company"/>
      <sheetName val="Prez Boxes &amp; Headers"/>
      <sheetName val="WACC"/>
      <sheetName val="Dupont Analysis (Data)"/>
      <sheetName val="Dupont Analysis (Charts)"/>
      <sheetName val="AccDil"/>
      <sheetName val="Merger History"/>
      <sheetName val="MASTER SHEET"/>
      <sheetName val="Events by Portfolio"/>
      <sheetName val="Chart Data Labelling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9">
          <cell r="B9" t="str">
            <v>BKD</v>
          </cell>
        </row>
        <row r="10">
          <cell r="B10" t="str">
            <v>ESC</v>
          </cell>
        </row>
        <row r="11">
          <cell r="B11" t="str">
            <v>DVA</v>
          </cell>
        </row>
        <row r="12">
          <cell r="B12" t="str">
            <v>LNCR</v>
          </cell>
        </row>
        <row r="13">
          <cell r="B13" t="str">
            <v>ODSY</v>
          </cell>
        </row>
        <row r="14">
          <cell r="B14" t="str">
            <v>SUNH</v>
          </cell>
        </row>
        <row r="15">
          <cell r="B15" t="str">
            <v>SKH</v>
          </cell>
        </row>
        <row r="16">
          <cell r="B16" t="str">
            <v>KND</v>
          </cell>
        </row>
        <row r="17">
          <cell r="B17" t="str">
            <v>HLS</v>
          </cell>
        </row>
        <row r="18">
          <cell r="B18" t="str">
            <v>LHCG</v>
          </cell>
        </row>
        <row r="19">
          <cell r="B19" t="str">
            <v>AMED</v>
          </cell>
        </row>
        <row r="20">
          <cell r="B20" t="str">
            <v>AFAM</v>
          </cell>
        </row>
        <row r="21">
          <cell r="B21" t="str">
            <v>RHB</v>
          </cell>
        </row>
        <row r="22">
          <cell r="B22" t="str">
            <v>GEO</v>
          </cell>
        </row>
        <row r="23">
          <cell r="B23" t="str">
            <v>CXW</v>
          </cell>
        </row>
        <row r="24">
          <cell r="B24" t="str">
            <v>CRN</v>
          </cell>
        </row>
        <row r="26">
          <cell r="B26" t="str">
            <v>CSU</v>
          </cell>
        </row>
        <row r="27">
          <cell r="B27" t="str">
            <v>SRZ</v>
          </cell>
        </row>
        <row r="28">
          <cell r="B28" t="str">
            <v>ALC</v>
          </cell>
        </row>
        <row r="29">
          <cell r="B29" t="str">
            <v>NHC</v>
          </cell>
        </row>
        <row r="30">
          <cell r="B30" t="str">
            <v>THC</v>
          </cell>
        </row>
        <row r="31">
          <cell r="B31" t="str">
            <v>PSYS</v>
          </cell>
        </row>
        <row r="32">
          <cell r="B32" t="str">
            <v>CYH</v>
          </cell>
        </row>
        <row r="33">
          <cell r="B33" t="str">
            <v>MDTH</v>
          </cell>
        </row>
        <row r="34">
          <cell r="B34" t="str">
            <v>THC</v>
          </cell>
        </row>
        <row r="35">
          <cell r="B35" t="str">
            <v>HCP</v>
          </cell>
        </row>
        <row r="36">
          <cell r="B36" t="str">
            <v>VTR</v>
          </cell>
        </row>
        <row r="37">
          <cell r="B37" t="str">
            <v>HR</v>
          </cell>
        </row>
        <row r="38">
          <cell r="B38" t="str">
            <v>HCN</v>
          </cell>
        </row>
        <row r="39">
          <cell r="B39" t="str">
            <v>OHI</v>
          </cell>
        </row>
        <row r="40">
          <cell r="B40" t="str">
            <v>NHP</v>
          </cell>
        </row>
        <row r="41">
          <cell r="B41" t="str">
            <v>MPW</v>
          </cell>
        </row>
        <row r="42">
          <cell r="B42" t="str">
            <v>SNH</v>
          </cell>
        </row>
        <row r="43">
          <cell r="B43" t="str">
            <v>AAIR</v>
          </cell>
        </row>
        <row r="44">
          <cell r="B44" t="str">
            <v>ENSG</v>
          </cell>
        </row>
        <row r="45">
          <cell r="B45" t="str">
            <v>FVE</v>
          </cell>
        </row>
        <row r="46">
          <cell r="B46" t="str">
            <v>AHCI</v>
          </cell>
        </row>
        <row r="47">
          <cell r="B47" t="str">
            <v>CHE</v>
          </cell>
        </row>
        <row r="48">
          <cell r="B48" t="str">
            <v>GTIV</v>
          </cell>
        </row>
        <row r="49">
          <cell r="B49" t="str">
            <v>FMS</v>
          </cell>
        </row>
        <row r="50">
          <cell r="B50" t="str">
            <v>AMSG</v>
          </cell>
        </row>
        <row r="51">
          <cell r="B51" t="str">
            <v>HMA</v>
          </cell>
        </row>
        <row r="52">
          <cell r="B52" t="str">
            <v>LPNT</v>
          </cell>
        </row>
        <row r="53">
          <cell r="B53" t="str">
            <v>SSY</v>
          </cell>
        </row>
        <row r="54">
          <cell r="B54" t="str">
            <v>UHS</v>
          </cell>
        </row>
        <row r="55">
          <cell r="B55" t="str">
            <v>VTR</v>
          </cell>
        </row>
        <row r="56">
          <cell r="B56" t="str">
            <v>UHT</v>
          </cell>
        </row>
        <row r="57">
          <cell r="B57" t="str">
            <v>OHI</v>
          </cell>
        </row>
        <row r="58">
          <cell r="B58" t="str">
            <v>NHP</v>
          </cell>
        </row>
        <row r="59">
          <cell r="B59" t="str">
            <v>NHI</v>
          </cell>
        </row>
        <row r="60">
          <cell r="B60" t="str">
            <v>MPW</v>
          </cell>
        </row>
        <row r="61">
          <cell r="B61" t="str">
            <v>LTC</v>
          </cell>
        </row>
        <row r="62">
          <cell r="B62" t="str">
            <v>HR</v>
          </cell>
        </row>
        <row r="63">
          <cell r="B63" t="str">
            <v>HCN</v>
          </cell>
        </row>
        <row r="64">
          <cell r="B64" t="str">
            <v>HCP</v>
          </cell>
        </row>
        <row r="65">
          <cell r="B65" t="str">
            <v>CSA</v>
          </cell>
        </row>
        <row r="66">
          <cell r="B66" t="str">
            <v>PRSC</v>
          </cell>
        </row>
        <row r="67">
          <cell r="B67" t="str">
            <v>NHWK</v>
          </cell>
        </row>
        <row r="68">
          <cell r="B68" t="str">
            <v>VRAD</v>
          </cell>
        </row>
        <row r="69">
          <cell r="B69" t="str">
            <v>IPCM</v>
          </cell>
        </row>
        <row r="70">
          <cell r="B70" t="str">
            <v>HGR</v>
          </cell>
        </row>
        <row r="71">
          <cell r="B71" t="str">
            <v>HWAY</v>
          </cell>
        </row>
        <row r="72">
          <cell r="B72" t="str">
            <v>MDZ</v>
          </cell>
        </row>
        <row r="73">
          <cell r="B73" t="str">
            <v>PDX</v>
          </cell>
        </row>
        <row r="74">
          <cell r="B74" t="str">
            <v>OFIX</v>
          </cell>
        </row>
        <row r="75">
          <cell r="B75" t="str">
            <v>EXAC</v>
          </cell>
        </row>
        <row r="76">
          <cell r="B76" t="str">
            <v>CNC</v>
          </cell>
        </row>
        <row r="77">
          <cell r="B77" t="str">
            <v>MGLN</v>
          </cell>
        </row>
        <row r="78">
          <cell r="B78" t="str">
            <v>WCG</v>
          </cell>
        </row>
        <row r="79">
          <cell r="B79" t="str">
            <v>AGP</v>
          </cell>
        </row>
        <row r="80">
          <cell r="B80" t="str">
            <v>CVH</v>
          </cell>
        </row>
        <row r="81">
          <cell r="B81" t="str">
            <v>KNDL</v>
          </cell>
        </row>
        <row r="82">
          <cell r="B82" t="str">
            <v>GXDX</v>
          </cell>
        </row>
        <row r="83">
          <cell r="B83" t="str">
            <v>LH</v>
          </cell>
        </row>
        <row r="84">
          <cell r="B84" t="str">
            <v>CNC</v>
          </cell>
        </row>
        <row r="85">
          <cell r="B85" t="str">
            <v>HS</v>
          </cell>
        </row>
        <row r="86">
          <cell r="B86" t="str">
            <v>AGP</v>
          </cell>
        </row>
        <row r="87">
          <cell r="B87" t="str">
            <v>MGLN</v>
          </cell>
        </row>
        <row r="88">
          <cell r="B88" t="str">
            <v>HNT</v>
          </cell>
        </row>
        <row r="89">
          <cell r="B89" t="str">
            <v>HS</v>
          </cell>
        </row>
        <row r="90">
          <cell r="B90" t="str">
            <v>WCG</v>
          </cell>
        </row>
        <row r="91">
          <cell r="B91" t="str">
            <v>GTS</v>
          </cell>
        </row>
        <row r="92">
          <cell r="B92" t="str">
            <v>MOH</v>
          </cell>
        </row>
        <row r="93">
          <cell r="B93" t="str">
            <v>HUM</v>
          </cell>
        </row>
        <row r="94">
          <cell r="B94" t="str">
            <v>CI</v>
          </cell>
        </row>
        <row r="95">
          <cell r="B95" t="str">
            <v>AET</v>
          </cell>
        </row>
        <row r="96">
          <cell r="B96" t="str">
            <v>WLP</v>
          </cell>
        </row>
        <row r="97">
          <cell r="B97" t="str">
            <v>UNH</v>
          </cell>
        </row>
        <row r="98">
          <cell r="B98" t="str">
            <v>ARRY</v>
          </cell>
        </row>
        <row r="99">
          <cell r="B99" t="str">
            <v>BRLI</v>
          </cell>
        </row>
        <row r="100">
          <cell r="B100" t="str">
            <v>AIQ</v>
          </cell>
        </row>
        <row r="101">
          <cell r="B101" t="str">
            <v>GXDX</v>
          </cell>
        </row>
        <row r="102">
          <cell r="B102" t="str">
            <v>ERES</v>
          </cell>
        </row>
        <row r="103">
          <cell r="B103" t="str">
            <v>GHDX</v>
          </cell>
        </row>
        <row r="104">
          <cell r="B104" t="str">
            <v>PPDI</v>
          </cell>
        </row>
        <row r="105">
          <cell r="B105" t="str">
            <v>LH</v>
          </cell>
        </row>
        <row r="106">
          <cell r="B106" t="str">
            <v>DGX</v>
          </cell>
        </row>
        <row r="107">
          <cell r="B107" t="str">
            <v>ASGR</v>
          </cell>
        </row>
        <row r="108">
          <cell r="B108" t="str">
            <v>MHMI</v>
          </cell>
        </row>
        <row r="109">
          <cell r="B109" t="str">
            <v>APOL</v>
          </cell>
        </row>
        <row r="110">
          <cell r="B110" t="str">
            <v>DV</v>
          </cell>
        </row>
        <row r="111">
          <cell r="B111" t="str">
            <v>ESI</v>
          </cell>
        </row>
        <row r="112">
          <cell r="B112" t="str">
            <v>STRA</v>
          </cell>
        </row>
        <row r="113">
          <cell r="B113" t="str">
            <v>EDU</v>
          </cell>
        </row>
        <row r="114">
          <cell r="B114" t="str">
            <v>CECO</v>
          </cell>
        </row>
        <row r="115">
          <cell r="B115" t="str">
            <v>COCO</v>
          </cell>
        </row>
        <row r="116">
          <cell r="B116" t="str">
            <v>CPLA</v>
          </cell>
        </row>
        <row r="117">
          <cell r="B117" t="str">
            <v>LRN</v>
          </cell>
        </row>
        <row r="118">
          <cell r="B118" t="str">
            <v>APEI</v>
          </cell>
        </row>
        <row r="119">
          <cell r="B119" t="str">
            <v>MMS</v>
          </cell>
        </row>
        <row r="120">
          <cell r="B120" t="str">
            <v>RSCR</v>
          </cell>
        </row>
        <row r="126">
          <cell r="B126" t="str">
            <v>SPY</v>
          </cell>
        </row>
        <row r="127">
          <cell r="B127" t="str">
            <v>QQQ</v>
          </cell>
        </row>
        <row r="128">
          <cell r="B128" t="str">
            <v>SP50</v>
          </cell>
        </row>
        <row r="129">
          <cell r="B129" t="str">
            <v>XLV</v>
          </cell>
        </row>
        <row r="130">
          <cell r="B130" t="str">
            <v>VHT</v>
          </cell>
        </row>
        <row r="131">
          <cell r="B131" t="str">
            <v>RUT</v>
          </cell>
        </row>
        <row r="132">
          <cell r="B132" t="str">
            <v>DJII</v>
          </cell>
        </row>
        <row r="133">
          <cell r="B133" t="str">
            <v>COMP</v>
          </cell>
        </row>
        <row r="135">
          <cell r="B135" t="str">
            <v>ftse</v>
          </cell>
        </row>
        <row r="136">
          <cell r="B136" t="str">
            <v>cac</v>
          </cell>
        </row>
        <row r="137">
          <cell r="B137" t="str">
            <v>dax</v>
          </cell>
        </row>
        <row r="138">
          <cell r="B138" t="str">
            <v>mbf</v>
          </cell>
        </row>
        <row r="139">
          <cell r="B139" t="str">
            <v>spx</v>
          </cell>
        </row>
        <row r="141">
          <cell r="B141" t="str">
            <v>sp133-spx</v>
          </cell>
        </row>
        <row r="142">
          <cell r="B142" t="str">
            <v>GBPUSD</v>
          </cell>
        </row>
        <row r="143">
          <cell r="B143" t="str">
            <v>EURUSD</v>
          </cell>
        </row>
        <row r="144">
          <cell r="B144" t="str">
            <v>USDGBP</v>
          </cell>
        </row>
        <row r="145">
          <cell r="B145" t="str">
            <v>USDEUR</v>
          </cell>
        </row>
        <row r="146">
          <cell r="B146" t="str">
            <v>USDSEK</v>
          </cell>
        </row>
        <row r="147">
          <cell r="B147" t="str">
            <v>USDSGD</v>
          </cell>
        </row>
        <row r="148">
          <cell r="B148" t="str">
            <v>USDCAD</v>
          </cell>
        </row>
        <row r="149">
          <cell r="B149" t="str">
            <v>USDBRL</v>
          </cell>
        </row>
        <row r="150">
          <cell r="B150" t="str">
            <v>USDJPY</v>
          </cell>
        </row>
        <row r="151">
          <cell r="B151" t="str">
            <v>USDAUD</v>
          </cell>
        </row>
        <row r="152">
          <cell r="B152" t="str">
            <v>USDKRW</v>
          </cell>
        </row>
        <row r="153">
          <cell r="B153" t="str">
            <v>USDHKD</v>
          </cell>
        </row>
        <row r="154">
          <cell r="B154" t="str">
            <v>USDCNY</v>
          </cell>
        </row>
        <row r="155">
          <cell r="B155" t="str">
            <v>USDTWD</v>
          </cell>
        </row>
      </sheetData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Macquarie Research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945"/>
      </a:accent1>
      <a:accent2>
        <a:srgbClr val="0066A5"/>
      </a:accent2>
      <a:accent3>
        <a:srgbClr val="33B4E6"/>
      </a:accent3>
      <a:accent4>
        <a:srgbClr val="ADEBFF"/>
      </a:accent4>
      <a:accent5>
        <a:srgbClr val="737476"/>
      </a:accent5>
      <a:accent6>
        <a:srgbClr val="C5C5C7"/>
      </a:accent6>
      <a:hlink>
        <a:srgbClr val="0066A5"/>
      </a:hlink>
      <a:folHlink>
        <a:srgbClr val="D8542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retrofitness.com/join-club-selection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napfitness.com/locations/usa" TargetMode="External"/><Relationship Id="rId1" Type="http://schemas.openxmlformats.org/officeDocument/2006/relationships/hyperlink" Target="https://www.snapfitness.com/location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t="s">
        <v>204</v>
      </c>
    </row>
    <row r="2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O41"/>
  <sheetViews>
    <sheetView workbookViewId="0">
      <selection activeCell="N14" sqref="N14:N15"/>
    </sheetView>
  </sheetViews>
  <sheetFormatPr defaultRowHeight="15" x14ac:dyDescent="0.25"/>
  <cols>
    <col min="1" max="1" width="2.7109375" customWidth="1"/>
    <col min="2" max="2" width="20.7109375" style="57" customWidth="1"/>
    <col min="3" max="15" width="10.7109375" customWidth="1"/>
  </cols>
  <sheetData>
    <row r="19" spans="2:15" ht="15.75" thickBot="1" x14ac:dyDescent="0.3">
      <c r="B19" s="58"/>
      <c r="C19" s="67">
        <v>39082</v>
      </c>
      <c r="D19" s="67">
        <v>39447</v>
      </c>
      <c r="E19" s="67">
        <v>39813</v>
      </c>
      <c r="F19" s="67">
        <v>40178</v>
      </c>
      <c r="G19" s="67">
        <v>40543</v>
      </c>
      <c r="H19" s="67">
        <v>40908</v>
      </c>
      <c r="I19" s="67">
        <v>41274</v>
      </c>
      <c r="J19" s="67">
        <v>41639</v>
      </c>
      <c r="K19" s="67">
        <v>42004</v>
      </c>
      <c r="L19" s="67">
        <v>42369</v>
      </c>
      <c r="M19" s="67">
        <v>42735</v>
      </c>
      <c r="N19" s="67">
        <v>43100</v>
      </c>
      <c r="O19" s="59">
        <v>43190</v>
      </c>
    </row>
    <row r="20" spans="2:15" ht="3.95" customHeight="1" x14ac:dyDescent="0.25">
      <c r="B20" s="6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61"/>
    </row>
    <row r="21" spans="2:15" x14ac:dyDescent="0.25">
      <c r="B21" s="62" t="s">
        <v>143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2:15" x14ac:dyDescent="0.25">
      <c r="B22" s="60" t="s">
        <v>216</v>
      </c>
      <c r="C22" s="33">
        <v>103</v>
      </c>
      <c r="D22" s="33">
        <v>179</v>
      </c>
      <c r="E22" s="33">
        <v>209</v>
      </c>
      <c r="F22" s="33">
        <v>267</v>
      </c>
      <c r="G22" s="33">
        <v>336</v>
      </c>
      <c r="H22" s="33">
        <v>457</v>
      </c>
      <c r="I22" s="33">
        <v>562</v>
      </c>
      <c r="J22" s="33">
        <v>716</v>
      </c>
      <c r="K22" s="33">
        <v>863</v>
      </c>
      <c r="L22" s="33">
        <v>1066</v>
      </c>
      <c r="M22" s="33">
        <v>1255</v>
      </c>
      <c r="N22" s="33">
        <v>1456</v>
      </c>
      <c r="O22" s="33"/>
    </row>
    <row r="23" spans="2:15" x14ac:dyDescent="0.25">
      <c r="B23" s="60" t="s">
        <v>217</v>
      </c>
      <c r="C23" s="33">
        <v>9</v>
      </c>
      <c r="D23" s="33">
        <v>15</v>
      </c>
      <c r="E23" s="33">
        <v>13</v>
      </c>
      <c r="F23" s="33">
        <v>11</v>
      </c>
      <c r="G23" s="33">
        <v>17</v>
      </c>
      <c r="H23" s="33">
        <v>31</v>
      </c>
      <c r="I23" s="33">
        <v>44</v>
      </c>
      <c r="J23" s="33">
        <v>45</v>
      </c>
      <c r="K23" s="33">
        <v>55</v>
      </c>
      <c r="L23" s="33">
        <v>58</v>
      </c>
      <c r="M23" s="33">
        <v>58</v>
      </c>
      <c r="N23" s="33">
        <v>62</v>
      </c>
      <c r="O23" s="33"/>
    </row>
    <row r="24" spans="2:15" x14ac:dyDescent="0.25">
      <c r="B24" s="64" t="s">
        <v>225</v>
      </c>
      <c r="C24" s="65">
        <f t="shared" ref="C24:N24" si="0">C23+C22</f>
        <v>112</v>
      </c>
      <c r="D24" s="65">
        <f t="shared" si="0"/>
        <v>194</v>
      </c>
      <c r="E24" s="65">
        <f t="shared" si="0"/>
        <v>222</v>
      </c>
      <c r="F24" s="65">
        <f t="shared" si="0"/>
        <v>278</v>
      </c>
      <c r="G24" s="65">
        <f t="shared" si="0"/>
        <v>353</v>
      </c>
      <c r="H24" s="65">
        <f t="shared" si="0"/>
        <v>488</v>
      </c>
      <c r="I24" s="65">
        <f t="shared" si="0"/>
        <v>606</v>
      </c>
      <c r="J24" s="65">
        <f t="shared" si="0"/>
        <v>761</v>
      </c>
      <c r="K24" s="65">
        <f t="shared" si="0"/>
        <v>918</v>
      </c>
      <c r="L24" s="65">
        <f t="shared" si="0"/>
        <v>1124</v>
      </c>
      <c r="M24" s="65">
        <f t="shared" si="0"/>
        <v>1313</v>
      </c>
      <c r="N24" s="65">
        <f t="shared" si="0"/>
        <v>1518</v>
      </c>
      <c r="O24" s="65">
        <v>1597</v>
      </c>
    </row>
    <row r="25" spans="2:15" x14ac:dyDescent="0.25">
      <c r="B25" s="60" t="s">
        <v>222</v>
      </c>
      <c r="C25" s="42"/>
      <c r="D25" s="33">
        <f>D24-C24</f>
        <v>82</v>
      </c>
      <c r="E25" s="33">
        <f t="shared" ref="E25:N25" si="1">E24-D24</f>
        <v>28</v>
      </c>
      <c r="F25" s="33">
        <f t="shared" si="1"/>
        <v>56</v>
      </c>
      <c r="G25" s="33">
        <f t="shared" si="1"/>
        <v>75</v>
      </c>
      <c r="H25" s="33">
        <f t="shared" si="1"/>
        <v>135</v>
      </c>
      <c r="I25" s="33">
        <f t="shared" si="1"/>
        <v>118</v>
      </c>
      <c r="J25" s="33">
        <f t="shared" si="1"/>
        <v>155</v>
      </c>
      <c r="K25" s="33">
        <f t="shared" si="1"/>
        <v>157</v>
      </c>
      <c r="L25" s="33">
        <f t="shared" si="1"/>
        <v>206</v>
      </c>
      <c r="M25" s="33">
        <f t="shared" si="1"/>
        <v>189</v>
      </c>
      <c r="N25" s="33">
        <f t="shared" si="1"/>
        <v>205</v>
      </c>
      <c r="O25" s="42"/>
    </row>
    <row r="26" spans="2:15" ht="3.95" customHeight="1" x14ac:dyDescent="0.25">
      <c r="B26" s="6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2:15" x14ac:dyDescent="0.25">
      <c r="B27" s="62" t="s">
        <v>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1"/>
    </row>
    <row r="28" spans="2:15" x14ac:dyDescent="0.25">
      <c r="B28" s="60" t="s">
        <v>216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</row>
    <row r="29" spans="2:15" x14ac:dyDescent="0.25">
      <c r="B29" s="60" t="s">
        <v>217</v>
      </c>
      <c r="C29" s="33"/>
      <c r="D29" s="33"/>
      <c r="E29" s="33"/>
      <c r="F29" s="33"/>
      <c r="G29" s="33"/>
      <c r="H29" s="33">
        <v>149</v>
      </c>
      <c r="I29" s="33">
        <v>148</v>
      </c>
      <c r="J29" s="33">
        <v>149</v>
      </c>
      <c r="K29" s="33">
        <v>142</v>
      </c>
      <c r="L29" s="33">
        <v>141</v>
      </c>
      <c r="M29" s="33">
        <v>119</v>
      </c>
      <c r="N29" s="33"/>
      <c r="O29" s="33">
        <v>121</v>
      </c>
    </row>
    <row r="30" spans="2:15" x14ac:dyDescent="0.25">
      <c r="B30" s="64" t="s">
        <v>221</v>
      </c>
      <c r="C30" s="65"/>
      <c r="D30" s="65"/>
      <c r="E30" s="65"/>
      <c r="F30" s="65"/>
      <c r="G30" s="65"/>
      <c r="H30" s="65">
        <f>H28+H29</f>
        <v>149</v>
      </c>
      <c r="I30" s="65">
        <f t="shared" ref="I30:O30" si="2">I28+I29</f>
        <v>148</v>
      </c>
      <c r="J30" s="65">
        <f t="shared" si="2"/>
        <v>149</v>
      </c>
      <c r="K30" s="65">
        <f t="shared" si="2"/>
        <v>142</v>
      </c>
      <c r="L30" s="65">
        <f t="shared" si="2"/>
        <v>141</v>
      </c>
      <c r="M30" s="65">
        <f t="shared" si="2"/>
        <v>119</v>
      </c>
      <c r="N30" s="68">
        <f>AVERAGE(M30,O30)</f>
        <v>120</v>
      </c>
      <c r="O30" s="65">
        <f t="shared" si="2"/>
        <v>121</v>
      </c>
    </row>
    <row r="31" spans="2:15" x14ac:dyDescent="0.25">
      <c r="B31" s="60" t="s">
        <v>222</v>
      </c>
      <c r="C31" s="42"/>
      <c r="D31" s="33"/>
      <c r="E31" s="33"/>
      <c r="F31" s="33"/>
      <c r="G31" s="33"/>
      <c r="H31" s="33"/>
      <c r="I31" s="33">
        <f>I30-H30</f>
        <v>-1</v>
      </c>
      <c r="J31" s="33">
        <f>J30-I30</f>
        <v>1</v>
      </c>
      <c r="K31" s="33">
        <f>K30-J30</f>
        <v>-7</v>
      </c>
      <c r="L31" s="33">
        <f>L30-K30</f>
        <v>-1</v>
      </c>
      <c r="M31" s="33">
        <f>M30-L30</f>
        <v>-22</v>
      </c>
      <c r="N31" s="33"/>
      <c r="O31" s="42"/>
    </row>
    <row r="32" spans="2:15" ht="3.95" customHeight="1" x14ac:dyDescent="0.25">
      <c r="B32" s="60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2:15" x14ac:dyDescent="0.25">
      <c r="B33" s="62" t="s">
        <v>220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1"/>
    </row>
    <row r="34" spans="2:15" x14ac:dyDescent="0.25">
      <c r="B34" s="60" t="s">
        <v>216</v>
      </c>
      <c r="C34" s="33"/>
      <c r="D34" s="33"/>
      <c r="E34" s="33"/>
      <c r="F34" s="33"/>
      <c r="G34" s="33">
        <v>0</v>
      </c>
      <c r="H34" s="33">
        <v>3</v>
      </c>
      <c r="I34" s="33">
        <v>14</v>
      </c>
      <c r="J34" s="33">
        <v>29</v>
      </c>
      <c r="K34" s="33">
        <v>54</v>
      </c>
      <c r="L34" s="33">
        <v>86</v>
      </c>
      <c r="M34" s="33">
        <v>120</v>
      </c>
      <c r="N34" s="33"/>
      <c r="O34" s="33"/>
    </row>
    <row r="35" spans="2:15" x14ac:dyDescent="0.25">
      <c r="B35" s="60" t="s">
        <v>217</v>
      </c>
      <c r="C35" s="33"/>
      <c r="D35" s="33"/>
      <c r="E35" s="33"/>
      <c r="F35" s="33"/>
      <c r="G35" s="33">
        <v>4</v>
      </c>
      <c r="H35" s="33">
        <v>7</v>
      </c>
      <c r="I35" s="33">
        <v>13</v>
      </c>
      <c r="J35" s="33">
        <v>15</v>
      </c>
      <c r="K35" s="33">
        <v>17</v>
      </c>
      <c r="L35" s="33">
        <v>20</v>
      </c>
      <c r="M35" s="33">
        <v>21</v>
      </c>
      <c r="N35" s="33"/>
      <c r="O35" s="33"/>
    </row>
    <row r="36" spans="2:15" x14ac:dyDescent="0.25">
      <c r="B36" s="64" t="s">
        <v>219</v>
      </c>
      <c r="C36" s="65"/>
      <c r="D36" s="65"/>
      <c r="E36" s="65"/>
      <c r="F36" s="65"/>
      <c r="G36" s="65">
        <f>G34+G35</f>
        <v>4</v>
      </c>
      <c r="H36" s="65">
        <f t="shared" ref="H36:M36" si="3">H34+H35</f>
        <v>10</v>
      </c>
      <c r="I36" s="65">
        <f t="shared" si="3"/>
        <v>27</v>
      </c>
      <c r="J36" s="65">
        <f t="shared" si="3"/>
        <v>44</v>
      </c>
      <c r="K36" s="65">
        <f t="shared" si="3"/>
        <v>71</v>
      </c>
      <c r="L36" s="65">
        <f t="shared" si="3"/>
        <v>106</v>
      </c>
      <c r="M36" s="65">
        <f t="shared" si="3"/>
        <v>141</v>
      </c>
      <c r="N36" s="68">
        <f>AVERAGE(M36,O36)</f>
        <v>197.5</v>
      </c>
      <c r="O36" s="65">
        <v>254</v>
      </c>
    </row>
    <row r="37" spans="2:15" x14ac:dyDescent="0.25">
      <c r="B37" s="60" t="s">
        <v>222</v>
      </c>
      <c r="C37" s="42"/>
      <c r="D37" s="33"/>
      <c r="E37" s="33"/>
      <c r="F37" s="33"/>
      <c r="G37" s="33"/>
      <c r="H37" s="33">
        <f t="shared" ref="H37:M37" si="4">H36-G36</f>
        <v>6</v>
      </c>
      <c r="I37" s="33">
        <f t="shared" si="4"/>
        <v>17</v>
      </c>
      <c r="J37" s="33">
        <f t="shared" si="4"/>
        <v>17</v>
      </c>
      <c r="K37" s="33">
        <f t="shared" si="4"/>
        <v>27</v>
      </c>
      <c r="L37" s="33">
        <f t="shared" si="4"/>
        <v>35</v>
      </c>
      <c r="M37" s="33">
        <f t="shared" si="4"/>
        <v>35</v>
      </c>
      <c r="N37" s="33"/>
      <c r="O37" s="42"/>
    </row>
    <row r="41" spans="2:15" x14ac:dyDescent="0.25">
      <c r="B41" s="57" t="s">
        <v>226</v>
      </c>
      <c r="C41" s="31"/>
      <c r="D41" s="31"/>
      <c r="E41" s="31"/>
      <c r="F41" s="31"/>
      <c r="G41" s="31">
        <f t="shared" ref="G41:O41" si="5">G30+G36</f>
        <v>4</v>
      </c>
      <c r="H41" s="31">
        <f t="shared" si="5"/>
        <v>159</v>
      </c>
      <c r="I41" s="31">
        <f t="shared" si="5"/>
        <v>175</v>
      </c>
      <c r="J41" s="31">
        <f t="shared" si="5"/>
        <v>193</v>
      </c>
      <c r="K41" s="31">
        <f t="shared" si="5"/>
        <v>213</v>
      </c>
      <c r="L41" s="31">
        <f t="shared" si="5"/>
        <v>247</v>
      </c>
      <c r="M41" s="31">
        <f t="shared" si="5"/>
        <v>260</v>
      </c>
      <c r="N41" s="31">
        <f t="shared" si="5"/>
        <v>317.5</v>
      </c>
      <c r="O41" s="31">
        <f t="shared" si="5"/>
        <v>375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1"/>
  <sheetViews>
    <sheetView showZeros="0" topLeftCell="D1" workbookViewId="0">
      <selection activeCell="E27" sqref="E27"/>
    </sheetView>
  </sheetViews>
  <sheetFormatPr defaultRowHeight="15" x14ac:dyDescent="0.25"/>
  <cols>
    <col min="1" max="1" width="2.7109375" style="2" customWidth="1"/>
    <col min="2" max="2" width="10.7109375" style="3" customWidth="1"/>
    <col min="3" max="3" width="12.7109375" style="3" customWidth="1"/>
    <col min="4" max="4" width="18.7109375" style="3" customWidth="1"/>
    <col min="5" max="5" width="36.7109375" style="3" customWidth="1"/>
    <col min="6" max="13" width="16.7109375" customWidth="1"/>
  </cols>
  <sheetData>
    <row r="2" spans="1:15" ht="15.75" thickBot="1" x14ac:dyDescent="0.3">
      <c r="E2" s="19" t="s">
        <v>67</v>
      </c>
    </row>
    <row r="3" spans="1:15" x14ac:dyDescent="0.25">
      <c r="E3" s="14" t="s">
        <v>216</v>
      </c>
    </row>
    <row r="4" spans="1:15" x14ac:dyDescent="0.25">
      <c r="E4" s="14" t="s">
        <v>217</v>
      </c>
    </row>
    <row r="5" spans="1:15" x14ac:dyDescent="0.25">
      <c r="E5" s="14" t="s">
        <v>214</v>
      </c>
    </row>
    <row r="7" spans="1:15" ht="15.75" thickBot="1" x14ac:dyDescent="0.3">
      <c r="A7" s="7"/>
      <c r="B7" s="8" t="s">
        <v>125</v>
      </c>
      <c r="C7" s="9" t="s">
        <v>118</v>
      </c>
      <c r="D7" s="9" t="s">
        <v>121</v>
      </c>
      <c r="E7" s="82" t="s">
        <v>67</v>
      </c>
      <c r="F7" s="83" t="s">
        <v>225</v>
      </c>
      <c r="G7" s="83" t="s">
        <v>254</v>
      </c>
      <c r="H7" s="83" t="s">
        <v>233</v>
      </c>
      <c r="I7" s="83" t="s">
        <v>219</v>
      </c>
      <c r="J7" s="83" t="s">
        <v>228</v>
      </c>
      <c r="K7" s="83" t="s">
        <v>227</v>
      </c>
      <c r="L7" s="83" t="s">
        <v>231</v>
      </c>
      <c r="M7" s="83" t="s">
        <v>232</v>
      </c>
    </row>
    <row r="8" spans="1:15" x14ac:dyDescent="0.25">
      <c r="B8" s="3" t="s">
        <v>122</v>
      </c>
      <c r="C8" s="3" t="s">
        <v>66</v>
      </c>
      <c r="D8" s="3" t="s">
        <v>60</v>
      </c>
      <c r="E8" s="84" t="s">
        <v>65</v>
      </c>
      <c r="F8" s="16">
        <f>Planet!S8</f>
        <v>27</v>
      </c>
      <c r="G8" s="16">
        <f>SUM(H8:M8)</f>
        <v>10</v>
      </c>
      <c r="H8" s="16">
        <f>Snap!T8</f>
        <v>8</v>
      </c>
      <c r="I8" s="16">
        <f>Crunch!T8</f>
        <v>2</v>
      </c>
      <c r="J8" s="16"/>
      <c r="K8" s="16"/>
      <c r="L8" s="16"/>
      <c r="M8" s="16"/>
    </row>
    <row r="9" spans="1:15" x14ac:dyDescent="0.25">
      <c r="B9" s="3" t="s">
        <v>122</v>
      </c>
      <c r="C9" s="3" t="s">
        <v>66</v>
      </c>
      <c r="D9" s="3" t="s">
        <v>60</v>
      </c>
      <c r="E9" s="84" t="s">
        <v>64</v>
      </c>
      <c r="F9" s="16">
        <f>Planet!S9</f>
        <v>10</v>
      </c>
      <c r="G9" s="16">
        <f t="shared" ref="G9:G60" si="0">SUM(H9:M9)</f>
        <v>2</v>
      </c>
      <c r="H9" s="16">
        <f>Snap!T9</f>
        <v>2</v>
      </c>
      <c r="I9" s="16">
        <f>Crunch!T9</f>
        <v>0</v>
      </c>
      <c r="J9" s="16"/>
      <c r="K9" s="16"/>
      <c r="L9" s="16"/>
      <c r="M9" s="16"/>
    </row>
    <row r="10" spans="1:15" x14ac:dyDescent="0.25">
      <c r="B10" s="3" t="s">
        <v>122</v>
      </c>
      <c r="C10" s="3" t="s">
        <v>66</v>
      </c>
      <c r="D10" s="3" t="s">
        <v>60</v>
      </c>
      <c r="E10" s="84" t="s">
        <v>63</v>
      </c>
      <c r="F10" s="16">
        <f>Planet!S10</f>
        <v>67</v>
      </c>
      <c r="G10" s="16">
        <f t="shared" si="0"/>
        <v>19</v>
      </c>
      <c r="H10" s="16">
        <f>Snap!T10</f>
        <v>7</v>
      </c>
      <c r="I10" s="16">
        <f>Crunch!T10</f>
        <v>11</v>
      </c>
      <c r="J10" s="16">
        <f>Retro!T10</f>
        <v>1</v>
      </c>
      <c r="K10" s="16"/>
      <c r="L10" s="16"/>
      <c r="M10" s="16"/>
    </row>
    <row r="11" spans="1:15" x14ac:dyDescent="0.25">
      <c r="B11" s="3" t="s">
        <v>122</v>
      </c>
      <c r="C11" s="3" t="s">
        <v>66</v>
      </c>
      <c r="D11" s="3" t="s">
        <v>60</v>
      </c>
      <c r="E11" s="84" t="s">
        <v>62</v>
      </c>
      <c r="F11" s="16">
        <f>Planet!S11</f>
        <v>17</v>
      </c>
      <c r="G11" s="16">
        <f t="shared" si="0"/>
        <v>1</v>
      </c>
      <c r="H11" s="16">
        <f>Snap!T11</f>
        <v>1</v>
      </c>
      <c r="I11" s="16">
        <f>Crunch!T11</f>
        <v>0</v>
      </c>
      <c r="J11" s="16">
        <f>Retro!T11</f>
        <v>0</v>
      </c>
      <c r="K11" s="16"/>
      <c r="L11" s="16"/>
      <c r="M11" s="16"/>
    </row>
    <row r="12" spans="1:15" x14ac:dyDescent="0.25">
      <c r="B12" s="3" t="s">
        <v>122</v>
      </c>
      <c r="C12" s="3" t="s">
        <v>66</v>
      </c>
      <c r="D12" s="3" t="s">
        <v>60</v>
      </c>
      <c r="E12" s="84" t="s">
        <v>61</v>
      </c>
      <c r="F12" s="16">
        <f>Planet!S12</f>
        <v>13</v>
      </c>
      <c r="G12" s="16">
        <f t="shared" si="0"/>
        <v>1</v>
      </c>
      <c r="H12" s="16">
        <f>Snap!T12</f>
        <v>0</v>
      </c>
      <c r="I12" s="16">
        <f>Crunch!T12</f>
        <v>0</v>
      </c>
      <c r="J12" s="16">
        <f>Retro!T12</f>
        <v>0</v>
      </c>
      <c r="K12" s="16"/>
      <c r="L12" s="16">
        <f>Youfit!T12</f>
        <v>1</v>
      </c>
      <c r="M12" s="16"/>
    </row>
    <row r="13" spans="1:15" x14ac:dyDescent="0.25">
      <c r="B13" s="3" t="s">
        <v>122</v>
      </c>
      <c r="C13" s="3" t="s">
        <v>66</v>
      </c>
      <c r="D13" s="3" t="s">
        <v>60</v>
      </c>
      <c r="E13" s="85" t="s">
        <v>59</v>
      </c>
      <c r="F13" s="24">
        <f>Planet!S13</f>
        <v>4</v>
      </c>
      <c r="G13" s="24">
        <f t="shared" si="0"/>
        <v>5</v>
      </c>
      <c r="H13" s="24">
        <f>Snap!T13</f>
        <v>5</v>
      </c>
      <c r="I13" s="24">
        <f>Crunch!T13</f>
        <v>0</v>
      </c>
      <c r="J13" s="24">
        <f>Retro!T13</f>
        <v>0</v>
      </c>
      <c r="K13" s="24"/>
      <c r="L13" s="24">
        <f>Youfit!T13</f>
        <v>0</v>
      </c>
      <c r="M13" s="24"/>
      <c r="O13" t="s">
        <v>256</v>
      </c>
    </row>
    <row r="14" spans="1:15" x14ac:dyDescent="0.25">
      <c r="B14" s="3" t="s">
        <v>122</v>
      </c>
      <c r="C14" s="3" t="s">
        <v>66</v>
      </c>
      <c r="D14" s="3" t="s">
        <v>123</v>
      </c>
      <c r="E14" s="84" t="s">
        <v>58</v>
      </c>
      <c r="F14" s="16">
        <f>Planet!S14</f>
        <v>56</v>
      </c>
      <c r="G14" s="16">
        <f t="shared" si="0"/>
        <v>116</v>
      </c>
      <c r="H14" s="16">
        <f>Snap!T14</f>
        <v>19</v>
      </c>
      <c r="I14" s="16">
        <f>Crunch!T14</f>
        <v>17</v>
      </c>
      <c r="J14" s="16">
        <f>Retro!T14</f>
        <v>62</v>
      </c>
      <c r="K14" s="16">
        <f>Fit_19!S14</f>
        <v>3</v>
      </c>
      <c r="L14" s="16">
        <f>Youfit!T14</f>
        <v>0</v>
      </c>
      <c r="M14" s="16">
        <f>Blink!T14</f>
        <v>15</v>
      </c>
    </row>
    <row r="15" spans="1:15" x14ac:dyDescent="0.25">
      <c r="B15" s="3" t="s">
        <v>122</v>
      </c>
      <c r="C15" s="3" t="s">
        <v>66</v>
      </c>
      <c r="D15" s="3" t="s">
        <v>123</v>
      </c>
      <c r="E15" s="84" t="s">
        <v>57</v>
      </c>
      <c r="F15" s="16">
        <f>Planet!S15</f>
        <v>105</v>
      </c>
      <c r="G15" s="16">
        <f t="shared" si="0"/>
        <v>154</v>
      </c>
      <c r="H15" s="16">
        <f>Snap!T15</f>
        <v>20</v>
      </c>
      <c r="I15" s="16">
        <f>Crunch!T15</f>
        <v>35</v>
      </c>
      <c r="J15" s="16">
        <f>Retro!T15</f>
        <v>39</v>
      </c>
      <c r="K15" s="16">
        <f>Fit_19!S15</f>
        <v>5</v>
      </c>
      <c r="L15" s="16">
        <f>Youfit!T15</f>
        <v>0</v>
      </c>
      <c r="M15" s="16">
        <f>Blink!T15</f>
        <v>55</v>
      </c>
    </row>
    <row r="16" spans="1:15" x14ac:dyDescent="0.25">
      <c r="B16" s="3" t="s">
        <v>122</v>
      </c>
      <c r="C16" s="3" t="s">
        <v>66</v>
      </c>
      <c r="D16" s="3" t="s">
        <v>123</v>
      </c>
      <c r="E16" s="85" t="s">
        <v>56</v>
      </c>
      <c r="F16" s="24">
        <f>Planet!S16</f>
        <v>87</v>
      </c>
      <c r="G16" s="24">
        <f t="shared" si="0"/>
        <v>72</v>
      </c>
      <c r="H16" s="24">
        <f>Snap!T16</f>
        <v>37</v>
      </c>
      <c r="I16" s="24">
        <f>Crunch!T16</f>
        <v>7</v>
      </c>
      <c r="J16" s="24">
        <f>Retro!T16</f>
        <v>17</v>
      </c>
      <c r="K16" s="24">
        <f>Fit_19!S16</f>
        <v>6</v>
      </c>
      <c r="L16" s="24">
        <f>Youfit!T16</f>
        <v>1</v>
      </c>
      <c r="M16" s="24">
        <f>Blink!T16</f>
        <v>4</v>
      </c>
      <c r="O16" t="s">
        <v>256</v>
      </c>
    </row>
    <row r="17" spans="2:15" x14ac:dyDescent="0.25">
      <c r="B17" s="3" t="s">
        <v>122</v>
      </c>
      <c r="C17" s="3" t="s">
        <v>55</v>
      </c>
      <c r="D17" s="3" t="s">
        <v>50</v>
      </c>
      <c r="E17" s="84" t="s">
        <v>54</v>
      </c>
      <c r="F17" s="16">
        <f>Planet!S17</f>
        <v>59</v>
      </c>
      <c r="G17" s="16">
        <f t="shared" si="0"/>
        <v>49</v>
      </c>
      <c r="H17" s="16">
        <f>Snap!T17</f>
        <v>39</v>
      </c>
      <c r="I17" s="16">
        <f>Crunch!T17</f>
        <v>4</v>
      </c>
      <c r="J17" s="16">
        <f>Retro!T17</f>
        <v>2</v>
      </c>
      <c r="K17" s="16">
        <f>Fit_19!S17</f>
        <v>4</v>
      </c>
      <c r="L17" s="16">
        <f>Youfit!T17</f>
        <v>0</v>
      </c>
      <c r="M17" s="16"/>
    </row>
    <row r="18" spans="2:15" x14ac:dyDescent="0.25">
      <c r="B18" s="3" t="s">
        <v>122</v>
      </c>
      <c r="C18" s="3" t="s">
        <v>55</v>
      </c>
      <c r="D18" s="3" t="s">
        <v>50</v>
      </c>
      <c r="E18" s="84" t="s">
        <v>53</v>
      </c>
      <c r="F18" s="16">
        <f>Planet!S18</f>
        <v>44</v>
      </c>
      <c r="G18" s="16">
        <f t="shared" si="0"/>
        <v>7</v>
      </c>
      <c r="H18" s="16">
        <f>Snap!T18</f>
        <v>7</v>
      </c>
      <c r="I18" s="16">
        <f>Crunch!T18</f>
        <v>0</v>
      </c>
      <c r="J18" s="16">
        <f>Retro!T18</f>
        <v>0</v>
      </c>
      <c r="K18" s="16">
        <f>Fit_19!S18</f>
        <v>0</v>
      </c>
      <c r="L18" s="16">
        <f>Youfit!T18</f>
        <v>0</v>
      </c>
      <c r="M18" s="16"/>
    </row>
    <row r="19" spans="2:15" x14ac:dyDescent="0.25">
      <c r="B19" s="3" t="s">
        <v>122</v>
      </c>
      <c r="C19" s="3" t="s">
        <v>55</v>
      </c>
      <c r="D19" s="3" t="s">
        <v>50</v>
      </c>
      <c r="E19" s="84" t="s">
        <v>52</v>
      </c>
      <c r="F19" s="16">
        <f>Planet!S19</f>
        <v>67</v>
      </c>
      <c r="G19" s="16">
        <f t="shared" si="0"/>
        <v>73</v>
      </c>
      <c r="H19" s="16">
        <f>Snap!T19</f>
        <v>60</v>
      </c>
      <c r="I19" s="16">
        <f>Crunch!T19</f>
        <v>3</v>
      </c>
      <c r="J19" s="16">
        <f>Retro!T19</f>
        <v>3</v>
      </c>
      <c r="K19" s="16">
        <f>Fit_19!S19</f>
        <v>7</v>
      </c>
      <c r="L19" s="16">
        <f>Youfit!T19</f>
        <v>0</v>
      </c>
      <c r="M19" s="16"/>
    </row>
    <row r="20" spans="2:15" x14ac:dyDescent="0.25">
      <c r="B20" s="3" t="s">
        <v>122</v>
      </c>
      <c r="C20" s="3" t="s">
        <v>55</v>
      </c>
      <c r="D20" s="3" t="s">
        <v>50</v>
      </c>
      <c r="E20" s="84" t="s">
        <v>51</v>
      </c>
      <c r="F20" s="16">
        <f>Planet!S20</f>
        <v>74</v>
      </c>
      <c r="G20" s="16">
        <f t="shared" si="0"/>
        <v>55</v>
      </c>
      <c r="H20" s="16">
        <f>Snap!T20</f>
        <v>44</v>
      </c>
      <c r="I20" s="16">
        <f>Crunch!T20</f>
        <v>5</v>
      </c>
      <c r="J20" s="16">
        <f>Retro!T20</f>
        <v>0</v>
      </c>
      <c r="K20" s="16">
        <f>Fit_19!S20</f>
        <v>6</v>
      </c>
      <c r="L20" s="16">
        <f>Youfit!T20</f>
        <v>0</v>
      </c>
      <c r="M20" s="16"/>
    </row>
    <row r="21" spans="2:15" x14ac:dyDescent="0.25">
      <c r="B21" s="3" t="s">
        <v>122</v>
      </c>
      <c r="C21" s="3" t="s">
        <v>55</v>
      </c>
      <c r="D21" s="3" t="s">
        <v>50</v>
      </c>
      <c r="E21" s="85" t="s">
        <v>49</v>
      </c>
      <c r="F21" s="24">
        <f>Planet!S21</f>
        <v>30</v>
      </c>
      <c r="G21" s="24">
        <f t="shared" si="0"/>
        <v>54</v>
      </c>
      <c r="H21" s="24">
        <f>Snap!T21</f>
        <v>53</v>
      </c>
      <c r="I21" s="24">
        <f>Crunch!T21</f>
        <v>1</v>
      </c>
      <c r="J21" s="24">
        <f>Retro!T21</f>
        <v>0</v>
      </c>
      <c r="K21" s="24">
        <f>Fit_19!S21</f>
        <v>0</v>
      </c>
      <c r="L21" s="24">
        <f>Youfit!T21</f>
        <v>0</v>
      </c>
      <c r="M21" s="24"/>
      <c r="O21" t="s">
        <v>256</v>
      </c>
    </row>
    <row r="22" spans="2:15" x14ac:dyDescent="0.25">
      <c r="B22" s="3" t="s">
        <v>122</v>
      </c>
      <c r="C22" s="3" t="s">
        <v>55</v>
      </c>
      <c r="D22" s="3" t="s">
        <v>42</v>
      </c>
      <c r="E22" s="84" t="s">
        <v>48</v>
      </c>
      <c r="F22" s="16">
        <f>Planet!S22</f>
        <v>14</v>
      </c>
      <c r="G22" s="16">
        <f t="shared" si="0"/>
        <v>18</v>
      </c>
      <c r="H22" s="16">
        <f>Snap!T22</f>
        <v>18</v>
      </c>
      <c r="I22" s="16">
        <f>Crunch!T22</f>
        <v>0</v>
      </c>
      <c r="J22" s="16">
        <f>Retro!T22</f>
        <v>0</v>
      </c>
      <c r="K22" s="16">
        <f>Fit_19!S22</f>
        <v>0</v>
      </c>
      <c r="L22" s="16">
        <f>Youfit!T22</f>
        <v>0</v>
      </c>
      <c r="M22" s="16"/>
    </row>
    <row r="23" spans="2:15" x14ac:dyDescent="0.25">
      <c r="B23" s="3" t="s">
        <v>122</v>
      </c>
      <c r="C23" s="3" t="s">
        <v>55</v>
      </c>
      <c r="D23" s="3" t="s">
        <v>42</v>
      </c>
      <c r="E23" s="84" t="s">
        <v>47</v>
      </c>
      <c r="F23" s="16">
        <f>Planet!S23</f>
        <v>12</v>
      </c>
      <c r="G23" s="16">
        <f t="shared" si="0"/>
        <v>6</v>
      </c>
      <c r="H23" s="16">
        <f>Snap!T23</f>
        <v>6</v>
      </c>
      <c r="I23" s="16">
        <f>Crunch!T23</f>
        <v>0</v>
      </c>
      <c r="J23" s="16">
        <f>Retro!T23</f>
        <v>0</v>
      </c>
      <c r="K23" s="16">
        <f>Fit_19!S23</f>
        <v>0</v>
      </c>
      <c r="L23" s="16">
        <f>Youfit!T23</f>
        <v>0</v>
      </c>
      <c r="M23" s="16"/>
    </row>
    <row r="24" spans="2:15" x14ac:dyDescent="0.25">
      <c r="B24" s="3" t="s">
        <v>122</v>
      </c>
      <c r="C24" s="3" t="s">
        <v>55</v>
      </c>
      <c r="D24" s="3" t="s">
        <v>42</v>
      </c>
      <c r="E24" s="84" t="s">
        <v>46</v>
      </c>
      <c r="F24" s="16">
        <f>Planet!S24</f>
        <v>14</v>
      </c>
      <c r="G24" s="16">
        <f t="shared" si="0"/>
        <v>146</v>
      </c>
      <c r="H24" s="16">
        <f>Snap!T24</f>
        <v>143</v>
      </c>
      <c r="I24" s="16">
        <f>Crunch!T24</f>
        <v>0</v>
      </c>
      <c r="J24" s="16">
        <f>Retro!T24</f>
        <v>0</v>
      </c>
      <c r="K24" s="16">
        <f>Fit_19!S24</f>
        <v>3</v>
      </c>
      <c r="L24" s="16">
        <f>Youfit!T24</f>
        <v>0</v>
      </c>
      <c r="M24" s="16"/>
    </row>
    <row r="25" spans="2:15" x14ac:dyDescent="0.25">
      <c r="B25" s="3" t="s">
        <v>122</v>
      </c>
      <c r="C25" s="3" t="s">
        <v>55</v>
      </c>
      <c r="D25" s="3" t="s">
        <v>42</v>
      </c>
      <c r="E25" s="84" t="s">
        <v>45</v>
      </c>
      <c r="F25" s="16">
        <f>Planet!S25</f>
        <v>23</v>
      </c>
      <c r="G25" s="16">
        <f t="shared" si="0"/>
        <v>17</v>
      </c>
      <c r="H25" s="16">
        <f>Snap!T25</f>
        <v>17</v>
      </c>
      <c r="I25" s="16">
        <f>Crunch!T25</f>
        <v>0</v>
      </c>
      <c r="J25" s="16">
        <f>Retro!T25</f>
        <v>0</v>
      </c>
      <c r="K25" s="16">
        <f>Fit_19!S25</f>
        <v>0</v>
      </c>
      <c r="L25" s="16">
        <f>Youfit!T25</f>
        <v>0</v>
      </c>
      <c r="M25" s="16"/>
    </row>
    <row r="26" spans="2:15" x14ac:dyDescent="0.25">
      <c r="B26" s="3" t="s">
        <v>122</v>
      </c>
      <c r="C26" s="3" t="s">
        <v>55</v>
      </c>
      <c r="D26" s="3" t="s">
        <v>42</v>
      </c>
      <c r="E26" s="84" t="s">
        <v>44</v>
      </c>
      <c r="F26" s="16">
        <f>Planet!S26</f>
        <v>7</v>
      </c>
      <c r="G26" s="16">
        <f t="shared" si="0"/>
        <v>8</v>
      </c>
      <c r="H26" s="16">
        <f>Snap!T26</f>
        <v>7</v>
      </c>
      <c r="I26" s="16">
        <f>Crunch!T26</f>
        <v>1</v>
      </c>
      <c r="J26" s="16">
        <f>Retro!T26</f>
        <v>0</v>
      </c>
      <c r="K26" s="16">
        <f>Fit_19!S26</f>
        <v>0</v>
      </c>
      <c r="L26" s="16">
        <f>Youfit!T26</f>
        <v>0</v>
      </c>
      <c r="M26" s="16"/>
    </row>
    <row r="27" spans="2:15" x14ac:dyDescent="0.25">
      <c r="B27" s="3" t="s">
        <v>122</v>
      </c>
      <c r="C27" s="3" t="s">
        <v>55</v>
      </c>
      <c r="D27" s="3" t="s">
        <v>42</v>
      </c>
      <c r="E27" s="84" t="s">
        <v>43</v>
      </c>
      <c r="F27" s="16">
        <f>Planet!S27</f>
        <v>2</v>
      </c>
      <c r="G27" s="16">
        <f t="shared" si="0"/>
        <v>3</v>
      </c>
      <c r="H27" s="16">
        <f>Snap!T27</f>
        <v>3</v>
      </c>
      <c r="I27" s="16">
        <f>Crunch!T27</f>
        <v>0</v>
      </c>
      <c r="J27" s="16">
        <f>Retro!T27</f>
        <v>0</v>
      </c>
      <c r="K27" s="16">
        <f>Fit_19!S27</f>
        <v>0</v>
      </c>
      <c r="L27" s="16">
        <f>Youfit!T27</f>
        <v>0</v>
      </c>
      <c r="M27" s="16"/>
    </row>
    <row r="28" spans="2:15" x14ac:dyDescent="0.25">
      <c r="B28" s="3" t="s">
        <v>122</v>
      </c>
      <c r="C28" s="3" t="s">
        <v>55</v>
      </c>
      <c r="D28" s="3" t="s">
        <v>42</v>
      </c>
      <c r="E28" s="85" t="s">
        <v>41</v>
      </c>
      <c r="F28" s="24">
        <f>Planet!S28</f>
        <v>2</v>
      </c>
      <c r="G28" s="24">
        <f t="shared" si="0"/>
        <v>7</v>
      </c>
      <c r="H28" s="24">
        <f>Snap!T28</f>
        <v>7</v>
      </c>
      <c r="I28" s="24">
        <f>Crunch!T28</f>
        <v>0</v>
      </c>
      <c r="J28" s="24">
        <f>Retro!T28</f>
        <v>0</v>
      </c>
      <c r="K28" s="24">
        <f>Fit_19!S28</f>
        <v>0</v>
      </c>
      <c r="L28" s="24">
        <f>Youfit!T28</f>
        <v>0</v>
      </c>
      <c r="M28" s="24"/>
      <c r="O28" t="s">
        <v>256</v>
      </c>
    </row>
    <row r="29" spans="2:15" x14ac:dyDescent="0.25">
      <c r="B29" s="3" t="s">
        <v>122</v>
      </c>
      <c r="C29" s="3" t="s">
        <v>142</v>
      </c>
      <c r="D29" s="3" t="s">
        <v>32</v>
      </c>
      <c r="E29" s="84" t="s">
        <v>40</v>
      </c>
      <c r="F29" s="16">
        <f>Planet!S29</f>
        <v>6</v>
      </c>
      <c r="G29" s="16">
        <f t="shared" si="0"/>
        <v>7</v>
      </c>
      <c r="H29" s="16">
        <f>Snap!T29</f>
        <v>4</v>
      </c>
      <c r="I29" s="16">
        <f>Crunch!T29</f>
        <v>0</v>
      </c>
      <c r="J29" s="16">
        <f>Retro!T29</f>
        <v>3</v>
      </c>
      <c r="K29" s="16">
        <f>Fit_19!S29</f>
        <v>0</v>
      </c>
      <c r="L29" s="16">
        <f>Youfit!T29</f>
        <v>0</v>
      </c>
      <c r="M29" s="16"/>
    </row>
    <row r="30" spans="2:15" x14ac:dyDescent="0.25">
      <c r="B30" s="3" t="s">
        <v>122</v>
      </c>
      <c r="C30" s="3" t="s">
        <v>142</v>
      </c>
      <c r="D30" s="3" t="s">
        <v>32</v>
      </c>
      <c r="E30" s="84" t="s">
        <v>39</v>
      </c>
      <c r="F30" s="16">
        <f>Planet!S30</f>
        <v>1</v>
      </c>
      <c r="G30" s="16">
        <f t="shared" si="0"/>
        <v>2</v>
      </c>
      <c r="H30" s="16">
        <f>Snap!T30</f>
        <v>0</v>
      </c>
      <c r="I30" s="16">
        <f>Crunch!T30</f>
        <v>2</v>
      </c>
      <c r="J30" s="16">
        <f>Retro!T30</f>
        <v>0</v>
      </c>
      <c r="K30" s="16">
        <f>Fit_19!S30</f>
        <v>0</v>
      </c>
      <c r="L30" s="16">
        <f>Youfit!T30</f>
        <v>0</v>
      </c>
      <c r="M30" s="16"/>
    </row>
    <row r="31" spans="2:15" x14ac:dyDescent="0.25">
      <c r="B31" s="3" t="s">
        <v>122</v>
      </c>
      <c r="C31" s="3" t="s">
        <v>142</v>
      </c>
      <c r="D31" s="3" t="s">
        <v>32</v>
      </c>
      <c r="E31" s="84" t="s">
        <v>38</v>
      </c>
      <c r="F31" s="16">
        <f>Planet!S31</f>
        <v>101</v>
      </c>
      <c r="G31" s="16">
        <f t="shared" si="0"/>
        <v>113</v>
      </c>
      <c r="H31" s="16">
        <f>Snap!T31</f>
        <v>17</v>
      </c>
      <c r="I31" s="16">
        <f>Crunch!T31</f>
        <v>26</v>
      </c>
      <c r="J31" s="16">
        <f>Retro!T31</f>
        <v>7</v>
      </c>
      <c r="K31" s="16">
        <f>Fit_19!S31</f>
        <v>0</v>
      </c>
      <c r="L31" s="16">
        <f>Youfit!T31</f>
        <v>63</v>
      </c>
      <c r="M31" s="16"/>
    </row>
    <row r="32" spans="2:15" x14ac:dyDescent="0.25">
      <c r="B32" s="3" t="s">
        <v>122</v>
      </c>
      <c r="C32" s="3" t="s">
        <v>142</v>
      </c>
      <c r="D32" s="3" t="s">
        <v>32</v>
      </c>
      <c r="E32" s="84" t="s">
        <v>37</v>
      </c>
      <c r="F32" s="16">
        <f>Planet!S32</f>
        <v>49</v>
      </c>
      <c r="G32" s="16">
        <f t="shared" si="0"/>
        <v>38</v>
      </c>
      <c r="H32" s="16">
        <f>Snap!T32</f>
        <v>23</v>
      </c>
      <c r="I32" s="16">
        <f>Crunch!T32</f>
        <v>5</v>
      </c>
      <c r="J32" s="16">
        <f>Retro!T32</f>
        <v>0</v>
      </c>
      <c r="K32" s="16">
        <f>Fit_19!S32</f>
        <v>2</v>
      </c>
      <c r="L32" s="16">
        <f>Youfit!T32</f>
        <v>8</v>
      </c>
      <c r="M32" s="16"/>
    </row>
    <row r="33" spans="2:15" x14ac:dyDescent="0.25">
      <c r="B33" s="3" t="s">
        <v>122</v>
      </c>
      <c r="C33" s="3" t="s">
        <v>142</v>
      </c>
      <c r="D33" s="3" t="s">
        <v>32</v>
      </c>
      <c r="E33" s="84" t="s">
        <v>36</v>
      </c>
      <c r="F33" s="16">
        <f>Planet!S33</f>
        <v>39</v>
      </c>
      <c r="G33" s="16">
        <f t="shared" si="0"/>
        <v>11</v>
      </c>
      <c r="H33" s="16">
        <f>Snap!T33</f>
        <v>2</v>
      </c>
      <c r="I33" s="16">
        <f>Crunch!T33</f>
        <v>0</v>
      </c>
      <c r="J33" s="16">
        <f>Retro!T33</f>
        <v>5</v>
      </c>
      <c r="K33" s="16">
        <f>Fit_19!S33</f>
        <v>2</v>
      </c>
      <c r="L33" s="16">
        <f>Youfit!T33</f>
        <v>2</v>
      </c>
      <c r="M33" s="16"/>
    </row>
    <row r="34" spans="2:15" x14ac:dyDescent="0.25">
      <c r="B34" s="3" t="s">
        <v>122</v>
      </c>
      <c r="C34" s="3" t="s">
        <v>142</v>
      </c>
      <c r="D34" s="3" t="s">
        <v>32</v>
      </c>
      <c r="E34" s="84" t="s">
        <v>35</v>
      </c>
      <c r="F34" s="16">
        <f>Planet!S34</f>
        <v>52</v>
      </c>
      <c r="G34" s="16">
        <f t="shared" si="0"/>
        <v>29</v>
      </c>
      <c r="H34" s="16">
        <f>Snap!T34</f>
        <v>25</v>
      </c>
      <c r="I34" s="16">
        <f>Crunch!T34</f>
        <v>0</v>
      </c>
      <c r="J34" s="16">
        <f>Retro!T34</f>
        <v>2</v>
      </c>
      <c r="K34" s="16">
        <f>Fit_19!S34</f>
        <v>2</v>
      </c>
      <c r="L34" s="16">
        <f>Youfit!T34</f>
        <v>0</v>
      </c>
      <c r="M34" s="16"/>
    </row>
    <row r="35" spans="2:15" x14ac:dyDescent="0.25">
      <c r="B35" s="3" t="s">
        <v>122</v>
      </c>
      <c r="C35" s="3" t="s">
        <v>142</v>
      </c>
      <c r="D35" s="3" t="s">
        <v>32</v>
      </c>
      <c r="E35" s="84" t="s">
        <v>6</v>
      </c>
      <c r="F35" s="16">
        <f>Planet!S35</f>
        <v>12</v>
      </c>
      <c r="G35" s="16">
        <f t="shared" si="0"/>
        <v>2</v>
      </c>
      <c r="H35" s="16">
        <f>Snap!T35</f>
        <v>0</v>
      </c>
      <c r="I35" s="16">
        <f>Crunch!T35</f>
        <v>2</v>
      </c>
      <c r="J35" s="16">
        <f>Retro!T35</f>
        <v>0</v>
      </c>
      <c r="K35" s="16">
        <f>Fit_19!S35</f>
        <v>0</v>
      </c>
      <c r="L35" s="16">
        <f>Youfit!T35</f>
        <v>0</v>
      </c>
      <c r="M35" s="16"/>
    </row>
    <row r="36" spans="2:15" x14ac:dyDescent="0.25">
      <c r="B36" s="3" t="s">
        <v>122</v>
      </c>
      <c r="C36" s="3" t="s">
        <v>142</v>
      </c>
      <c r="D36" s="3" t="s">
        <v>32</v>
      </c>
      <c r="E36" s="84" t="s">
        <v>34</v>
      </c>
      <c r="F36" s="16">
        <f>Planet!S36</f>
        <v>27</v>
      </c>
      <c r="G36" s="16">
        <f t="shared" si="0"/>
        <v>6</v>
      </c>
      <c r="H36" s="16">
        <f>Snap!T36</f>
        <v>3</v>
      </c>
      <c r="I36" s="16">
        <f>Crunch!T36</f>
        <v>3</v>
      </c>
      <c r="J36" s="16">
        <f>Retro!T36</f>
        <v>0</v>
      </c>
      <c r="K36" s="16">
        <f>Fit_19!S36</f>
        <v>0</v>
      </c>
      <c r="L36" s="16">
        <f>Youfit!T36</f>
        <v>0</v>
      </c>
      <c r="M36" s="16"/>
    </row>
    <row r="37" spans="2:15" x14ac:dyDescent="0.25">
      <c r="B37" s="3" t="s">
        <v>122</v>
      </c>
      <c r="C37" s="3" t="s">
        <v>142</v>
      </c>
      <c r="D37" s="3" t="s">
        <v>32</v>
      </c>
      <c r="E37" s="84" t="s">
        <v>33</v>
      </c>
      <c r="F37" s="16">
        <f>Planet!S37</f>
        <v>36</v>
      </c>
      <c r="G37" s="16">
        <f t="shared" si="0"/>
        <v>35</v>
      </c>
      <c r="H37" s="16">
        <f>Snap!T37</f>
        <v>21</v>
      </c>
      <c r="I37" s="16">
        <f>Crunch!T37</f>
        <v>8</v>
      </c>
      <c r="J37" s="16">
        <f>Retro!T37</f>
        <v>1</v>
      </c>
      <c r="K37" s="16">
        <f>Fit_19!S37</f>
        <v>1</v>
      </c>
      <c r="L37" s="16">
        <f>Youfit!T37</f>
        <v>4</v>
      </c>
      <c r="M37" s="16"/>
    </row>
    <row r="38" spans="2:15" x14ac:dyDescent="0.25">
      <c r="B38" s="3" t="s">
        <v>122</v>
      </c>
      <c r="C38" s="3" t="s">
        <v>142</v>
      </c>
      <c r="D38" s="3" t="s">
        <v>32</v>
      </c>
      <c r="E38" s="85" t="s">
        <v>31</v>
      </c>
      <c r="F38" s="24">
        <f>Planet!S38</f>
        <v>7</v>
      </c>
      <c r="G38" s="24">
        <f t="shared" si="0"/>
        <v>6</v>
      </c>
      <c r="H38" s="24">
        <f>Snap!T38</f>
        <v>6</v>
      </c>
      <c r="I38" s="24">
        <f>Crunch!T38</f>
        <v>0</v>
      </c>
      <c r="J38" s="24">
        <f>Retro!T38</f>
        <v>0</v>
      </c>
      <c r="K38" s="24">
        <f>Fit_19!S38</f>
        <v>0</v>
      </c>
      <c r="L38" s="24">
        <f>Youfit!T38</f>
        <v>0</v>
      </c>
      <c r="M38" s="24"/>
      <c r="O38" t="s">
        <v>256</v>
      </c>
    </row>
    <row r="39" spans="2:15" x14ac:dyDescent="0.25">
      <c r="B39" s="3" t="s">
        <v>122</v>
      </c>
      <c r="C39" s="3" t="s">
        <v>142</v>
      </c>
      <c r="D39" s="3" t="s">
        <v>27</v>
      </c>
      <c r="E39" s="84" t="s">
        <v>30</v>
      </c>
      <c r="F39" s="16">
        <f>Planet!S39</f>
        <v>27</v>
      </c>
      <c r="G39" s="16">
        <f t="shared" si="0"/>
        <v>18</v>
      </c>
      <c r="H39" s="16">
        <f>Snap!T39</f>
        <v>16</v>
      </c>
      <c r="I39" s="16">
        <f>Crunch!T39</f>
        <v>1</v>
      </c>
      <c r="J39" s="16">
        <f>Retro!T39</f>
        <v>0</v>
      </c>
      <c r="K39" s="16">
        <f>Fit_19!S39</f>
        <v>0</v>
      </c>
      <c r="L39" s="16">
        <f>Youfit!T39</f>
        <v>1</v>
      </c>
      <c r="M39" s="16"/>
    </row>
    <row r="40" spans="2:15" x14ac:dyDescent="0.25">
      <c r="B40" s="3" t="s">
        <v>122</v>
      </c>
      <c r="C40" s="3" t="s">
        <v>142</v>
      </c>
      <c r="D40" s="3" t="s">
        <v>27</v>
      </c>
      <c r="E40" s="84" t="s">
        <v>29</v>
      </c>
      <c r="F40" s="16">
        <f>Planet!S40</f>
        <v>24</v>
      </c>
      <c r="G40" s="16">
        <f t="shared" si="0"/>
        <v>20</v>
      </c>
      <c r="H40" s="16">
        <f>Snap!T40</f>
        <v>15</v>
      </c>
      <c r="I40" s="16">
        <f>Crunch!T40</f>
        <v>1</v>
      </c>
      <c r="J40" s="16">
        <f>Retro!T40</f>
        <v>0</v>
      </c>
      <c r="K40" s="16">
        <f>Fit_19!S40</f>
        <v>2</v>
      </c>
      <c r="L40" s="16">
        <f>Youfit!T40</f>
        <v>2</v>
      </c>
      <c r="M40" s="16"/>
    </row>
    <row r="41" spans="2:15" x14ac:dyDescent="0.25">
      <c r="B41" s="3" t="s">
        <v>122</v>
      </c>
      <c r="C41" s="3" t="s">
        <v>142</v>
      </c>
      <c r="D41" s="3" t="s">
        <v>27</v>
      </c>
      <c r="E41" s="84" t="s">
        <v>28</v>
      </c>
      <c r="F41" s="16">
        <f>Planet!S41</f>
        <v>12</v>
      </c>
      <c r="G41" s="16">
        <f t="shared" si="0"/>
        <v>26</v>
      </c>
      <c r="H41" s="16">
        <f>Snap!T41</f>
        <v>20</v>
      </c>
      <c r="I41" s="16">
        <f>Crunch!T41</f>
        <v>5</v>
      </c>
      <c r="J41" s="16">
        <f>Retro!T41</f>
        <v>0</v>
      </c>
      <c r="K41" s="16">
        <f>Fit_19!S41</f>
        <v>0</v>
      </c>
      <c r="L41" s="16">
        <f>Youfit!T41</f>
        <v>1</v>
      </c>
      <c r="M41" s="16"/>
    </row>
    <row r="42" spans="2:15" x14ac:dyDescent="0.25">
      <c r="B42" s="3" t="s">
        <v>122</v>
      </c>
      <c r="C42" s="3" t="s">
        <v>142</v>
      </c>
      <c r="D42" s="3" t="s">
        <v>27</v>
      </c>
      <c r="E42" s="85" t="s">
        <v>26</v>
      </c>
      <c r="F42" s="24">
        <f>Planet!S42</f>
        <v>35</v>
      </c>
      <c r="G42" s="24">
        <f t="shared" si="0"/>
        <v>12</v>
      </c>
      <c r="H42" s="24">
        <f>Snap!T42</f>
        <v>10</v>
      </c>
      <c r="I42" s="24">
        <f>Crunch!T42</f>
        <v>0</v>
      </c>
      <c r="J42" s="24">
        <f>Retro!T42</f>
        <v>0</v>
      </c>
      <c r="K42" s="24">
        <f>Fit_19!S42</f>
        <v>0</v>
      </c>
      <c r="L42" s="24">
        <f>Youfit!T42</f>
        <v>2</v>
      </c>
      <c r="M42" s="24"/>
      <c r="O42" t="s">
        <v>256</v>
      </c>
    </row>
    <row r="43" spans="2:15" x14ac:dyDescent="0.25">
      <c r="B43" s="3" t="s">
        <v>122</v>
      </c>
      <c r="C43" s="3" t="s">
        <v>142</v>
      </c>
      <c r="D43" s="3" t="s">
        <v>22</v>
      </c>
      <c r="E43" s="84" t="s">
        <v>25</v>
      </c>
      <c r="F43" s="16">
        <f>Planet!S43</f>
        <v>16</v>
      </c>
      <c r="G43" s="16">
        <f t="shared" si="0"/>
        <v>5</v>
      </c>
      <c r="H43" s="16">
        <f>Snap!T43</f>
        <v>5</v>
      </c>
      <c r="I43" s="16">
        <f>Crunch!T43</f>
        <v>0</v>
      </c>
      <c r="J43" s="16">
        <f>Retro!T43</f>
        <v>0</v>
      </c>
      <c r="K43" s="16">
        <f>Fit_19!S43</f>
        <v>0</v>
      </c>
      <c r="L43" s="16">
        <f>Youfit!T43</f>
        <v>0</v>
      </c>
      <c r="M43" s="16"/>
    </row>
    <row r="44" spans="2:15" x14ac:dyDescent="0.25">
      <c r="B44" s="3" t="s">
        <v>122</v>
      </c>
      <c r="C44" s="3" t="s">
        <v>142</v>
      </c>
      <c r="D44" s="3" t="s">
        <v>22</v>
      </c>
      <c r="E44" s="84" t="s">
        <v>24</v>
      </c>
      <c r="F44" s="16">
        <f>Planet!S44</f>
        <v>26</v>
      </c>
      <c r="G44" s="16">
        <f t="shared" si="0"/>
        <v>41</v>
      </c>
      <c r="H44" s="16">
        <f>Snap!T44</f>
        <v>39</v>
      </c>
      <c r="I44" s="16">
        <f>Crunch!T44</f>
        <v>0</v>
      </c>
      <c r="J44" s="16">
        <f>Retro!T44</f>
        <v>0</v>
      </c>
      <c r="K44" s="16">
        <f>Fit_19!S44</f>
        <v>0</v>
      </c>
      <c r="L44" s="16">
        <f>Youfit!T44</f>
        <v>2</v>
      </c>
      <c r="M44" s="16"/>
    </row>
    <row r="45" spans="2:15" x14ac:dyDescent="0.25">
      <c r="B45" s="3" t="s">
        <v>122</v>
      </c>
      <c r="C45" s="3" t="s">
        <v>142</v>
      </c>
      <c r="D45" s="3" t="s">
        <v>22</v>
      </c>
      <c r="E45" s="84" t="s">
        <v>23</v>
      </c>
      <c r="F45" s="16">
        <f>Planet!S45</f>
        <v>20</v>
      </c>
      <c r="G45" s="16">
        <f t="shared" si="0"/>
        <v>6</v>
      </c>
      <c r="H45" s="16">
        <f>Snap!T45</f>
        <v>4</v>
      </c>
      <c r="I45" s="16">
        <f>Crunch!T45</f>
        <v>0</v>
      </c>
      <c r="J45" s="16">
        <f>Retro!T45</f>
        <v>0</v>
      </c>
      <c r="K45" s="16">
        <f>Fit_19!S45</f>
        <v>2</v>
      </c>
      <c r="L45" s="16">
        <f>Youfit!T45</f>
        <v>0</v>
      </c>
      <c r="M45" s="16"/>
    </row>
    <row r="46" spans="2:15" x14ac:dyDescent="0.25">
      <c r="B46" s="3" t="s">
        <v>122</v>
      </c>
      <c r="C46" s="3" t="s">
        <v>142</v>
      </c>
      <c r="D46" s="3" t="s">
        <v>22</v>
      </c>
      <c r="E46" s="85" t="s">
        <v>21</v>
      </c>
      <c r="F46" s="24">
        <f>Planet!S46</f>
        <v>107</v>
      </c>
      <c r="G46" s="24">
        <f t="shared" si="0"/>
        <v>88</v>
      </c>
      <c r="H46" s="24">
        <f>Snap!T46</f>
        <v>68</v>
      </c>
      <c r="I46" s="24">
        <f>Crunch!T46</f>
        <v>8</v>
      </c>
      <c r="J46" s="24">
        <f>Retro!T46</f>
        <v>0</v>
      </c>
      <c r="K46" s="24">
        <f>Fit_19!S46</f>
        <v>3</v>
      </c>
      <c r="L46" s="24">
        <f>Youfit!T46</f>
        <v>9</v>
      </c>
      <c r="M46" s="24"/>
      <c r="O46" t="s">
        <v>256</v>
      </c>
    </row>
    <row r="47" spans="2:15" x14ac:dyDescent="0.25">
      <c r="B47" s="3" t="s">
        <v>122</v>
      </c>
      <c r="C47" s="3" t="s">
        <v>133</v>
      </c>
      <c r="D47" s="3" t="s">
        <v>5</v>
      </c>
      <c r="E47" s="84" t="s">
        <v>20</v>
      </c>
      <c r="F47" s="16">
        <f>Planet!S47</f>
        <v>33</v>
      </c>
      <c r="G47" s="16">
        <f t="shared" si="0"/>
        <v>36</v>
      </c>
      <c r="H47" s="16">
        <f>Snap!T47</f>
        <v>23</v>
      </c>
      <c r="I47" s="16">
        <f>Crunch!T47</f>
        <v>1</v>
      </c>
      <c r="J47" s="16">
        <f>Retro!T47</f>
        <v>0</v>
      </c>
      <c r="K47" s="16">
        <f>Fit_19!S47</f>
        <v>0</v>
      </c>
      <c r="L47" s="16">
        <f>Youfit!T47</f>
        <v>12</v>
      </c>
      <c r="M47" s="16"/>
    </row>
    <row r="48" spans="2:15" x14ac:dyDescent="0.25">
      <c r="B48" s="3" t="s">
        <v>122</v>
      </c>
      <c r="C48" s="3" t="s">
        <v>133</v>
      </c>
      <c r="D48" s="3" t="s">
        <v>5</v>
      </c>
      <c r="E48" s="84" t="s">
        <v>19</v>
      </c>
      <c r="F48" s="16">
        <f>Planet!S48</f>
        <v>19</v>
      </c>
      <c r="G48" s="16">
        <f t="shared" si="0"/>
        <v>24</v>
      </c>
      <c r="H48" s="16">
        <f>Snap!T48</f>
        <v>12</v>
      </c>
      <c r="I48" s="16">
        <f>Crunch!T48</f>
        <v>4</v>
      </c>
      <c r="J48" s="16">
        <f>Retro!T48</f>
        <v>0</v>
      </c>
      <c r="K48" s="16">
        <f>Fit_19!S48</f>
        <v>4</v>
      </c>
      <c r="L48" s="16">
        <f>Youfit!T48</f>
        <v>4</v>
      </c>
      <c r="M48" s="16"/>
    </row>
    <row r="49" spans="1:15" x14ac:dyDescent="0.25">
      <c r="B49" s="3" t="s">
        <v>122</v>
      </c>
      <c r="C49" s="3" t="s">
        <v>133</v>
      </c>
      <c r="D49" s="3" t="s">
        <v>5</v>
      </c>
      <c r="E49" s="84" t="s">
        <v>18</v>
      </c>
      <c r="F49" s="16">
        <f>Planet!S49</f>
        <v>2</v>
      </c>
      <c r="G49" s="16">
        <f t="shared" si="0"/>
        <v>10</v>
      </c>
      <c r="H49" s="16">
        <f>Snap!T49</f>
        <v>4</v>
      </c>
      <c r="I49" s="16">
        <f>Crunch!T49</f>
        <v>6</v>
      </c>
      <c r="J49" s="16">
        <f>Retro!T49</f>
        <v>0</v>
      </c>
      <c r="K49" s="16">
        <f>Fit_19!S49</f>
        <v>0</v>
      </c>
      <c r="L49" s="16">
        <f>Youfit!T49</f>
        <v>0</v>
      </c>
      <c r="M49" s="16"/>
    </row>
    <row r="50" spans="1:15" x14ac:dyDescent="0.25">
      <c r="B50" s="3" t="s">
        <v>122</v>
      </c>
      <c r="C50" s="3" t="s">
        <v>133</v>
      </c>
      <c r="D50" s="3" t="s">
        <v>5</v>
      </c>
      <c r="E50" s="84" t="s">
        <v>17</v>
      </c>
      <c r="F50" s="16">
        <f>Planet!S50</f>
        <v>14</v>
      </c>
      <c r="G50" s="16">
        <f t="shared" si="0"/>
        <v>7</v>
      </c>
      <c r="H50" s="16">
        <f>Snap!T50</f>
        <v>5</v>
      </c>
      <c r="I50" s="16">
        <f>Crunch!T50</f>
        <v>0</v>
      </c>
      <c r="J50" s="16">
        <f>Retro!T50</f>
        <v>0</v>
      </c>
      <c r="K50" s="16">
        <f>Fit_19!S50</f>
        <v>2</v>
      </c>
      <c r="L50" s="16">
        <f>Youfit!T50</f>
        <v>0</v>
      </c>
      <c r="M50" s="16"/>
    </row>
    <row r="51" spans="1:15" x14ac:dyDescent="0.25">
      <c r="B51" s="3" t="s">
        <v>122</v>
      </c>
      <c r="C51" s="3" t="s">
        <v>133</v>
      </c>
      <c r="D51" s="3" t="s">
        <v>5</v>
      </c>
      <c r="E51" s="84" t="s">
        <v>16</v>
      </c>
      <c r="F51" s="16">
        <f>Planet!S51</f>
        <v>17</v>
      </c>
      <c r="G51" s="16">
        <f t="shared" si="0"/>
        <v>8</v>
      </c>
      <c r="H51" s="16">
        <f>Snap!T51</f>
        <v>6</v>
      </c>
      <c r="I51" s="16">
        <f>Crunch!T51</f>
        <v>2</v>
      </c>
      <c r="J51" s="16">
        <f>Retro!T51</f>
        <v>0</v>
      </c>
      <c r="K51" s="16">
        <f>Fit_19!S51</f>
        <v>0</v>
      </c>
      <c r="L51" s="16">
        <f>Youfit!T51</f>
        <v>0</v>
      </c>
      <c r="M51" s="16"/>
    </row>
    <row r="52" spans="1:15" x14ac:dyDescent="0.25">
      <c r="B52" s="3" t="s">
        <v>122</v>
      </c>
      <c r="C52" s="3" t="s">
        <v>133</v>
      </c>
      <c r="D52" s="3" t="s">
        <v>5</v>
      </c>
      <c r="E52" s="84" t="s">
        <v>15</v>
      </c>
      <c r="F52" s="16">
        <f>Planet!S52</f>
        <v>2</v>
      </c>
      <c r="G52" s="16">
        <f t="shared" si="0"/>
        <v>7</v>
      </c>
      <c r="H52" s="16">
        <f>Snap!T52</f>
        <v>7</v>
      </c>
      <c r="I52" s="16">
        <f>Crunch!T52</f>
        <v>0</v>
      </c>
      <c r="J52" s="16">
        <f>Retro!T52</f>
        <v>0</v>
      </c>
      <c r="K52" s="16">
        <f>Fit_19!S52</f>
        <v>0</v>
      </c>
      <c r="L52" s="16">
        <f>Youfit!T52</f>
        <v>0</v>
      </c>
      <c r="M52" s="16"/>
    </row>
    <row r="53" spans="1:15" x14ac:dyDescent="0.25">
      <c r="B53" s="3" t="s">
        <v>122</v>
      </c>
      <c r="C53" s="3" t="s">
        <v>133</v>
      </c>
      <c r="D53" s="3" t="s">
        <v>5</v>
      </c>
      <c r="E53" s="84" t="s">
        <v>14</v>
      </c>
      <c r="F53" s="16">
        <f>Planet!S53</f>
        <v>12</v>
      </c>
      <c r="G53" s="16">
        <f t="shared" si="0"/>
        <v>7</v>
      </c>
      <c r="H53" s="16">
        <f>Snap!T53</f>
        <v>6</v>
      </c>
      <c r="I53" s="16">
        <f>Crunch!T53</f>
        <v>0</v>
      </c>
      <c r="J53" s="16">
        <f>Retro!T53</f>
        <v>1</v>
      </c>
      <c r="K53" s="16">
        <f>Fit_19!S53</f>
        <v>0</v>
      </c>
      <c r="L53" s="16">
        <f>Youfit!T53</f>
        <v>0</v>
      </c>
      <c r="M53" s="16"/>
    </row>
    <row r="54" spans="1:15" x14ac:dyDescent="0.25">
      <c r="B54" s="3" t="s">
        <v>122</v>
      </c>
      <c r="C54" s="3" t="s">
        <v>133</v>
      </c>
      <c r="D54" s="3" t="s">
        <v>5</v>
      </c>
      <c r="E54" s="85" t="s">
        <v>13</v>
      </c>
      <c r="F54" s="24">
        <f>Planet!S54</f>
        <v>3</v>
      </c>
      <c r="G54" s="24">
        <f t="shared" si="0"/>
        <v>2</v>
      </c>
      <c r="H54" s="24">
        <f>Snap!T54</f>
        <v>2</v>
      </c>
      <c r="I54" s="24">
        <f>Crunch!T54</f>
        <v>0</v>
      </c>
      <c r="J54" s="24">
        <f>Retro!T54</f>
        <v>0</v>
      </c>
      <c r="K54" s="24">
        <f>Fit_19!S54</f>
        <v>0</v>
      </c>
      <c r="L54" s="24">
        <f>Youfit!T54</f>
        <v>0</v>
      </c>
      <c r="M54" s="24"/>
      <c r="O54" t="s">
        <v>256</v>
      </c>
    </row>
    <row r="55" spans="1:15" x14ac:dyDescent="0.25">
      <c r="B55" s="3" t="s">
        <v>122</v>
      </c>
      <c r="C55" s="3" t="s">
        <v>133</v>
      </c>
      <c r="D55" s="3" t="s">
        <v>8</v>
      </c>
      <c r="E55" s="84" t="s">
        <v>12</v>
      </c>
      <c r="F55" s="16">
        <f>Planet!S55</f>
        <v>4</v>
      </c>
      <c r="G55" s="16">
        <f t="shared" si="0"/>
        <v>0</v>
      </c>
      <c r="H55" s="16">
        <f>Snap!T55</f>
        <v>0</v>
      </c>
      <c r="I55" s="16">
        <f>Crunch!T55</f>
        <v>0</v>
      </c>
      <c r="J55" s="16">
        <f>Retro!T55</f>
        <v>0</v>
      </c>
      <c r="K55" s="16">
        <f>Fit_19!S55</f>
        <v>0</v>
      </c>
      <c r="L55" s="16">
        <f>Youfit!T55</f>
        <v>0</v>
      </c>
      <c r="M55" s="16"/>
    </row>
    <row r="56" spans="1:15" x14ac:dyDescent="0.25">
      <c r="B56" s="3" t="s">
        <v>122</v>
      </c>
      <c r="C56" s="3" t="s">
        <v>133</v>
      </c>
      <c r="D56" s="3" t="s">
        <v>8</v>
      </c>
      <c r="E56" s="84" t="s">
        <v>11</v>
      </c>
      <c r="F56" s="16">
        <f>Planet!S56</f>
        <v>104</v>
      </c>
      <c r="G56" s="16">
        <f t="shared" si="0"/>
        <v>154</v>
      </c>
      <c r="H56" s="16">
        <f>Snap!T56</f>
        <v>25</v>
      </c>
      <c r="I56" s="16">
        <f>Crunch!T56</f>
        <v>64</v>
      </c>
      <c r="J56" s="16">
        <f>Retro!T56</f>
        <v>3</v>
      </c>
      <c r="K56" s="16">
        <f>Fit_19!S56</f>
        <v>59</v>
      </c>
      <c r="L56" s="16">
        <f>Youfit!T56</f>
        <v>0</v>
      </c>
      <c r="M56" s="16">
        <f>Blink!T56</f>
        <v>3</v>
      </c>
    </row>
    <row r="57" spans="1:15" x14ac:dyDescent="0.25">
      <c r="B57" s="3" t="s">
        <v>122</v>
      </c>
      <c r="C57" s="3" t="s">
        <v>133</v>
      </c>
      <c r="D57" s="3" t="s">
        <v>8</v>
      </c>
      <c r="E57" s="84" t="s">
        <v>10</v>
      </c>
      <c r="F57" s="16">
        <f>Planet!S57</f>
        <v>2</v>
      </c>
      <c r="G57" s="16">
        <f t="shared" si="0"/>
        <v>0</v>
      </c>
      <c r="H57" s="16">
        <f>Snap!T57</f>
        <v>0</v>
      </c>
      <c r="I57" s="16">
        <f>Crunch!T57</f>
        <v>0</v>
      </c>
      <c r="J57" s="16">
        <f>Retro!T57</f>
        <v>0</v>
      </c>
      <c r="K57" s="16">
        <f>Fit_19!S57</f>
        <v>0</v>
      </c>
      <c r="L57" s="16">
        <f>Youfit!T57</f>
        <v>0</v>
      </c>
      <c r="M57" s="16"/>
    </row>
    <row r="58" spans="1:15" x14ac:dyDescent="0.25">
      <c r="B58" s="3" t="s">
        <v>122</v>
      </c>
      <c r="C58" s="3" t="s">
        <v>133</v>
      </c>
      <c r="D58" s="3" t="s">
        <v>8</v>
      </c>
      <c r="E58" s="84" t="s">
        <v>9</v>
      </c>
      <c r="F58" s="16">
        <f>Planet!S58</f>
        <v>10</v>
      </c>
      <c r="G58" s="16">
        <f t="shared" si="0"/>
        <v>32</v>
      </c>
      <c r="H58" s="16">
        <f>Snap!T58</f>
        <v>28</v>
      </c>
      <c r="I58" s="16">
        <f>Crunch!T58</f>
        <v>4</v>
      </c>
      <c r="J58" s="16">
        <f>Retro!T58</f>
        <v>0</v>
      </c>
      <c r="K58" s="16">
        <f>Fit_19!S58</f>
        <v>0</v>
      </c>
      <c r="L58" s="16">
        <f>Youfit!T58</f>
        <v>0</v>
      </c>
      <c r="M58" s="16"/>
    </row>
    <row r="59" spans="1:15" x14ac:dyDescent="0.25">
      <c r="B59" s="3" t="s">
        <v>122</v>
      </c>
      <c r="C59" s="3" t="s">
        <v>133</v>
      </c>
      <c r="D59" s="3" t="s">
        <v>8</v>
      </c>
      <c r="E59" s="85" t="s">
        <v>7</v>
      </c>
      <c r="F59" s="24">
        <f>Planet!S59</f>
        <v>24</v>
      </c>
      <c r="G59" s="24">
        <f t="shared" si="0"/>
        <v>35</v>
      </c>
      <c r="H59" s="24">
        <f>Snap!T59</f>
        <v>23</v>
      </c>
      <c r="I59" s="24">
        <f>Crunch!T59</f>
        <v>5</v>
      </c>
      <c r="J59" s="24">
        <f>Retro!T59</f>
        <v>0</v>
      </c>
      <c r="K59" s="24">
        <f>Fit_19!S59</f>
        <v>7</v>
      </c>
      <c r="L59" s="24">
        <f>Youfit!T59</f>
        <v>0</v>
      </c>
      <c r="M59" s="24"/>
      <c r="O59" t="s">
        <v>256</v>
      </c>
    </row>
    <row r="60" spans="1:15" ht="15.75" thickBot="1" x14ac:dyDescent="0.3">
      <c r="B60" s="3" t="s">
        <v>1</v>
      </c>
      <c r="C60" s="3" t="s">
        <v>133</v>
      </c>
      <c r="E60" s="86" t="s">
        <v>255</v>
      </c>
      <c r="F60" s="27">
        <f>SUM(F8:F59)</f>
        <v>1577</v>
      </c>
      <c r="G60" s="27">
        <f t="shared" si="0"/>
        <v>1610</v>
      </c>
      <c r="H60" s="27">
        <f>SUM(H8:H59)</f>
        <v>922</v>
      </c>
      <c r="I60" s="27">
        <f t="shared" ref="I60:M60" si="1">SUM(I8:I59)</f>
        <v>233</v>
      </c>
      <c r="J60" s="27">
        <f t="shared" si="1"/>
        <v>146</v>
      </c>
      <c r="K60" s="27">
        <f t="shared" si="1"/>
        <v>120</v>
      </c>
      <c r="L60" s="27">
        <f t="shared" si="1"/>
        <v>112</v>
      </c>
      <c r="M60" s="27">
        <f t="shared" si="1"/>
        <v>77</v>
      </c>
    </row>
    <row r="61" spans="1:15" s="42" customFormat="1" x14ac:dyDescent="0.25">
      <c r="A61" s="35"/>
      <c r="B61" s="14" t="s">
        <v>1</v>
      </c>
      <c r="C61" s="14" t="s">
        <v>134</v>
      </c>
      <c r="D61" s="14"/>
      <c r="E61" s="14"/>
      <c r="F61" s="16"/>
      <c r="G61" s="16"/>
      <c r="H61" s="16"/>
      <c r="I61" s="16"/>
      <c r="J61" s="16"/>
      <c r="K61" s="16"/>
      <c r="L61" s="16"/>
      <c r="M61" s="16"/>
    </row>
    <row r="62" spans="1:15" ht="15.75" thickBot="1" x14ac:dyDescent="0.3">
      <c r="E62" s="82" t="s">
        <v>144</v>
      </c>
      <c r="F62" s="83" t="str">
        <f t="shared" ref="F62:M62" si="2">F$7</f>
        <v>Planet</v>
      </c>
      <c r="G62" s="83" t="str">
        <f t="shared" si="2"/>
        <v>Other Low Cost</v>
      </c>
      <c r="H62" s="83" t="s">
        <v>233</v>
      </c>
      <c r="I62" s="83" t="str">
        <f t="shared" si="2"/>
        <v>Crunch</v>
      </c>
      <c r="J62" s="83" t="str">
        <f t="shared" si="2"/>
        <v>Retro</v>
      </c>
      <c r="K62" s="83" t="str">
        <f t="shared" si="2"/>
        <v>Fit 19</v>
      </c>
      <c r="L62" s="83" t="str">
        <f t="shared" si="2"/>
        <v>Youfit</v>
      </c>
      <c r="M62" s="83" t="str">
        <f t="shared" si="2"/>
        <v>Blink</v>
      </c>
    </row>
    <row r="63" spans="1:15" x14ac:dyDescent="0.25">
      <c r="E63" s="84" t="s">
        <v>66</v>
      </c>
      <c r="F63" s="16">
        <f>Planet!S88</f>
        <v>386</v>
      </c>
      <c r="G63" s="16">
        <f t="shared" ref="G63:G69" si="3">SUM(I63:R63)</f>
        <v>281</v>
      </c>
      <c r="H63" s="16">
        <f>Snap!T88</f>
        <v>99</v>
      </c>
      <c r="I63" s="16">
        <f>Crunch!T88</f>
        <v>72</v>
      </c>
      <c r="J63" s="16">
        <f>Retro!T88</f>
        <v>119</v>
      </c>
      <c r="K63" s="16">
        <f>Fit_19!S88</f>
        <v>14</v>
      </c>
      <c r="L63" s="16">
        <f>Youfit!T88</f>
        <v>2</v>
      </c>
      <c r="M63" s="16">
        <f>Blink!T88</f>
        <v>74</v>
      </c>
    </row>
    <row r="64" spans="1:15" x14ac:dyDescent="0.25">
      <c r="E64" s="84" t="s">
        <v>55</v>
      </c>
      <c r="F64" s="16">
        <f>Planet!S89</f>
        <v>348</v>
      </c>
      <c r="G64" s="16">
        <f t="shared" si="3"/>
        <v>39</v>
      </c>
      <c r="H64" s="16">
        <f>Snap!T89</f>
        <v>404</v>
      </c>
      <c r="I64" s="16">
        <f>Crunch!T89</f>
        <v>14</v>
      </c>
      <c r="J64" s="16">
        <f>Retro!T89</f>
        <v>5</v>
      </c>
      <c r="K64" s="16">
        <f>Fit_19!S89</f>
        <v>20</v>
      </c>
      <c r="L64" s="16">
        <f>Youfit!T89</f>
        <v>0</v>
      </c>
      <c r="M64" s="16">
        <f>Blink!T89</f>
        <v>0</v>
      </c>
    </row>
    <row r="65" spans="1:13" x14ac:dyDescent="0.25">
      <c r="E65" s="84" t="s">
        <v>142</v>
      </c>
      <c r="F65" s="16">
        <f>Planet!S90</f>
        <v>597</v>
      </c>
      <c r="G65" s="16">
        <f t="shared" si="3"/>
        <v>187</v>
      </c>
      <c r="H65" s="16">
        <f>Snap!T90</f>
        <v>278</v>
      </c>
      <c r="I65" s="16">
        <f>Crunch!T90</f>
        <v>61</v>
      </c>
      <c r="J65" s="16">
        <f>Retro!T90</f>
        <v>18</v>
      </c>
      <c r="K65" s="16">
        <f>Fit_19!S90</f>
        <v>14</v>
      </c>
      <c r="L65" s="16">
        <f>Youfit!T90</f>
        <v>94</v>
      </c>
      <c r="M65" s="16">
        <f>Blink!T90</f>
        <v>0</v>
      </c>
    </row>
    <row r="66" spans="1:13" x14ac:dyDescent="0.25">
      <c r="E66" s="84" t="s">
        <v>133</v>
      </c>
      <c r="F66" s="16">
        <f>Planet!S91</f>
        <v>246</v>
      </c>
      <c r="G66" s="16">
        <f t="shared" si="3"/>
        <v>181</v>
      </c>
      <c r="H66" s="16">
        <f>Snap!T91</f>
        <v>141</v>
      </c>
      <c r="I66" s="16">
        <f>Crunch!T91</f>
        <v>86</v>
      </c>
      <c r="J66" s="16">
        <f>Retro!T91</f>
        <v>4</v>
      </c>
      <c r="K66" s="16">
        <f>Fit_19!S91</f>
        <v>72</v>
      </c>
      <c r="L66" s="16">
        <f>Youfit!T91</f>
        <v>16</v>
      </c>
      <c r="M66" s="16">
        <f>Blink!T91</f>
        <v>3</v>
      </c>
    </row>
    <row r="67" spans="1:13" x14ac:dyDescent="0.25">
      <c r="E67" s="95" t="s">
        <v>122</v>
      </c>
      <c r="F67" s="96">
        <f>Planet!S92</f>
        <v>1577</v>
      </c>
      <c r="G67" s="96">
        <f t="shared" si="3"/>
        <v>688</v>
      </c>
      <c r="H67" s="96">
        <f>Snap!T92</f>
        <v>922</v>
      </c>
      <c r="I67" s="96">
        <f>Crunch!T92</f>
        <v>233</v>
      </c>
      <c r="J67" s="96">
        <f>Retro!T92</f>
        <v>146</v>
      </c>
      <c r="K67" s="96">
        <f>Fit_19!S92</f>
        <v>120</v>
      </c>
      <c r="L67" s="96">
        <f>Youfit!T92</f>
        <v>112</v>
      </c>
      <c r="M67" s="96">
        <f>Blink!T92</f>
        <v>77</v>
      </c>
    </row>
    <row r="68" spans="1:13" x14ac:dyDescent="0.25">
      <c r="E68" s="84" t="s">
        <v>213</v>
      </c>
      <c r="F68" s="16">
        <f>Planet!S93</f>
        <v>31</v>
      </c>
      <c r="G68" s="16">
        <f t="shared" si="3"/>
        <v>20</v>
      </c>
      <c r="H68" s="16">
        <f>Snap!T93</f>
        <v>486</v>
      </c>
      <c r="I68" s="16">
        <f>Crunch!T93</f>
        <v>20</v>
      </c>
      <c r="J68" s="16">
        <f>Retro!T93</f>
        <v>0</v>
      </c>
      <c r="K68" s="16">
        <f>Fit_19!S93</f>
        <v>0</v>
      </c>
      <c r="L68" s="16">
        <f>Youfit!T93</f>
        <v>0</v>
      </c>
      <c r="M68" s="16">
        <f>Blink!T93</f>
        <v>0</v>
      </c>
    </row>
    <row r="69" spans="1:13" ht="15.75" thickBot="1" x14ac:dyDescent="0.3">
      <c r="A69"/>
      <c r="B69"/>
      <c r="C69"/>
      <c r="D69"/>
      <c r="E69" s="86" t="s">
        <v>214</v>
      </c>
      <c r="F69" s="27">
        <f>Planet!S94</f>
        <v>1608</v>
      </c>
      <c r="G69" s="27">
        <f t="shared" si="3"/>
        <v>708</v>
      </c>
      <c r="H69" s="27">
        <f>Snap!T94</f>
        <v>1408</v>
      </c>
      <c r="I69" s="27">
        <f>Crunch!T94</f>
        <v>253</v>
      </c>
      <c r="J69" s="27">
        <f>Retro!T94</f>
        <v>146</v>
      </c>
      <c r="K69" s="27">
        <f>Fit_19!S94</f>
        <v>120</v>
      </c>
      <c r="L69" s="27">
        <f>Youfit!T94</f>
        <v>112</v>
      </c>
      <c r="M69" s="27">
        <f>Blink!T94</f>
        <v>77</v>
      </c>
    </row>
    <row r="70" spans="1:13" x14ac:dyDescent="0.25">
      <c r="B70" s="3" t="s">
        <v>1</v>
      </c>
      <c r="C70" s="3" t="s">
        <v>135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E71" s="78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B72" s="3" t="s">
        <v>126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B73" s="3" t="s">
        <v>126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E74" s="79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E75" s="79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E76" s="79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E77" s="79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E78" s="79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E79" s="79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E80" s="79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C81" s="8"/>
      <c r="D81" s="8"/>
      <c r="E81" s="8"/>
      <c r="F81" s="80"/>
      <c r="G81" s="80"/>
      <c r="H81" s="12"/>
      <c r="I81" s="80"/>
      <c r="J81" s="80"/>
      <c r="K81" s="80"/>
      <c r="L81" s="80"/>
      <c r="M81" s="80"/>
    </row>
    <row r="82" spans="1:13" s="81" customFormat="1" x14ac:dyDescent="0.25">
      <c r="A82" s="2"/>
      <c r="B82" s="3"/>
      <c r="C82" s="3"/>
      <c r="D82" s="3"/>
      <c r="E82" s="3"/>
      <c r="F82" s="5"/>
      <c r="G82" s="5"/>
      <c r="H82" s="5"/>
      <c r="I82" s="5"/>
      <c r="J82" s="5"/>
      <c r="K82" s="5"/>
      <c r="L82" s="5"/>
      <c r="M82" s="5"/>
    </row>
    <row r="83" spans="1:13" ht="15.75" thickBot="1" x14ac:dyDescent="0.3">
      <c r="E83" s="82" t="s">
        <v>145</v>
      </c>
      <c r="F83" s="83" t="str">
        <f t="shared" ref="F83:M83" si="4">F$7</f>
        <v>Planet</v>
      </c>
      <c r="G83" s="83" t="str">
        <f t="shared" si="4"/>
        <v>Other Low Cost</v>
      </c>
      <c r="H83" s="83" t="s">
        <v>233</v>
      </c>
      <c r="I83" s="83" t="str">
        <f t="shared" si="4"/>
        <v>Crunch</v>
      </c>
      <c r="J83" s="83" t="str">
        <f t="shared" si="4"/>
        <v>Retro</v>
      </c>
      <c r="K83" s="83" t="str">
        <f t="shared" si="4"/>
        <v>Fit 19</v>
      </c>
      <c r="L83" s="83" t="str">
        <f t="shared" si="4"/>
        <v>Youfit</v>
      </c>
      <c r="M83" s="83" t="str">
        <f t="shared" si="4"/>
        <v>Blink</v>
      </c>
    </row>
    <row r="84" spans="1:13" x14ac:dyDescent="0.25">
      <c r="E84" s="14" t="s">
        <v>2</v>
      </c>
      <c r="F84" s="16">
        <f>Planet!S70</f>
        <v>1577</v>
      </c>
      <c r="G84" s="16">
        <f>SUM(I84:R84)</f>
        <v>688</v>
      </c>
      <c r="H84" s="16">
        <f>Snap!T70</f>
        <v>922</v>
      </c>
      <c r="I84" s="16">
        <f>Crunch!T70</f>
        <v>233</v>
      </c>
      <c r="J84" s="16">
        <f>Retro!T70</f>
        <v>146</v>
      </c>
      <c r="K84" s="16">
        <f>Fit_19!S70</f>
        <v>120</v>
      </c>
      <c r="L84" s="16">
        <f>Youfit!T70</f>
        <v>112</v>
      </c>
      <c r="M84" s="16">
        <f>Blink!T70</f>
        <v>77</v>
      </c>
    </row>
    <row r="85" spans="1:13" x14ac:dyDescent="0.25">
      <c r="E85" s="14" t="s">
        <v>1</v>
      </c>
      <c r="F85" s="16">
        <f>Planet!S71</f>
        <v>25</v>
      </c>
      <c r="G85" s="16">
        <f>SUM(I85:R85)</f>
        <v>20</v>
      </c>
      <c r="H85" s="16">
        <f>Snap!T71</f>
        <v>73</v>
      </c>
      <c r="I85" s="16">
        <f>Crunch!T71</f>
        <v>20</v>
      </c>
      <c r="J85" s="16">
        <f>Retro!T71</f>
        <v>0</v>
      </c>
      <c r="K85" s="16">
        <f>Fit_19!S71</f>
        <v>0</v>
      </c>
      <c r="L85" s="16">
        <f>Youfit!T71</f>
        <v>0</v>
      </c>
      <c r="M85" s="16">
        <f>Blink!S71</f>
        <v>0</v>
      </c>
    </row>
    <row r="86" spans="1:13" x14ac:dyDescent="0.25">
      <c r="E86" s="14" t="s">
        <v>0</v>
      </c>
      <c r="F86" s="16">
        <f>Planet!S72</f>
        <v>6</v>
      </c>
      <c r="G86" s="16">
        <f>SUM(I86:R86)</f>
        <v>0</v>
      </c>
      <c r="H86" s="16">
        <f>Snap!T72</f>
        <v>413</v>
      </c>
      <c r="I86" s="16">
        <f>Crunch!T72</f>
        <v>0</v>
      </c>
      <c r="J86" s="16">
        <f>Retro!T72</f>
        <v>0</v>
      </c>
      <c r="K86" s="16">
        <f>Fit_19!S72</f>
        <v>0</v>
      </c>
      <c r="L86" s="16">
        <f>Youfit!T72</f>
        <v>0</v>
      </c>
      <c r="M86" s="16">
        <f>Blink!S72</f>
        <v>0</v>
      </c>
    </row>
    <row r="87" spans="1:13" ht="15.75" thickBot="1" x14ac:dyDescent="0.3">
      <c r="C87" s="8"/>
      <c r="D87" s="8"/>
      <c r="E87" s="25" t="s">
        <v>230</v>
      </c>
      <c r="F87" s="27">
        <f>Planet!S73</f>
        <v>1608</v>
      </c>
      <c r="G87" s="27">
        <f>SUM(I87:R87)</f>
        <v>707</v>
      </c>
      <c r="H87" s="27">
        <f>Snap!T73</f>
        <v>1408</v>
      </c>
      <c r="I87" s="27">
        <f>Crunch!T73</f>
        <v>253</v>
      </c>
      <c r="J87" s="27">
        <f>Retro!T73</f>
        <v>146</v>
      </c>
      <c r="K87" s="27">
        <f>Fit_19!S73</f>
        <v>120</v>
      </c>
      <c r="L87" s="27">
        <f>Youfit!T73</f>
        <v>112</v>
      </c>
      <c r="M87" s="27">
        <f>Blink!S73</f>
        <v>76</v>
      </c>
    </row>
    <row r="88" spans="1:13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</row>
    <row r="89" spans="1:13" ht="15.75" thickBot="1" x14ac:dyDescent="0.3">
      <c r="E89" s="82" t="s">
        <v>144</v>
      </c>
      <c r="F89" s="83" t="str">
        <f t="shared" ref="F89:M89" si="5">F$7</f>
        <v>Planet</v>
      </c>
      <c r="G89" s="83" t="str">
        <f t="shared" si="5"/>
        <v>Other Low Cost</v>
      </c>
      <c r="H89" s="83" t="s">
        <v>233</v>
      </c>
      <c r="I89" s="83" t="str">
        <f t="shared" si="5"/>
        <v>Crunch</v>
      </c>
      <c r="J89" s="83" t="str">
        <f t="shared" si="5"/>
        <v>Retro</v>
      </c>
      <c r="K89" s="83" t="str">
        <f t="shared" si="5"/>
        <v>Fit 19</v>
      </c>
      <c r="L89" s="83" t="str">
        <f t="shared" si="5"/>
        <v>Youfit</v>
      </c>
      <c r="M89" s="83" t="str">
        <f t="shared" si="5"/>
        <v>Blink</v>
      </c>
    </row>
    <row r="90" spans="1:13" x14ac:dyDescent="0.25">
      <c r="E90" s="84" t="s">
        <v>60</v>
      </c>
      <c r="F90" s="16">
        <f>Planet!S76</f>
        <v>138</v>
      </c>
      <c r="G90" s="16">
        <f t="shared" ref="G90:G99" si="6">SUM(I90:R90)</f>
        <v>15</v>
      </c>
      <c r="H90" s="16">
        <f>Snap!T76</f>
        <v>23</v>
      </c>
      <c r="I90" s="16">
        <f>Crunch!T76</f>
        <v>13</v>
      </c>
      <c r="J90" s="16">
        <f>Retro!T76</f>
        <v>1</v>
      </c>
      <c r="K90" s="16"/>
      <c r="L90" s="16">
        <f>Youfit!T76</f>
        <v>1</v>
      </c>
      <c r="M90" s="16">
        <f>Blink!S76</f>
        <v>0</v>
      </c>
    </row>
    <row r="91" spans="1:13" x14ac:dyDescent="0.25">
      <c r="E91" s="84" t="s">
        <v>123</v>
      </c>
      <c r="F91" s="16">
        <f>Planet!S77</f>
        <v>248</v>
      </c>
      <c r="G91" s="16">
        <f t="shared" si="6"/>
        <v>266</v>
      </c>
      <c r="H91" s="16">
        <f>Snap!T77</f>
        <v>76</v>
      </c>
      <c r="I91" s="16">
        <f>Crunch!T77</f>
        <v>59</v>
      </c>
      <c r="J91" s="16">
        <f>Retro!T77</f>
        <v>118</v>
      </c>
      <c r="K91" s="16">
        <f>Fit_19!S77</f>
        <v>14</v>
      </c>
      <c r="L91" s="16">
        <f>Youfit!T77</f>
        <v>1</v>
      </c>
      <c r="M91" s="16">
        <f>Blink!T77</f>
        <v>74</v>
      </c>
    </row>
    <row r="92" spans="1:13" x14ac:dyDescent="0.25">
      <c r="E92" s="84" t="s">
        <v>50</v>
      </c>
      <c r="F92" s="16">
        <f>Planet!S78</f>
        <v>274</v>
      </c>
      <c r="G92" s="16">
        <f t="shared" si="6"/>
        <v>35</v>
      </c>
      <c r="H92" s="16">
        <f>Snap!T78</f>
        <v>203</v>
      </c>
      <c r="I92" s="16">
        <f>Crunch!T78</f>
        <v>13</v>
      </c>
      <c r="J92" s="16">
        <f>Retro!T78</f>
        <v>5</v>
      </c>
      <c r="K92" s="16">
        <f>Fit_19!S78</f>
        <v>17</v>
      </c>
      <c r="L92" s="16">
        <f>Youfit!T78</f>
        <v>0</v>
      </c>
      <c r="M92" s="16">
        <f>Blink!T78</f>
        <v>0</v>
      </c>
    </row>
    <row r="93" spans="1:13" x14ac:dyDescent="0.25">
      <c r="E93" s="84" t="s">
        <v>42</v>
      </c>
      <c r="F93" s="16">
        <f>Planet!S79</f>
        <v>74</v>
      </c>
      <c r="G93" s="16">
        <f t="shared" si="6"/>
        <v>4</v>
      </c>
      <c r="H93" s="16">
        <f>Snap!T79</f>
        <v>201</v>
      </c>
      <c r="I93" s="16">
        <f>Crunch!T79</f>
        <v>1</v>
      </c>
      <c r="J93" s="16">
        <f>Retro!T79</f>
        <v>0</v>
      </c>
      <c r="K93" s="16">
        <f>Fit_19!S79</f>
        <v>3</v>
      </c>
      <c r="L93" s="16">
        <f>Youfit!T79</f>
        <v>0</v>
      </c>
      <c r="M93" s="16">
        <f>Blink!T79</f>
        <v>0</v>
      </c>
    </row>
    <row r="94" spans="1:13" x14ac:dyDescent="0.25">
      <c r="E94" s="84" t="s">
        <v>32</v>
      </c>
      <c r="F94" s="16">
        <f>Planet!S80</f>
        <v>330</v>
      </c>
      <c r="G94" s="16">
        <f t="shared" si="6"/>
        <v>148</v>
      </c>
      <c r="H94" s="16">
        <f>Snap!T80</f>
        <v>101</v>
      </c>
      <c r="I94" s="16">
        <f>Crunch!T80</f>
        <v>46</v>
      </c>
      <c r="J94" s="16">
        <f>Retro!T80</f>
        <v>18</v>
      </c>
      <c r="K94" s="16">
        <f>Fit_19!S80</f>
        <v>7</v>
      </c>
      <c r="L94" s="16">
        <f>Youfit!T80</f>
        <v>77</v>
      </c>
      <c r="M94" s="16">
        <f>Blink!T80</f>
        <v>0</v>
      </c>
    </row>
    <row r="95" spans="1:13" x14ac:dyDescent="0.25">
      <c r="E95" s="84" t="s">
        <v>27</v>
      </c>
      <c r="F95" s="16">
        <f>Planet!S81</f>
        <v>98</v>
      </c>
      <c r="G95" s="16">
        <f t="shared" si="6"/>
        <v>15</v>
      </c>
      <c r="H95" s="16">
        <f>Snap!T81</f>
        <v>61</v>
      </c>
      <c r="I95" s="16">
        <f>Crunch!T81</f>
        <v>7</v>
      </c>
      <c r="J95" s="16">
        <f>Retro!T81</f>
        <v>0</v>
      </c>
      <c r="K95" s="16">
        <f>Fit_19!S81</f>
        <v>2</v>
      </c>
      <c r="L95" s="16">
        <f>Youfit!T81</f>
        <v>6</v>
      </c>
      <c r="M95" s="16">
        <f>Blink!T81</f>
        <v>0</v>
      </c>
    </row>
    <row r="96" spans="1:13" x14ac:dyDescent="0.25">
      <c r="E96" s="84" t="s">
        <v>22</v>
      </c>
      <c r="F96" s="16">
        <f>Planet!S82</f>
        <v>169</v>
      </c>
      <c r="G96" s="16">
        <f t="shared" si="6"/>
        <v>24</v>
      </c>
      <c r="H96" s="16">
        <f>Snap!T82</f>
        <v>116</v>
      </c>
      <c r="I96" s="16">
        <f>Crunch!T82</f>
        <v>8</v>
      </c>
      <c r="J96" s="16">
        <f>Retro!T82</f>
        <v>0</v>
      </c>
      <c r="K96" s="16">
        <f>Fit_19!S82</f>
        <v>5</v>
      </c>
      <c r="L96" s="16">
        <f>Youfit!T82</f>
        <v>11</v>
      </c>
      <c r="M96" s="16">
        <f>Blink!T82</f>
        <v>0</v>
      </c>
    </row>
    <row r="97" spans="1:13" x14ac:dyDescent="0.25">
      <c r="E97" s="84" t="s">
        <v>5</v>
      </c>
      <c r="F97" s="16">
        <f>Planet!S83</f>
        <v>102</v>
      </c>
      <c r="G97" s="16">
        <f t="shared" si="6"/>
        <v>36</v>
      </c>
      <c r="H97" s="16">
        <f>Snap!T83</f>
        <v>65</v>
      </c>
      <c r="I97" s="16">
        <f>Crunch!T83</f>
        <v>13</v>
      </c>
      <c r="J97" s="16">
        <f>Retro!T83</f>
        <v>1</v>
      </c>
      <c r="K97" s="16">
        <f>Fit_19!S83</f>
        <v>6</v>
      </c>
      <c r="L97" s="16">
        <f>Youfit!T83</f>
        <v>16</v>
      </c>
      <c r="M97" s="16">
        <f>Blink!T83</f>
        <v>0</v>
      </c>
    </row>
    <row r="98" spans="1:13" x14ac:dyDescent="0.25">
      <c r="E98" s="84" t="s">
        <v>8</v>
      </c>
      <c r="F98" s="16">
        <f>Planet!S84</f>
        <v>144</v>
      </c>
      <c r="G98" s="16">
        <f t="shared" si="6"/>
        <v>145</v>
      </c>
      <c r="H98" s="16">
        <f>Snap!T84</f>
        <v>76</v>
      </c>
      <c r="I98" s="16">
        <f>Crunch!T84</f>
        <v>73</v>
      </c>
      <c r="J98" s="16">
        <f>Retro!T84</f>
        <v>3</v>
      </c>
      <c r="K98" s="16">
        <f>Fit_19!S84</f>
        <v>66</v>
      </c>
      <c r="L98" s="16">
        <f>Youfit!T84</f>
        <v>0</v>
      </c>
      <c r="M98" s="16">
        <f>Blink!T84</f>
        <v>3</v>
      </c>
    </row>
    <row r="99" spans="1:13" ht="15.75" thickBot="1" x14ac:dyDescent="0.3">
      <c r="E99" s="86" t="s">
        <v>122</v>
      </c>
      <c r="F99" s="27">
        <f>Planet!S85</f>
        <v>1577</v>
      </c>
      <c r="G99" s="27">
        <f t="shared" si="6"/>
        <v>688</v>
      </c>
      <c r="H99" s="27">
        <f>Snap!T85</f>
        <v>922</v>
      </c>
      <c r="I99" s="27">
        <f>Crunch!T85</f>
        <v>233</v>
      </c>
      <c r="J99" s="27">
        <f>Retro!T85</f>
        <v>146</v>
      </c>
      <c r="K99" s="27">
        <f>Fit_19!S85</f>
        <v>120</v>
      </c>
      <c r="L99" s="27">
        <f>Youfit!T85</f>
        <v>112</v>
      </c>
      <c r="M99" s="27">
        <f>Blink!T85</f>
        <v>77</v>
      </c>
    </row>
    <row r="100" spans="1:13" x14ac:dyDescent="0.25">
      <c r="E100" s="14"/>
      <c r="F100" s="16"/>
      <c r="G100" s="16"/>
      <c r="H100" s="16"/>
      <c r="I100" s="16"/>
      <c r="J100" s="16"/>
      <c r="K100" s="16"/>
      <c r="L100" s="16"/>
      <c r="M100" s="16"/>
    </row>
    <row r="101" spans="1:13" x14ac:dyDescent="0.25">
      <c r="A101"/>
      <c r="B101"/>
      <c r="C101"/>
      <c r="D101"/>
      <c r="E101"/>
    </row>
    <row r="102" spans="1:13" x14ac:dyDescent="0.25">
      <c r="A102"/>
      <c r="B102"/>
      <c r="C102"/>
      <c r="D102"/>
      <c r="E102"/>
    </row>
    <row r="103" spans="1:13" x14ac:dyDescent="0.25">
      <c r="A103"/>
      <c r="B103"/>
      <c r="C103"/>
      <c r="D103"/>
      <c r="E103"/>
    </row>
    <row r="104" spans="1:13" x14ac:dyDescent="0.25">
      <c r="A104"/>
      <c r="B104"/>
      <c r="C104"/>
      <c r="D104"/>
      <c r="E104"/>
    </row>
    <row r="105" spans="1:13" x14ac:dyDescent="0.25">
      <c r="A105"/>
      <c r="B105"/>
      <c r="C105"/>
      <c r="D105"/>
      <c r="E105"/>
    </row>
    <row r="106" spans="1:13" x14ac:dyDescent="0.25">
      <c r="A106"/>
      <c r="B106"/>
      <c r="C106"/>
      <c r="D106"/>
      <c r="E106"/>
    </row>
    <row r="107" spans="1:13" x14ac:dyDescent="0.25">
      <c r="A107"/>
      <c r="B107"/>
      <c r="C107"/>
      <c r="D107"/>
      <c r="E107"/>
    </row>
    <row r="108" spans="1:13" x14ac:dyDescent="0.25">
      <c r="A108"/>
      <c r="B108"/>
      <c r="C108"/>
      <c r="D108"/>
      <c r="E108"/>
    </row>
    <row r="109" spans="1:13" x14ac:dyDescent="0.25">
      <c r="A109"/>
      <c r="B109"/>
      <c r="C109"/>
      <c r="D109"/>
      <c r="E109"/>
    </row>
    <row r="110" spans="1:13" x14ac:dyDescent="0.25">
      <c r="A110"/>
      <c r="B110"/>
      <c r="C110"/>
      <c r="D110"/>
      <c r="E110"/>
    </row>
    <row r="111" spans="1:13" x14ac:dyDescent="0.25">
      <c r="A111"/>
      <c r="B111"/>
      <c r="C111"/>
      <c r="D111"/>
      <c r="E1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58"/>
  <sheetViews>
    <sheetView topLeftCell="A40" workbookViewId="0">
      <selection activeCell="R74" sqref="R74"/>
    </sheetView>
  </sheetViews>
  <sheetFormatPr defaultRowHeight="15" x14ac:dyDescent="0.25"/>
  <cols>
    <col min="1" max="16384" width="9.140625" style="29"/>
  </cols>
  <sheetData>
    <row r="3" spans="2:26" x14ac:dyDescent="0.25">
      <c r="C3" s="28">
        <v>41729</v>
      </c>
      <c r="D3" s="28">
        <v>41820</v>
      </c>
      <c r="E3" s="28">
        <v>41912</v>
      </c>
      <c r="F3" s="28">
        <v>42004</v>
      </c>
      <c r="G3" s="28">
        <v>42094</v>
      </c>
      <c r="H3" s="28">
        <v>42185</v>
      </c>
      <c r="I3" s="28">
        <v>42277</v>
      </c>
      <c r="J3" s="28">
        <v>42369</v>
      </c>
      <c r="K3" s="28">
        <v>42460</v>
      </c>
      <c r="L3" s="28">
        <v>42551</v>
      </c>
      <c r="M3" s="28">
        <v>42643</v>
      </c>
      <c r="N3" s="28">
        <v>42735</v>
      </c>
      <c r="O3" s="28">
        <v>42825</v>
      </c>
      <c r="P3" s="28">
        <v>42916</v>
      </c>
      <c r="Q3" s="28">
        <v>43008</v>
      </c>
      <c r="R3" s="28">
        <v>43100</v>
      </c>
      <c r="S3" s="28">
        <v>43190</v>
      </c>
      <c r="T3" s="28">
        <v>43281</v>
      </c>
      <c r="U3" s="28">
        <v>43373</v>
      </c>
      <c r="V3" s="28">
        <v>43465</v>
      </c>
      <c r="W3" s="28"/>
      <c r="X3" s="28"/>
      <c r="Y3" s="28"/>
      <c r="Z3" s="28"/>
    </row>
    <row r="4" spans="2:26" x14ac:dyDescent="0.25">
      <c r="B4" s="29" t="s">
        <v>211</v>
      </c>
      <c r="C4" s="12">
        <v>785</v>
      </c>
      <c r="D4" s="12">
        <v>818</v>
      </c>
      <c r="E4" s="12">
        <v>841</v>
      </c>
      <c r="F4" s="12">
        <v>918</v>
      </c>
      <c r="G4" s="12">
        <v>976</v>
      </c>
      <c r="H4" s="12">
        <v>1014</v>
      </c>
      <c r="I4" s="12">
        <v>1040</v>
      </c>
      <c r="J4" s="12">
        <v>1124</v>
      </c>
      <c r="K4" s="12">
        <v>1171</v>
      </c>
      <c r="L4" s="12">
        <v>1206</v>
      </c>
      <c r="M4" s="12">
        <v>1242</v>
      </c>
      <c r="N4" s="12">
        <v>1313</v>
      </c>
      <c r="O4" s="12">
        <v>1367</v>
      </c>
      <c r="P4" s="12">
        <v>1403</v>
      </c>
      <c r="Q4" s="12">
        <v>1434</v>
      </c>
      <c r="R4" s="12">
        <v>1509</v>
      </c>
      <c r="S4" s="12">
        <v>1568</v>
      </c>
      <c r="T4" s="12">
        <v>1605</v>
      </c>
      <c r="U4" s="12">
        <v>1636</v>
      </c>
      <c r="V4" s="12">
        <v>1711</v>
      </c>
    </row>
    <row r="5" spans="2:26" x14ac:dyDescent="0.25">
      <c r="B5" s="29" t="s">
        <v>146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>
        <v>1510</v>
      </c>
      <c r="S5" s="12">
        <v>1565</v>
      </c>
      <c r="T5" s="12"/>
      <c r="U5" s="12"/>
      <c r="V5" s="12"/>
    </row>
    <row r="6" spans="2:26" x14ac:dyDescent="0.25">
      <c r="B6" s="29" t="s">
        <v>147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>
        <v>1503</v>
      </c>
      <c r="S6" s="12">
        <v>1562</v>
      </c>
      <c r="T6" s="12"/>
      <c r="U6" s="12"/>
      <c r="V6" s="12"/>
    </row>
    <row r="7" spans="2:26" x14ac:dyDescent="0.25">
      <c r="B7" s="29" t="s">
        <v>148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>
        <v>1525</v>
      </c>
      <c r="S7" s="12">
        <v>1585</v>
      </c>
      <c r="T7" s="12"/>
      <c r="U7" s="12"/>
      <c r="V7" s="12"/>
    </row>
    <row r="8" spans="2:26" x14ac:dyDescent="0.25">
      <c r="S8" s="12">
        <v>1575</v>
      </c>
    </row>
    <row r="9" spans="2:26" x14ac:dyDescent="0.25">
      <c r="S9" s="30">
        <f>S8/S5-1</f>
        <v>6.389776357827559E-3</v>
      </c>
    </row>
    <row r="52" spans="23:23" x14ac:dyDescent="0.25">
      <c r="W52" s="51" t="s">
        <v>136</v>
      </c>
    </row>
    <row r="53" spans="23:23" x14ac:dyDescent="0.25">
      <c r="W53" s="51" t="s">
        <v>137</v>
      </c>
    </row>
    <row r="54" spans="23:23" x14ac:dyDescent="0.25">
      <c r="W54" s="51" t="s">
        <v>138</v>
      </c>
    </row>
    <row r="55" spans="23:23" x14ac:dyDescent="0.25">
      <c r="W55" s="51" t="s">
        <v>139</v>
      </c>
    </row>
    <row r="56" spans="23:23" x14ac:dyDescent="0.25">
      <c r="W56" s="51" t="s">
        <v>140</v>
      </c>
    </row>
    <row r="57" spans="23:23" x14ac:dyDescent="0.25">
      <c r="W57" s="51" t="s">
        <v>141</v>
      </c>
    </row>
    <row r="58" spans="23:23" x14ac:dyDescent="0.25">
      <c r="W58" s="51" t="s">
        <v>215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29"/>
  <sheetViews>
    <sheetView showZeros="0" tabSelected="1" workbookViewId="0">
      <pane xSplit="5" topLeftCell="F1" activePane="topRight" state="frozen"/>
      <selection activeCell="R100" sqref="R100:R117"/>
      <selection pane="topRight" activeCell="I14" sqref="I14"/>
    </sheetView>
  </sheetViews>
  <sheetFormatPr defaultRowHeight="13.5" customHeight="1" x14ac:dyDescent="0.25"/>
  <cols>
    <col min="1" max="1" width="2.7109375" style="2" customWidth="1"/>
    <col min="2" max="2" width="10.7109375" style="3" customWidth="1"/>
    <col min="3" max="3" width="12.7109375" style="3" customWidth="1"/>
    <col min="4" max="4" width="18.7109375" style="3" customWidth="1"/>
    <col min="5" max="5" width="24.7109375" style="3" customWidth="1"/>
    <col min="6" max="6" width="8.7109375" style="4" customWidth="1"/>
    <col min="7" max="13" width="8.7109375" style="5" customWidth="1"/>
    <col min="14" max="14" width="10.7109375" style="5" customWidth="1"/>
    <col min="15" max="15" width="2.7109375" style="18" customWidth="1"/>
    <col min="16" max="20" width="10.7109375" style="5" customWidth="1"/>
    <col min="21" max="22" width="14.7109375" style="5" customWidth="1"/>
    <col min="23" max="23" width="2.7109375" style="5" customWidth="1"/>
    <col min="24" max="24" width="10.7109375" style="5" customWidth="1"/>
    <col min="25" max="25" width="9.140625" style="2"/>
    <col min="26" max="26" width="11.85546875" style="2" bestFit="1" customWidth="1"/>
    <col min="27" max="29" width="9.140625" style="2"/>
    <col min="30" max="30" width="9" style="6" bestFit="1" customWidth="1"/>
    <col min="31" max="31" width="17.5703125" style="6" bestFit="1" customWidth="1"/>
    <col min="32" max="32" width="18.7109375" style="6" customWidth="1"/>
    <col min="33" max="33" width="9.140625" style="6"/>
    <col min="34" max="34" width="17.5703125" style="6" bestFit="1" customWidth="1"/>
    <col min="35" max="35" width="9" style="6" bestFit="1" customWidth="1"/>
    <col min="36" max="16384" width="9.140625" style="2"/>
  </cols>
  <sheetData>
    <row r="2" spans="2:35" ht="13.5" customHeight="1" thickBot="1" x14ac:dyDescent="0.3">
      <c r="B2" s="74">
        <v>42849</v>
      </c>
      <c r="E2" s="83"/>
      <c r="F2" s="83"/>
      <c r="G2" s="83" t="s">
        <v>136</v>
      </c>
      <c r="H2" s="83" t="s">
        <v>137</v>
      </c>
      <c r="I2" s="83" t="s">
        <v>138</v>
      </c>
      <c r="J2" s="83" t="s">
        <v>139</v>
      </c>
      <c r="K2" s="83" t="s">
        <v>140</v>
      </c>
      <c r="L2" s="83" t="s">
        <v>141</v>
      </c>
      <c r="M2" s="83" t="s">
        <v>234</v>
      </c>
      <c r="N2" s="83"/>
    </row>
    <row r="3" spans="2:35" s="100" customFormat="1" ht="13.5" customHeight="1" x14ac:dyDescent="0.25">
      <c r="B3" s="98"/>
      <c r="C3" s="98"/>
      <c r="D3" s="98"/>
      <c r="E3" s="105" t="s">
        <v>216</v>
      </c>
      <c r="F3" s="99"/>
      <c r="G3" s="16"/>
      <c r="H3" s="16"/>
      <c r="I3" s="16"/>
      <c r="J3" s="16">
        <v>863</v>
      </c>
      <c r="K3" s="16">
        <v>1066</v>
      </c>
      <c r="L3" s="16">
        <v>1255</v>
      </c>
      <c r="M3" s="16">
        <v>1456</v>
      </c>
      <c r="N3" s="16"/>
      <c r="O3" s="16"/>
      <c r="P3" s="12"/>
      <c r="Q3" s="12"/>
      <c r="R3" s="12"/>
      <c r="S3" s="12"/>
      <c r="T3" s="12"/>
      <c r="U3" s="12"/>
      <c r="V3" s="12"/>
      <c r="W3" s="12"/>
      <c r="X3" s="12"/>
      <c r="AD3" s="72"/>
      <c r="AE3" s="72"/>
      <c r="AF3" s="72"/>
      <c r="AG3" s="72"/>
      <c r="AH3" s="72"/>
      <c r="AI3" s="72"/>
    </row>
    <row r="4" spans="2:35" s="100" customFormat="1" ht="13.5" customHeight="1" x14ac:dyDescent="0.25">
      <c r="B4" s="98"/>
      <c r="C4" s="98"/>
      <c r="D4" s="98"/>
      <c r="E4" s="105" t="s">
        <v>217</v>
      </c>
      <c r="F4" s="99"/>
      <c r="G4" s="16"/>
      <c r="H4" s="16"/>
      <c r="I4" s="16"/>
      <c r="J4" s="16">
        <v>55</v>
      </c>
      <c r="K4" s="16">
        <v>58</v>
      </c>
      <c r="L4" s="16">
        <v>58</v>
      </c>
      <c r="M4" s="16">
        <v>62</v>
      </c>
      <c r="N4" s="16"/>
      <c r="O4" s="16"/>
      <c r="P4" s="12"/>
      <c r="Q4" s="12"/>
      <c r="R4" s="12"/>
      <c r="S4" s="12"/>
      <c r="T4" s="12"/>
      <c r="U4" s="12"/>
      <c r="V4" s="12"/>
      <c r="W4" s="12"/>
      <c r="X4" s="12"/>
      <c r="AD4" s="72"/>
      <c r="AE4" s="72"/>
      <c r="AF4" s="72"/>
      <c r="AG4" s="72"/>
      <c r="AH4" s="72"/>
      <c r="AI4" s="72"/>
    </row>
    <row r="5" spans="2:35" s="103" customFormat="1" ht="13.5" customHeight="1" x14ac:dyDescent="0.25">
      <c r="B5" s="101"/>
      <c r="C5" s="101"/>
      <c r="D5" s="101"/>
      <c r="E5" s="106" t="s">
        <v>214</v>
      </c>
      <c r="F5" s="102"/>
      <c r="G5" s="17"/>
      <c r="H5" s="17"/>
      <c r="I5" s="17"/>
      <c r="J5" s="17">
        <f>J3+J4</f>
        <v>918</v>
      </c>
      <c r="K5" s="17">
        <f t="shared" ref="K5:M5" si="0">K3+K4</f>
        <v>1124</v>
      </c>
      <c r="L5" s="17">
        <f t="shared" si="0"/>
        <v>1313</v>
      </c>
      <c r="M5" s="17">
        <f t="shared" si="0"/>
        <v>1518</v>
      </c>
      <c r="N5" s="17"/>
      <c r="O5" s="17"/>
      <c r="P5" s="80"/>
      <c r="Q5" s="80"/>
      <c r="R5" s="80"/>
      <c r="S5" s="80"/>
      <c r="T5" s="80"/>
      <c r="U5" s="80"/>
      <c r="V5" s="80"/>
      <c r="W5" s="80"/>
      <c r="X5" s="80"/>
      <c r="AD5" s="104"/>
      <c r="AE5" s="104"/>
      <c r="AF5" s="104"/>
      <c r="AG5" s="104"/>
      <c r="AH5" s="104"/>
      <c r="AI5" s="104"/>
    </row>
    <row r="7" spans="2:35" s="7" customFormat="1" ht="13.5" customHeight="1" thickBot="1" x14ac:dyDescent="0.3">
      <c r="B7" s="8" t="s">
        <v>125</v>
      </c>
      <c r="C7" s="9" t="s">
        <v>118</v>
      </c>
      <c r="D7" s="9" t="s">
        <v>121</v>
      </c>
      <c r="E7" s="82" t="s">
        <v>67</v>
      </c>
      <c r="F7" s="87" t="s">
        <v>124</v>
      </c>
      <c r="G7" s="83" t="s">
        <v>136</v>
      </c>
      <c r="H7" s="83" t="s">
        <v>137</v>
      </c>
      <c r="I7" s="83" t="s">
        <v>138</v>
      </c>
      <c r="J7" s="83" t="s">
        <v>139</v>
      </c>
      <c r="K7" s="83" t="s">
        <v>140</v>
      </c>
      <c r="L7" s="83" t="s">
        <v>141</v>
      </c>
      <c r="M7" s="83" t="s">
        <v>234</v>
      </c>
      <c r="N7" s="83">
        <v>43251</v>
      </c>
      <c r="O7" s="13"/>
      <c r="P7" s="83">
        <v>43137</v>
      </c>
      <c r="Q7" s="83">
        <v>43159</v>
      </c>
      <c r="R7" s="83">
        <v>43190</v>
      </c>
      <c r="S7" s="83">
        <v>43220</v>
      </c>
      <c r="T7" s="83">
        <v>43251</v>
      </c>
      <c r="U7" s="88" t="s">
        <v>210</v>
      </c>
      <c r="V7" s="88" t="s">
        <v>212</v>
      </c>
      <c r="W7" s="10"/>
      <c r="X7" s="88" t="s">
        <v>257</v>
      </c>
      <c r="AA7" s="7">
        <v>2017</v>
      </c>
      <c r="AD7" s="11"/>
      <c r="AE7" s="11"/>
      <c r="AF7" s="11">
        <v>2013</v>
      </c>
      <c r="AG7" s="11"/>
    </row>
    <row r="8" spans="2:35" ht="13.5" customHeight="1" x14ac:dyDescent="0.25">
      <c r="B8" s="3" t="s">
        <v>122</v>
      </c>
      <c r="C8" s="3" t="s">
        <v>66</v>
      </c>
      <c r="D8" s="3" t="s">
        <v>60</v>
      </c>
      <c r="E8" s="84" t="s">
        <v>65</v>
      </c>
      <c r="F8" s="91" t="s">
        <v>68</v>
      </c>
      <c r="G8" s="16">
        <v>26</v>
      </c>
      <c r="H8" s="16">
        <v>27</v>
      </c>
      <c r="I8" s="16">
        <v>29</v>
      </c>
      <c r="J8" s="16">
        <v>30</v>
      </c>
      <c r="K8" s="16">
        <v>28</v>
      </c>
      <c r="L8" s="16">
        <v>28</v>
      </c>
      <c r="M8" s="16">
        <v>27</v>
      </c>
      <c r="N8" s="16">
        <f>T8</f>
        <v>27</v>
      </c>
      <c r="O8" s="16"/>
      <c r="P8" s="16">
        <v>27</v>
      </c>
      <c r="Q8" s="16">
        <v>27</v>
      </c>
      <c r="R8" s="16">
        <v>27</v>
      </c>
      <c r="S8" s="16">
        <v>27</v>
      </c>
      <c r="T8" s="16">
        <v>27</v>
      </c>
      <c r="U8" s="37">
        <f>T8/R$67</f>
        <v>1.6906700062617408E-2</v>
      </c>
      <c r="V8" s="37">
        <f>(T8*7400/1000)/AA8</f>
        <v>5.5682763202778901E-2</v>
      </c>
      <c r="W8" s="37"/>
      <c r="X8" s="31">
        <f>T8-M8</f>
        <v>0</v>
      </c>
      <c r="Y8" s="32">
        <f t="shared" ref="Y8:Y39" si="1">X8/X$73</f>
        <v>0</v>
      </c>
      <c r="Z8" s="6"/>
      <c r="AA8" s="16">
        <f>Pop!D2/1000</f>
        <v>3588.1840000000002</v>
      </c>
      <c r="AB8" s="16"/>
      <c r="AC8" s="16"/>
      <c r="AD8" s="16"/>
      <c r="AE8" s="37">
        <f>(I8*6452)/AF8/1000</f>
        <v>5.1938808650731305E-2</v>
      </c>
      <c r="AF8" s="16">
        <f>Pop!H2/1000</f>
        <v>3602.47</v>
      </c>
    </row>
    <row r="9" spans="2:35" ht="13.5" customHeight="1" x14ac:dyDescent="0.25">
      <c r="B9" s="3" t="s">
        <v>122</v>
      </c>
      <c r="C9" s="3" t="s">
        <v>66</v>
      </c>
      <c r="D9" s="3" t="s">
        <v>60</v>
      </c>
      <c r="E9" s="84" t="s">
        <v>64</v>
      </c>
      <c r="F9" s="91" t="s">
        <v>69</v>
      </c>
      <c r="G9" s="16">
        <v>11</v>
      </c>
      <c r="H9" s="16">
        <v>11</v>
      </c>
      <c r="I9" s="16">
        <v>10</v>
      </c>
      <c r="J9" s="16">
        <v>9</v>
      </c>
      <c r="K9" s="16">
        <v>10</v>
      </c>
      <c r="L9" s="16">
        <v>9</v>
      </c>
      <c r="M9" s="16">
        <v>10</v>
      </c>
      <c r="N9" s="16">
        <f t="shared" ref="N9:N67" si="2">T9</f>
        <v>10</v>
      </c>
      <c r="O9" s="16"/>
      <c r="P9" s="16">
        <v>10</v>
      </c>
      <c r="Q9" s="16">
        <v>10</v>
      </c>
      <c r="R9" s="16">
        <v>10</v>
      </c>
      <c r="S9" s="16">
        <v>10</v>
      </c>
      <c r="T9" s="16">
        <v>10</v>
      </c>
      <c r="U9" s="37">
        <f>T9/R$67</f>
        <v>6.2617407639323731E-3</v>
      </c>
      <c r="V9" s="37">
        <f>(T9*7400/1000)/AA9</f>
        <v>5.5393077512132211E-2</v>
      </c>
      <c r="W9" s="37"/>
      <c r="X9" s="31">
        <f>T9-M9</f>
        <v>0</v>
      </c>
      <c r="Y9" s="32">
        <f t="shared" si="1"/>
        <v>0</v>
      </c>
      <c r="Z9" s="6"/>
      <c r="AA9" s="16">
        <f>Pop!D3/1000</f>
        <v>1335.9069999999999</v>
      </c>
      <c r="AB9" s="6"/>
      <c r="AE9" s="37">
        <f t="shared" ref="AE9:AE59" si="3">(I9*6452)/AF9/1000</f>
        <v>4.8585251981400256E-2</v>
      </c>
      <c r="AF9" s="16">
        <f>Pop!H3/1000</f>
        <v>1327.9749999999999</v>
      </c>
    </row>
    <row r="10" spans="2:35" ht="13.5" customHeight="1" x14ac:dyDescent="0.25">
      <c r="B10" s="3" t="s">
        <v>122</v>
      </c>
      <c r="C10" s="3" t="s">
        <v>66</v>
      </c>
      <c r="D10" s="3" t="s">
        <v>60</v>
      </c>
      <c r="E10" s="84" t="s">
        <v>63</v>
      </c>
      <c r="F10" s="91" t="s">
        <v>70</v>
      </c>
      <c r="G10" s="16">
        <v>48</v>
      </c>
      <c r="H10" s="16">
        <v>51</v>
      </c>
      <c r="I10" s="16">
        <v>49</v>
      </c>
      <c r="J10" s="16">
        <v>52</v>
      </c>
      <c r="K10" s="16">
        <v>54</v>
      </c>
      <c r="L10" s="16">
        <v>60</v>
      </c>
      <c r="M10" s="16">
        <v>65</v>
      </c>
      <c r="N10" s="16">
        <f t="shared" si="2"/>
        <v>67</v>
      </c>
      <c r="O10" s="16"/>
      <c r="P10" s="16">
        <v>67</v>
      </c>
      <c r="Q10" s="16">
        <v>67</v>
      </c>
      <c r="R10" s="16">
        <v>67</v>
      </c>
      <c r="S10" s="16">
        <v>67</v>
      </c>
      <c r="T10" s="16">
        <v>67</v>
      </c>
      <c r="U10" s="37">
        <f>T10/R$67</f>
        <v>4.1953663118346904E-2</v>
      </c>
      <c r="V10" s="37">
        <f>(T10*7400/1000)/AA10</f>
        <v>7.2275959467735226E-2</v>
      </c>
      <c r="W10" s="37"/>
      <c r="X10" s="31">
        <f>T10-M10</f>
        <v>2</v>
      </c>
      <c r="Y10" s="32">
        <f t="shared" si="1"/>
        <v>1.8867924528301886E-2</v>
      </c>
      <c r="Z10" s="6"/>
      <c r="AA10" s="16">
        <f>Pop!D4/1000</f>
        <v>6859.8190000000004</v>
      </c>
      <c r="AB10" s="6"/>
      <c r="AE10" s="37">
        <f t="shared" si="3"/>
        <v>4.710795695156321E-2</v>
      </c>
      <c r="AF10" s="16">
        <f>Pop!H4/1000</f>
        <v>6711.1379999999999</v>
      </c>
    </row>
    <row r="11" spans="2:35" ht="13.5" customHeight="1" x14ac:dyDescent="0.25">
      <c r="B11" s="3" t="s">
        <v>122</v>
      </c>
      <c r="C11" s="3" t="s">
        <v>66</v>
      </c>
      <c r="D11" s="3" t="s">
        <v>60</v>
      </c>
      <c r="E11" s="84" t="s">
        <v>62</v>
      </c>
      <c r="F11" s="91" t="s">
        <v>71</v>
      </c>
      <c r="G11" s="16">
        <v>16</v>
      </c>
      <c r="H11" s="16">
        <v>16</v>
      </c>
      <c r="I11" s="16">
        <v>16</v>
      </c>
      <c r="J11" s="16">
        <v>16</v>
      </c>
      <c r="K11" s="16">
        <v>17</v>
      </c>
      <c r="L11" s="16">
        <v>16</v>
      </c>
      <c r="M11" s="16">
        <v>16</v>
      </c>
      <c r="N11" s="16">
        <f t="shared" si="2"/>
        <v>17</v>
      </c>
      <c r="O11" s="16"/>
      <c r="P11" s="16">
        <v>16</v>
      </c>
      <c r="Q11" s="16">
        <v>16</v>
      </c>
      <c r="R11" s="16">
        <v>16</v>
      </c>
      <c r="S11" s="16">
        <v>17</v>
      </c>
      <c r="T11" s="16">
        <v>17</v>
      </c>
      <c r="U11" s="37">
        <f>T11/R$67</f>
        <v>1.0644959298685034E-2</v>
      </c>
      <c r="V11" s="37">
        <f>(T11*7400/1000)/AA11</f>
        <v>9.3685186495332487E-2</v>
      </c>
      <c r="W11" s="37"/>
      <c r="X11" s="31">
        <f>T11-M11</f>
        <v>1</v>
      </c>
      <c r="Y11" s="32">
        <f t="shared" si="1"/>
        <v>9.433962264150943E-3</v>
      </c>
      <c r="Z11" s="6"/>
      <c r="AA11" s="16">
        <f>Pop!D5/1000</f>
        <v>1342.7950000000001</v>
      </c>
      <c r="AB11" s="6"/>
      <c r="AE11" s="37">
        <f t="shared" si="3"/>
        <v>7.8051022892406133E-2</v>
      </c>
      <c r="AF11" s="16">
        <f>Pop!H5/1000</f>
        <v>1322.6220000000001</v>
      </c>
    </row>
    <row r="12" spans="2:35" ht="13.5" customHeight="1" x14ac:dyDescent="0.25">
      <c r="B12" s="3" t="s">
        <v>122</v>
      </c>
      <c r="C12" s="3" t="s">
        <v>66</v>
      </c>
      <c r="D12" s="3" t="s">
        <v>60</v>
      </c>
      <c r="E12" s="84" t="s">
        <v>61</v>
      </c>
      <c r="F12" s="91" t="s">
        <v>72</v>
      </c>
      <c r="G12" s="16">
        <v>10</v>
      </c>
      <c r="H12" s="16">
        <v>9</v>
      </c>
      <c r="I12" s="16">
        <v>10</v>
      </c>
      <c r="J12" s="16">
        <v>10</v>
      </c>
      <c r="K12" s="16">
        <v>11</v>
      </c>
      <c r="L12" s="16">
        <v>12</v>
      </c>
      <c r="M12" s="16">
        <v>12</v>
      </c>
      <c r="N12" s="16">
        <f t="shared" si="2"/>
        <v>12</v>
      </c>
      <c r="O12" s="16"/>
      <c r="P12" s="16">
        <v>12</v>
      </c>
      <c r="Q12" s="16">
        <v>13</v>
      </c>
      <c r="R12" s="16">
        <v>13</v>
      </c>
      <c r="S12" s="16">
        <v>13</v>
      </c>
      <c r="T12" s="16">
        <v>12</v>
      </c>
      <c r="U12" s="37">
        <f>T12/R$67</f>
        <v>7.5140889167188479E-3</v>
      </c>
      <c r="V12" s="37">
        <f>(T12*7400/1000)/AA12</f>
        <v>8.3802125063347055E-2</v>
      </c>
      <c r="W12" s="37"/>
      <c r="X12" s="31">
        <f>T12-M12</f>
        <v>0</v>
      </c>
      <c r="Y12" s="32">
        <f t="shared" si="1"/>
        <v>0</v>
      </c>
      <c r="Z12" s="6"/>
      <c r="AA12" s="16">
        <f>Pop!D6/1000</f>
        <v>1059.6389999999999</v>
      </c>
      <c r="AB12" s="6"/>
      <c r="AE12" s="37">
        <f t="shared" si="3"/>
        <v>6.1285125913767682E-2</v>
      </c>
      <c r="AF12" s="16">
        <f>Pop!H6/1000</f>
        <v>1052.7840000000001</v>
      </c>
    </row>
    <row r="13" spans="2:35" ht="13.5" customHeight="1" x14ac:dyDescent="0.25">
      <c r="B13" s="3" t="s">
        <v>122</v>
      </c>
      <c r="C13" s="3" t="s">
        <v>66</v>
      </c>
      <c r="D13" s="3" t="s">
        <v>60</v>
      </c>
      <c r="E13" s="85" t="s">
        <v>59</v>
      </c>
      <c r="F13" s="92" t="s">
        <v>73</v>
      </c>
      <c r="G13" s="24">
        <v>2</v>
      </c>
      <c r="H13" s="24">
        <v>2</v>
      </c>
      <c r="I13" s="24">
        <v>2</v>
      </c>
      <c r="J13" s="24">
        <v>2</v>
      </c>
      <c r="K13" s="24">
        <v>3</v>
      </c>
      <c r="L13" s="24">
        <v>3</v>
      </c>
      <c r="M13" s="24">
        <v>4</v>
      </c>
      <c r="N13" s="24">
        <f t="shared" si="2"/>
        <v>4</v>
      </c>
      <c r="O13" s="16"/>
      <c r="P13" s="24">
        <v>4</v>
      </c>
      <c r="Q13" s="24">
        <v>4</v>
      </c>
      <c r="R13" s="24">
        <v>4</v>
      </c>
      <c r="S13" s="24">
        <v>4</v>
      </c>
      <c r="T13" s="24">
        <v>4</v>
      </c>
      <c r="U13" s="38">
        <f>T13/R$67</f>
        <v>2.5046963055729492E-3</v>
      </c>
      <c r="V13" s="38">
        <f>(T13*7400/1000)/AA13</f>
        <v>4.746198631619624E-2</v>
      </c>
      <c r="W13" s="37"/>
      <c r="X13" s="31">
        <f>T13-M13</f>
        <v>0</v>
      </c>
      <c r="Y13" s="32">
        <f t="shared" si="1"/>
        <v>0</v>
      </c>
      <c r="Z13" s="6"/>
      <c r="AA13" s="16">
        <f>Pop!D7/1000</f>
        <v>623.65700000000004</v>
      </c>
      <c r="AB13" s="6"/>
      <c r="AE13" s="37">
        <f t="shared" si="3"/>
        <v>2.061196976570337E-2</v>
      </c>
      <c r="AF13" s="16">
        <f>Pop!H7/1000</f>
        <v>626.04399999999998</v>
      </c>
    </row>
    <row r="14" spans="2:35" ht="13.5" customHeight="1" x14ac:dyDescent="0.25">
      <c r="B14" s="3" t="s">
        <v>122</v>
      </c>
      <c r="C14" s="3" t="s">
        <v>66</v>
      </c>
      <c r="D14" s="3" t="s">
        <v>123</v>
      </c>
      <c r="E14" s="84" t="s">
        <v>58</v>
      </c>
      <c r="F14" s="91" t="s">
        <v>74</v>
      </c>
      <c r="G14" s="16">
        <v>15</v>
      </c>
      <c r="H14" s="16">
        <v>20</v>
      </c>
      <c r="I14" s="16">
        <v>25</v>
      </c>
      <c r="J14" s="16">
        <v>33</v>
      </c>
      <c r="K14" s="16">
        <v>37</v>
      </c>
      <c r="L14" s="16">
        <v>43</v>
      </c>
      <c r="M14" s="16">
        <v>53</v>
      </c>
      <c r="N14" s="16">
        <f t="shared" si="2"/>
        <v>56</v>
      </c>
      <c r="O14" s="16"/>
      <c r="P14" s="16">
        <v>54</v>
      </c>
      <c r="Q14" s="16">
        <v>56</v>
      </c>
      <c r="R14" s="16">
        <v>56</v>
      </c>
      <c r="S14" s="16">
        <v>56</v>
      </c>
      <c r="T14" s="16">
        <v>56</v>
      </c>
      <c r="U14" s="37">
        <f>T14/R$67</f>
        <v>3.5065748278021287E-2</v>
      </c>
      <c r="V14" s="37">
        <f>(T14*7400/1000)/AA14</f>
        <v>4.6015587558202384E-2</v>
      </c>
      <c r="W14" s="37"/>
      <c r="X14" s="31">
        <f>T14-M14</f>
        <v>3</v>
      </c>
      <c r="Y14" s="32">
        <f t="shared" si="1"/>
        <v>2.8301886792452831E-2</v>
      </c>
      <c r="Z14" s="6"/>
      <c r="AA14" s="16">
        <f>Pop!D8/1000</f>
        <v>9005.6440000000002</v>
      </c>
      <c r="AB14" s="6"/>
      <c r="AE14" s="37">
        <f t="shared" si="3"/>
        <v>1.8095669211615553E-2</v>
      </c>
      <c r="AF14" s="16">
        <f>Pop!H8/1000</f>
        <v>8913.7350000000006</v>
      </c>
    </row>
    <row r="15" spans="2:35" ht="13.5" customHeight="1" x14ac:dyDescent="0.25">
      <c r="B15" s="3" t="s">
        <v>122</v>
      </c>
      <c r="C15" s="3" t="s">
        <v>66</v>
      </c>
      <c r="D15" s="3" t="s">
        <v>123</v>
      </c>
      <c r="E15" s="84" t="s">
        <v>57</v>
      </c>
      <c r="F15" s="91" t="s">
        <v>75</v>
      </c>
      <c r="G15" s="16">
        <v>74</v>
      </c>
      <c r="H15" s="16">
        <v>74</v>
      </c>
      <c r="I15" s="16">
        <v>85</v>
      </c>
      <c r="J15" s="16">
        <v>93</v>
      </c>
      <c r="K15" s="16">
        <v>100</v>
      </c>
      <c r="L15" s="16">
        <v>100</v>
      </c>
      <c r="M15" s="16">
        <v>103</v>
      </c>
      <c r="N15" s="16">
        <f t="shared" si="2"/>
        <v>106</v>
      </c>
      <c r="O15" s="16"/>
      <c r="P15" s="16">
        <v>106</v>
      </c>
      <c r="Q15" s="16">
        <v>105</v>
      </c>
      <c r="R15" s="16">
        <v>106</v>
      </c>
      <c r="S15" s="16">
        <v>105</v>
      </c>
      <c r="T15" s="16">
        <v>106</v>
      </c>
      <c r="U15" s="37">
        <f>T15/R$67</f>
        <v>6.6374452097683154E-2</v>
      </c>
      <c r="V15" s="37">
        <f>(T15*7400/1000)/AA15</f>
        <v>3.9517569272500386E-2</v>
      </c>
      <c r="W15" s="37"/>
      <c r="X15" s="31">
        <f>T15-M15</f>
        <v>3</v>
      </c>
      <c r="Y15" s="32">
        <f t="shared" si="1"/>
        <v>2.8301886792452831E-2</v>
      </c>
      <c r="Z15" s="6"/>
      <c r="AA15" s="16">
        <f>Pop!D9/1000</f>
        <v>19849.399000000001</v>
      </c>
      <c r="AB15" s="6"/>
      <c r="AE15" s="37">
        <f t="shared" si="3"/>
        <v>2.7820906049832103E-2</v>
      </c>
      <c r="AF15" s="16">
        <f>Pop!H9/1000</f>
        <v>19712.513999999999</v>
      </c>
    </row>
    <row r="16" spans="2:35" ht="13.5" customHeight="1" x14ac:dyDescent="0.25">
      <c r="B16" s="3" t="s">
        <v>122</v>
      </c>
      <c r="C16" s="3" t="s">
        <v>66</v>
      </c>
      <c r="D16" s="3" t="s">
        <v>123</v>
      </c>
      <c r="E16" s="85" t="s">
        <v>56</v>
      </c>
      <c r="F16" s="92" t="s">
        <v>76</v>
      </c>
      <c r="G16" s="24">
        <v>40</v>
      </c>
      <c r="H16" s="24">
        <v>45</v>
      </c>
      <c r="I16" s="24">
        <v>54</v>
      </c>
      <c r="J16" s="24">
        <v>63</v>
      </c>
      <c r="K16" s="24">
        <v>71</v>
      </c>
      <c r="L16" s="24">
        <v>76</v>
      </c>
      <c r="M16" s="24">
        <v>87</v>
      </c>
      <c r="N16" s="24">
        <f t="shared" si="2"/>
        <v>86</v>
      </c>
      <c r="O16" s="16"/>
      <c r="P16" s="24">
        <v>87</v>
      </c>
      <c r="Q16" s="24">
        <v>87</v>
      </c>
      <c r="R16" s="24">
        <v>87</v>
      </c>
      <c r="S16" s="24">
        <v>87</v>
      </c>
      <c r="T16" s="24">
        <v>86</v>
      </c>
      <c r="U16" s="38">
        <f>T16/R$67</f>
        <v>5.3850970569818413E-2</v>
      </c>
      <c r="V16" s="38">
        <f>(T16*7400/1000)/AA16</f>
        <v>4.9697252055888007E-2</v>
      </c>
      <c r="W16" s="37"/>
      <c r="X16" s="31">
        <f>T16-M16</f>
        <v>-1</v>
      </c>
      <c r="Y16" s="32">
        <f t="shared" si="1"/>
        <v>-9.433962264150943E-3</v>
      </c>
      <c r="Z16" s="6"/>
      <c r="AA16" s="16">
        <f>Pop!D10/1000</f>
        <v>12805.537</v>
      </c>
      <c r="AB16" s="6"/>
      <c r="AE16" s="37">
        <f t="shared" si="3"/>
        <v>2.7265278652731744E-2</v>
      </c>
      <c r="AF16" s="16">
        <f>Pop!H10/1000</f>
        <v>12778.45</v>
      </c>
    </row>
    <row r="17" spans="2:32" ht="13.5" customHeight="1" x14ac:dyDescent="0.25">
      <c r="B17" s="3" t="s">
        <v>122</v>
      </c>
      <c r="C17" s="3" t="s">
        <v>55</v>
      </c>
      <c r="D17" s="3" t="s">
        <v>50</v>
      </c>
      <c r="E17" s="84" t="s">
        <v>54</v>
      </c>
      <c r="F17" s="91" t="s">
        <v>77</v>
      </c>
      <c r="G17" s="16">
        <v>8</v>
      </c>
      <c r="H17" s="16">
        <v>19</v>
      </c>
      <c r="I17" s="16">
        <v>29</v>
      </c>
      <c r="J17" s="16">
        <v>33</v>
      </c>
      <c r="K17" s="16">
        <v>38</v>
      </c>
      <c r="L17" s="16">
        <v>47</v>
      </c>
      <c r="M17" s="16">
        <v>50</v>
      </c>
      <c r="N17" s="16">
        <f t="shared" si="2"/>
        <v>60</v>
      </c>
      <c r="O17" s="16"/>
      <c r="P17" s="16">
        <v>55</v>
      </c>
      <c r="Q17" s="16">
        <v>56</v>
      </c>
      <c r="R17" s="16">
        <v>57</v>
      </c>
      <c r="S17" s="16">
        <v>59</v>
      </c>
      <c r="T17" s="16">
        <v>60</v>
      </c>
      <c r="U17" s="37">
        <f>T17/R$67</f>
        <v>3.7570444583594237E-2</v>
      </c>
      <c r="V17" s="37">
        <f>(T17*7400/1000)/AA17</f>
        <v>3.4682018615339157E-2</v>
      </c>
      <c r="W17" s="37"/>
      <c r="X17" s="31">
        <f>T17-M17</f>
        <v>10</v>
      </c>
      <c r="Y17" s="32">
        <f t="shared" si="1"/>
        <v>9.4339622641509441E-2</v>
      </c>
      <c r="Z17" s="6"/>
      <c r="AA17" s="16">
        <f>Pop!D11/1000</f>
        <v>12802.022999999999</v>
      </c>
      <c r="AB17" s="6"/>
      <c r="AE17" s="37">
        <f t="shared" si="3"/>
        <v>1.4515294828253235E-2</v>
      </c>
      <c r="AF17" s="16">
        <f>Pop!H11/1000</f>
        <v>12890.403</v>
      </c>
    </row>
    <row r="18" spans="2:32" ht="13.5" customHeight="1" x14ac:dyDescent="0.25">
      <c r="B18" s="3" t="s">
        <v>122</v>
      </c>
      <c r="C18" s="3" t="s">
        <v>55</v>
      </c>
      <c r="D18" s="3" t="s">
        <v>50</v>
      </c>
      <c r="E18" s="84" t="s">
        <v>53</v>
      </c>
      <c r="F18" s="91" t="s">
        <v>78</v>
      </c>
      <c r="G18" s="16">
        <v>4</v>
      </c>
      <c r="H18" s="16">
        <v>8</v>
      </c>
      <c r="I18" s="16">
        <v>18</v>
      </c>
      <c r="J18" s="16">
        <v>23</v>
      </c>
      <c r="K18" s="16">
        <v>29</v>
      </c>
      <c r="L18" s="16">
        <v>36</v>
      </c>
      <c r="M18" s="16">
        <v>42</v>
      </c>
      <c r="N18" s="16">
        <f t="shared" si="2"/>
        <v>44</v>
      </c>
      <c r="O18" s="16"/>
      <c r="P18" s="16">
        <v>43</v>
      </c>
      <c r="Q18" s="16">
        <v>43</v>
      </c>
      <c r="R18" s="16">
        <v>44</v>
      </c>
      <c r="S18" s="16">
        <v>44</v>
      </c>
      <c r="T18" s="16">
        <v>44</v>
      </c>
      <c r="U18" s="37">
        <f>T18/R$67</f>
        <v>2.7551659361302442E-2</v>
      </c>
      <c r="V18" s="37">
        <f>(T18*7400/1000)/AA18</f>
        <v>4.8838891357166195E-2</v>
      </c>
      <c r="W18" s="37"/>
      <c r="X18" s="31">
        <f>T18-M18</f>
        <v>2</v>
      </c>
      <c r="Y18" s="32">
        <f t="shared" si="1"/>
        <v>1.8867924528301886E-2</v>
      </c>
      <c r="Z18" s="6"/>
      <c r="AA18" s="16">
        <f>Pop!D12/1000</f>
        <v>6666.8180000000002</v>
      </c>
      <c r="AB18" s="6"/>
      <c r="AE18" s="37">
        <f t="shared" si="3"/>
        <v>1.7683484268861557E-2</v>
      </c>
      <c r="AF18" s="16">
        <f>Pop!H12/1000</f>
        <v>6567.4840000000004</v>
      </c>
    </row>
    <row r="19" spans="2:32" ht="13.5" customHeight="1" x14ac:dyDescent="0.25">
      <c r="B19" s="3" t="s">
        <v>122</v>
      </c>
      <c r="C19" s="3" t="s">
        <v>55</v>
      </c>
      <c r="D19" s="3" t="s">
        <v>50</v>
      </c>
      <c r="E19" s="84" t="s">
        <v>52</v>
      </c>
      <c r="F19" s="91" t="s">
        <v>79</v>
      </c>
      <c r="G19" s="16">
        <v>22</v>
      </c>
      <c r="H19" s="16">
        <v>29</v>
      </c>
      <c r="I19" s="16">
        <v>35</v>
      </c>
      <c r="J19" s="16">
        <v>44</v>
      </c>
      <c r="K19" s="16">
        <v>51</v>
      </c>
      <c r="L19" s="16">
        <v>58</v>
      </c>
      <c r="M19" s="16">
        <v>65</v>
      </c>
      <c r="N19" s="16">
        <f t="shared" si="2"/>
        <v>68</v>
      </c>
      <c r="O19" s="16"/>
      <c r="P19" s="16">
        <v>66</v>
      </c>
      <c r="Q19" s="16">
        <v>67</v>
      </c>
      <c r="R19" s="16">
        <v>66</v>
      </c>
      <c r="S19" s="16">
        <v>67</v>
      </c>
      <c r="T19" s="16">
        <v>68</v>
      </c>
      <c r="U19" s="37">
        <f>T19/R$67</f>
        <v>4.2579837194740136E-2</v>
      </c>
      <c r="V19" s="37">
        <f>(T19*7400/1000)/AA19</f>
        <v>5.0510368527944972E-2</v>
      </c>
      <c r="W19" s="37"/>
      <c r="X19" s="31">
        <f>T19-M19</f>
        <v>3</v>
      </c>
      <c r="Y19" s="32">
        <f t="shared" si="1"/>
        <v>2.8301886792452831E-2</v>
      </c>
      <c r="Z19" s="6"/>
      <c r="AA19" s="16">
        <f>Pop!D13/1000</f>
        <v>9962.3109999999997</v>
      </c>
      <c r="AB19" s="6"/>
      <c r="AE19" s="37">
        <f t="shared" si="3"/>
        <v>2.281190061559402E-2</v>
      </c>
      <c r="AF19" s="16">
        <f>Pop!H13/1000</f>
        <v>9899.2189999999991</v>
      </c>
    </row>
    <row r="20" spans="2:32" ht="13.5" customHeight="1" x14ac:dyDescent="0.25">
      <c r="B20" s="3" t="s">
        <v>122</v>
      </c>
      <c r="C20" s="3" t="s">
        <v>55</v>
      </c>
      <c r="D20" s="3" t="s">
        <v>50</v>
      </c>
      <c r="E20" s="84" t="s">
        <v>51</v>
      </c>
      <c r="F20" s="91" t="s">
        <v>80</v>
      </c>
      <c r="G20" s="16">
        <v>11</v>
      </c>
      <c r="H20" s="16">
        <v>18</v>
      </c>
      <c r="I20" s="16">
        <v>29</v>
      </c>
      <c r="J20" s="16">
        <v>38</v>
      </c>
      <c r="K20" s="16">
        <v>49</v>
      </c>
      <c r="L20" s="16">
        <v>59</v>
      </c>
      <c r="M20" s="16">
        <v>71</v>
      </c>
      <c r="N20" s="16">
        <f t="shared" si="2"/>
        <v>76</v>
      </c>
      <c r="O20" s="16"/>
      <c r="P20" s="16">
        <v>72</v>
      </c>
      <c r="Q20" s="16">
        <v>72</v>
      </c>
      <c r="R20" s="16">
        <v>73</v>
      </c>
      <c r="S20" s="16">
        <v>74</v>
      </c>
      <c r="T20" s="16">
        <v>76</v>
      </c>
      <c r="U20" s="37">
        <f>T20/R$67</f>
        <v>4.7589229805886035E-2</v>
      </c>
      <c r="V20" s="37">
        <f>(T20*7400/1000)/AA20</f>
        <v>4.8239030916981604E-2</v>
      </c>
      <c r="W20" s="37"/>
      <c r="X20" s="31">
        <f>T20-M20</f>
        <v>5</v>
      </c>
      <c r="Y20" s="32">
        <f t="shared" si="1"/>
        <v>4.716981132075472E-2</v>
      </c>
      <c r="Z20" s="6"/>
      <c r="AA20" s="16">
        <f>Pop!D14/1000</f>
        <v>11658.609</v>
      </c>
      <c r="AB20" s="6"/>
      <c r="AE20" s="37">
        <f t="shared" si="3"/>
        <v>1.6174836367534317E-2</v>
      </c>
      <c r="AF20" s="16">
        <f>Pop!H14/1000</f>
        <v>11567.844999999999</v>
      </c>
    </row>
    <row r="21" spans="2:32" ht="13.5" customHeight="1" x14ac:dyDescent="0.25">
      <c r="B21" s="3" t="s">
        <v>122</v>
      </c>
      <c r="C21" s="3" t="s">
        <v>55</v>
      </c>
      <c r="D21" s="3" t="s">
        <v>50</v>
      </c>
      <c r="E21" s="85" t="s">
        <v>49</v>
      </c>
      <c r="F21" s="92" t="s">
        <v>81</v>
      </c>
      <c r="G21" s="24">
        <v>10</v>
      </c>
      <c r="H21" s="24">
        <v>11</v>
      </c>
      <c r="I21" s="24">
        <v>15</v>
      </c>
      <c r="J21" s="24">
        <v>18</v>
      </c>
      <c r="K21" s="24">
        <v>23</v>
      </c>
      <c r="L21" s="24">
        <v>26</v>
      </c>
      <c r="M21" s="24">
        <v>29</v>
      </c>
      <c r="N21" s="24">
        <f t="shared" si="2"/>
        <v>30</v>
      </c>
      <c r="O21" s="16"/>
      <c r="P21" s="24">
        <v>30</v>
      </c>
      <c r="Q21" s="24">
        <v>30</v>
      </c>
      <c r="R21" s="24">
        <v>30</v>
      </c>
      <c r="S21" s="24">
        <v>30</v>
      </c>
      <c r="T21" s="24">
        <v>30</v>
      </c>
      <c r="U21" s="38">
        <f>T21/R$67</f>
        <v>1.8785222291797118E-2</v>
      </c>
      <c r="V21" s="38">
        <f>(T21*7400/1000)/AA21</f>
        <v>3.8305694279493187E-2</v>
      </c>
      <c r="W21" s="37"/>
      <c r="X21" s="31">
        <f>T21-M21</f>
        <v>1</v>
      </c>
      <c r="Y21" s="32">
        <f t="shared" si="1"/>
        <v>9.433962264150943E-3</v>
      </c>
      <c r="Z21" s="6"/>
      <c r="AA21" s="16">
        <f>Pop!D15/1000</f>
        <v>5795.4830000000002</v>
      </c>
      <c r="AB21" s="6"/>
      <c r="AE21" s="37">
        <f t="shared" si="3"/>
        <v>1.6870405546908461E-2</v>
      </c>
      <c r="AF21" s="16">
        <f>Pop!H15/1000</f>
        <v>5736.6729999999998</v>
      </c>
    </row>
    <row r="22" spans="2:32" ht="13.5" customHeight="1" x14ac:dyDescent="0.25">
      <c r="B22" s="3" t="s">
        <v>122</v>
      </c>
      <c r="C22" s="3" t="s">
        <v>55</v>
      </c>
      <c r="D22" s="3" t="s">
        <v>42</v>
      </c>
      <c r="E22" s="84" t="s">
        <v>48</v>
      </c>
      <c r="F22" s="91" t="s">
        <v>82</v>
      </c>
      <c r="G22" s="16">
        <v>3</v>
      </c>
      <c r="H22" s="16">
        <v>3</v>
      </c>
      <c r="I22" s="16">
        <v>5</v>
      </c>
      <c r="J22" s="16">
        <v>7</v>
      </c>
      <c r="K22" s="16">
        <v>10</v>
      </c>
      <c r="L22" s="16">
        <v>10</v>
      </c>
      <c r="M22" s="16">
        <v>14</v>
      </c>
      <c r="N22" s="16">
        <f t="shared" si="2"/>
        <v>14</v>
      </c>
      <c r="O22" s="16"/>
      <c r="P22" s="16">
        <v>14</v>
      </c>
      <c r="Q22" s="16">
        <v>14</v>
      </c>
      <c r="R22" s="16">
        <v>14</v>
      </c>
      <c r="S22" s="16">
        <v>14</v>
      </c>
      <c r="T22" s="16">
        <v>14</v>
      </c>
      <c r="U22" s="37">
        <f>T22/R$67</f>
        <v>8.7664370695053218E-3</v>
      </c>
      <c r="V22" s="37">
        <f>(T22*7400/1000)/AA22</f>
        <v>3.2933731038865301E-2</v>
      </c>
      <c r="W22" s="37"/>
      <c r="X22" s="31">
        <f>T22-M22</f>
        <v>0</v>
      </c>
      <c r="Y22" s="32">
        <f t="shared" si="1"/>
        <v>0</v>
      </c>
      <c r="Z22" s="6"/>
      <c r="AA22" s="16">
        <f>Pop!D16/1000</f>
        <v>3145.7109999999998</v>
      </c>
      <c r="AB22" s="6"/>
      <c r="AE22" s="37">
        <f t="shared" si="3"/>
        <v>1.0440548423302424E-2</v>
      </c>
      <c r="AF22" s="16">
        <f>Pop!H16/1000</f>
        <v>3089.8760000000002</v>
      </c>
    </row>
    <row r="23" spans="2:32" ht="13.5" customHeight="1" x14ac:dyDescent="0.25">
      <c r="B23" s="3" t="s">
        <v>122</v>
      </c>
      <c r="C23" s="3" t="s">
        <v>55</v>
      </c>
      <c r="D23" s="3" t="s">
        <v>42</v>
      </c>
      <c r="E23" s="84" t="s">
        <v>47</v>
      </c>
      <c r="F23" s="91" t="s">
        <v>83</v>
      </c>
      <c r="G23" s="16">
        <v>1</v>
      </c>
      <c r="H23" s="16">
        <v>3</v>
      </c>
      <c r="I23" s="16">
        <v>4</v>
      </c>
      <c r="J23" s="16">
        <v>4</v>
      </c>
      <c r="K23" s="16">
        <v>4</v>
      </c>
      <c r="L23" s="16">
        <v>10</v>
      </c>
      <c r="M23" s="16">
        <v>11</v>
      </c>
      <c r="N23" s="16">
        <f t="shared" si="2"/>
        <v>12</v>
      </c>
      <c r="O23" s="16"/>
      <c r="P23" s="16">
        <v>12</v>
      </c>
      <c r="Q23" s="16">
        <v>12</v>
      </c>
      <c r="R23" s="16">
        <v>12</v>
      </c>
      <c r="S23" s="16">
        <v>12</v>
      </c>
      <c r="T23" s="16">
        <v>12</v>
      </c>
      <c r="U23" s="37">
        <f>T23/R$67</f>
        <v>7.5140889167188479E-3</v>
      </c>
      <c r="V23" s="37">
        <f>(T23*7400/1000)/AA23</f>
        <v>3.048274995597508E-2</v>
      </c>
      <c r="W23" s="37"/>
      <c r="X23" s="31">
        <f>T23-M23</f>
        <v>1</v>
      </c>
      <c r="Y23" s="32">
        <f t="shared" si="1"/>
        <v>9.433962264150943E-3</v>
      </c>
      <c r="Z23" s="6"/>
      <c r="AA23" s="16">
        <f>Pop!D17/1000</f>
        <v>2913.123</v>
      </c>
      <c r="AB23" s="6"/>
      <c r="AE23" s="37">
        <f t="shared" si="3"/>
        <v>8.9211517854056489E-3</v>
      </c>
      <c r="AF23" s="16">
        <f>Pop!H17/1000</f>
        <v>2892.9</v>
      </c>
    </row>
    <row r="24" spans="2:32" ht="13.5" customHeight="1" x14ac:dyDescent="0.25">
      <c r="B24" s="3" t="s">
        <v>122</v>
      </c>
      <c r="C24" s="3" t="s">
        <v>55</v>
      </c>
      <c r="D24" s="3" t="s">
        <v>42</v>
      </c>
      <c r="E24" s="84" t="s">
        <v>46</v>
      </c>
      <c r="F24" s="91" t="s">
        <v>84</v>
      </c>
      <c r="G24" s="16">
        <v>2</v>
      </c>
      <c r="H24" s="16">
        <v>3</v>
      </c>
      <c r="I24" s="16">
        <v>4</v>
      </c>
      <c r="J24" s="16">
        <v>8</v>
      </c>
      <c r="K24" s="16">
        <v>9</v>
      </c>
      <c r="L24" s="16">
        <v>12</v>
      </c>
      <c r="M24" s="16">
        <v>14</v>
      </c>
      <c r="N24" s="16">
        <f t="shared" si="2"/>
        <v>14</v>
      </c>
      <c r="O24" s="16"/>
      <c r="P24" s="16">
        <v>14</v>
      </c>
      <c r="Q24" s="16">
        <v>14</v>
      </c>
      <c r="R24" s="16">
        <v>14</v>
      </c>
      <c r="S24" s="16">
        <v>14</v>
      </c>
      <c r="T24" s="16">
        <v>14</v>
      </c>
      <c r="U24" s="37">
        <f>T24/R$67</f>
        <v>8.7664370695053218E-3</v>
      </c>
      <c r="V24" s="37">
        <f>(T24*7400/1000)/AA24</f>
        <v>1.8577607957241376E-2</v>
      </c>
      <c r="W24" s="37"/>
      <c r="X24" s="31">
        <f>T24-M24</f>
        <v>0</v>
      </c>
      <c r="Y24" s="32">
        <f t="shared" si="1"/>
        <v>0</v>
      </c>
      <c r="Z24" s="6"/>
      <c r="AA24" s="16">
        <f>Pop!D18/1000</f>
        <v>5576.6059999999998</v>
      </c>
      <c r="AB24" s="6"/>
      <c r="AE24" s="37">
        <f t="shared" si="3"/>
        <v>4.7650752186916209E-3</v>
      </c>
      <c r="AF24" s="16">
        <f>Pop!H18/1000</f>
        <v>5416.0739999999996</v>
      </c>
    </row>
    <row r="25" spans="2:32" ht="13.5" customHeight="1" x14ac:dyDescent="0.25">
      <c r="B25" s="3" t="s">
        <v>122</v>
      </c>
      <c r="C25" s="3" t="s">
        <v>55</v>
      </c>
      <c r="D25" s="3" t="s">
        <v>42</v>
      </c>
      <c r="E25" s="84" t="s">
        <v>45</v>
      </c>
      <c r="F25" s="91" t="s">
        <v>85</v>
      </c>
      <c r="G25" s="16">
        <v>1</v>
      </c>
      <c r="H25" s="16">
        <v>4</v>
      </c>
      <c r="I25" s="16">
        <v>6</v>
      </c>
      <c r="J25" s="16">
        <v>10</v>
      </c>
      <c r="K25" s="16">
        <v>15</v>
      </c>
      <c r="L25" s="16">
        <v>17</v>
      </c>
      <c r="M25" s="16">
        <v>22</v>
      </c>
      <c r="N25" s="16">
        <f t="shared" si="2"/>
        <v>23</v>
      </c>
      <c r="O25" s="16"/>
      <c r="P25" s="16">
        <v>23</v>
      </c>
      <c r="Q25" s="16">
        <v>23</v>
      </c>
      <c r="R25" s="16">
        <v>23</v>
      </c>
      <c r="S25" s="16">
        <v>23</v>
      </c>
      <c r="T25" s="16">
        <v>23</v>
      </c>
      <c r="U25" s="37">
        <f>T25/R$67</f>
        <v>1.4402003757044458E-2</v>
      </c>
      <c r="V25" s="37">
        <f>(T25*7400/1000)/AA25</f>
        <v>2.7839880448814202E-2</v>
      </c>
      <c r="W25" s="37"/>
      <c r="X25" s="31">
        <f>T25-M25</f>
        <v>1</v>
      </c>
      <c r="Y25" s="32">
        <f t="shared" si="1"/>
        <v>9.433962264150943E-3</v>
      </c>
      <c r="Z25" s="6"/>
      <c r="AA25" s="16">
        <f>Pop!D19/1000</f>
        <v>6113.5320000000002</v>
      </c>
      <c r="AB25" s="6"/>
      <c r="AE25" s="37">
        <f t="shared" si="3"/>
        <v>6.408059933039151E-3</v>
      </c>
      <c r="AF25" s="16">
        <f>Pop!H19/1000</f>
        <v>6041.1419999999998</v>
      </c>
    </row>
    <row r="26" spans="2:32" ht="13.5" customHeight="1" x14ac:dyDescent="0.25">
      <c r="B26" s="3" t="s">
        <v>122</v>
      </c>
      <c r="C26" s="3" t="s">
        <v>55</v>
      </c>
      <c r="D26" s="3" t="s">
        <v>42</v>
      </c>
      <c r="E26" s="84" t="s">
        <v>44</v>
      </c>
      <c r="F26" s="91" t="s">
        <v>86</v>
      </c>
      <c r="G26" s="16">
        <v>0</v>
      </c>
      <c r="H26" s="16">
        <v>2</v>
      </c>
      <c r="I26" s="16">
        <v>3</v>
      </c>
      <c r="J26" s="16">
        <v>4</v>
      </c>
      <c r="K26" s="16">
        <v>5</v>
      </c>
      <c r="L26" s="16">
        <v>7</v>
      </c>
      <c r="M26" s="16">
        <v>7</v>
      </c>
      <c r="N26" s="16">
        <f t="shared" si="2"/>
        <v>8</v>
      </c>
      <c r="O26" s="16"/>
      <c r="P26" s="16">
        <v>7</v>
      </c>
      <c r="Q26" s="16">
        <v>7</v>
      </c>
      <c r="R26" s="16">
        <v>7</v>
      </c>
      <c r="S26" s="16">
        <v>7</v>
      </c>
      <c r="T26" s="16">
        <v>8</v>
      </c>
      <c r="U26" s="37">
        <f>T26/R$67</f>
        <v>5.0093926111458983E-3</v>
      </c>
      <c r="V26" s="37">
        <f>(T26*7400/1000)/AA26</f>
        <v>3.083211289553122E-2</v>
      </c>
      <c r="W26" s="37"/>
      <c r="X26" s="31">
        <f>T26-M26</f>
        <v>1</v>
      </c>
      <c r="Y26" s="32">
        <f t="shared" si="1"/>
        <v>9.433962264150943E-3</v>
      </c>
      <c r="Z26" s="6"/>
      <c r="AA26" s="16">
        <f>Pop!D20/1000</f>
        <v>1920.076</v>
      </c>
      <c r="AB26" s="6"/>
      <c r="AE26" s="37">
        <f t="shared" si="3"/>
        <v>1.0365135958068218E-2</v>
      </c>
      <c r="AF26" s="16">
        <f>Pop!H20/1000</f>
        <v>1867.414</v>
      </c>
    </row>
    <row r="27" spans="2:32" ht="13.5" customHeight="1" x14ac:dyDescent="0.25">
      <c r="B27" s="3" t="s">
        <v>122</v>
      </c>
      <c r="C27" s="3" t="s">
        <v>55</v>
      </c>
      <c r="D27" s="3" t="s">
        <v>42</v>
      </c>
      <c r="E27" s="84" t="s">
        <v>43</v>
      </c>
      <c r="F27" s="91" t="s">
        <v>87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f t="shared" si="2"/>
        <v>3</v>
      </c>
      <c r="O27" s="16"/>
      <c r="P27" s="16">
        <v>2</v>
      </c>
      <c r="Q27" s="16">
        <v>2</v>
      </c>
      <c r="R27" s="16">
        <v>2</v>
      </c>
      <c r="S27" s="16">
        <v>2</v>
      </c>
      <c r="T27" s="16">
        <v>3</v>
      </c>
      <c r="U27" s="37">
        <f>T27/R$67</f>
        <v>1.878522229179712E-3</v>
      </c>
      <c r="V27" s="37">
        <f>(T27*7400/1000)/AA27</f>
        <v>2.9388675828343654E-2</v>
      </c>
      <c r="W27" s="37"/>
      <c r="X27" s="31">
        <f>T27-M27</f>
        <v>1</v>
      </c>
      <c r="Y27" s="32">
        <f t="shared" si="1"/>
        <v>9.433962264150943E-3</v>
      </c>
      <c r="Z27" s="6"/>
      <c r="AA27" s="16">
        <f>Pop!D21/1000</f>
        <v>755.39300000000003</v>
      </c>
      <c r="AB27" s="6"/>
      <c r="AE27" s="37">
        <f t="shared" si="3"/>
        <v>1.7850127540433913E-2</v>
      </c>
      <c r="AF27" s="16">
        <f>Pop!H21/1000</f>
        <v>722.90800000000002</v>
      </c>
    </row>
    <row r="28" spans="2:32" ht="13.5" customHeight="1" x14ac:dyDescent="0.25">
      <c r="B28" s="3" t="s">
        <v>122</v>
      </c>
      <c r="C28" s="3" t="s">
        <v>55</v>
      </c>
      <c r="D28" s="3" t="s">
        <v>42</v>
      </c>
      <c r="E28" s="85" t="s">
        <v>41</v>
      </c>
      <c r="F28" s="92" t="s">
        <v>88</v>
      </c>
      <c r="G28" s="24">
        <v>1</v>
      </c>
      <c r="H28" s="24">
        <v>1</v>
      </c>
      <c r="I28" s="24">
        <v>1</v>
      </c>
      <c r="J28" s="24">
        <v>1</v>
      </c>
      <c r="K28" s="24">
        <v>2</v>
      </c>
      <c r="L28" s="24">
        <v>2</v>
      </c>
      <c r="M28" s="24">
        <v>2</v>
      </c>
      <c r="N28" s="24">
        <f t="shared" si="2"/>
        <v>2</v>
      </c>
      <c r="O28" s="16"/>
      <c r="P28" s="24">
        <v>2</v>
      </c>
      <c r="Q28" s="24">
        <v>2</v>
      </c>
      <c r="R28" s="24">
        <v>2</v>
      </c>
      <c r="S28" s="24">
        <v>2</v>
      </c>
      <c r="T28" s="24">
        <v>2</v>
      </c>
      <c r="U28" s="38">
        <f>T28/R$67</f>
        <v>1.2523481527864746E-3</v>
      </c>
      <c r="V28" s="38">
        <f>(T28*7400/1000)/AA28</f>
        <v>1.701802761059993E-2</v>
      </c>
      <c r="W28" s="37"/>
      <c r="X28" s="31">
        <f>T28-M28</f>
        <v>0</v>
      </c>
      <c r="Y28" s="32">
        <f t="shared" si="1"/>
        <v>0</v>
      </c>
      <c r="Z28" s="6"/>
      <c r="AA28" s="16">
        <f>Pop!D22/1000</f>
        <v>869.66600000000005</v>
      </c>
      <c r="AB28" s="6"/>
      <c r="AE28" s="37">
        <f t="shared" si="3"/>
        <v>7.6580420717543823E-3</v>
      </c>
      <c r="AF28" s="16">
        <f>Pop!H22/1000</f>
        <v>842.51300000000003</v>
      </c>
    </row>
    <row r="29" spans="2:32" ht="13.5" customHeight="1" x14ac:dyDescent="0.25">
      <c r="B29" s="3" t="s">
        <v>122</v>
      </c>
      <c r="C29" s="3" t="s">
        <v>142</v>
      </c>
      <c r="D29" s="3" t="s">
        <v>32</v>
      </c>
      <c r="E29" s="84" t="s">
        <v>40</v>
      </c>
      <c r="F29" s="91" t="s">
        <v>89</v>
      </c>
      <c r="G29" s="16">
        <v>2</v>
      </c>
      <c r="H29" s="16">
        <v>2</v>
      </c>
      <c r="I29" s="16">
        <v>2</v>
      </c>
      <c r="J29" s="16">
        <v>2</v>
      </c>
      <c r="K29" s="16">
        <v>2</v>
      </c>
      <c r="L29" s="16">
        <v>3</v>
      </c>
      <c r="M29" s="16">
        <v>5</v>
      </c>
      <c r="N29" s="16">
        <f t="shared" si="2"/>
        <v>6</v>
      </c>
      <c r="O29" s="16"/>
      <c r="P29" s="16">
        <v>6</v>
      </c>
      <c r="Q29" s="16">
        <v>6</v>
      </c>
      <c r="R29" s="16">
        <v>6</v>
      </c>
      <c r="S29" s="16">
        <v>6</v>
      </c>
      <c r="T29" s="16">
        <v>6</v>
      </c>
      <c r="U29" s="37">
        <f>T29/R$67</f>
        <v>3.7570444583594239E-3</v>
      </c>
      <c r="V29" s="37">
        <f>(T29*7400/1000)/AA29</f>
        <v>4.6156772934666336E-2</v>
      </c>
      <c r="W29" s="37"/>
      <c r="X29" s="31">
        <f>T29-M29</f>
        <v>1</v>
      </c>
      <c r="Y29" s="32">
        <f t="shared" si="1"/>
        <v>9.433962264150943E-3</v>
      </c>
      <c r="Z29" s="6"/>
      <c r="AA29" s="16">
        <f>Pop!D23/1000</f>
        <v>961.93899999999996</v>
      </c>
      <c r="AB29" s="6"/>
      <c r="AE29" s="37">
        <f t="shared" si="3"/>
        <v>1.3948551205581149E-2</v>
      </c>
      <c r="AF29" s="16">
        <f>Pop!H23/1000</f>
        <v>925.11400000000003</v>
      </c>
    </row>
    <row r="30" spans="2:32" ht="13.5" customHeight="1" x14ac:dyDescent="0.25">
      <c r="B30" s="3" t="s">
        <v>122</v>
      </c>
      <c r="C30" s="3" t="s">
        <v>142</v>
      </c>
      <c r="D30" s="3" t="s">
        <v>32</v>
      </c>
      <c r="E30" s="84" t="s">
        <v>39</v>
      </c>
      <c r="F30" s="91" t="s">
        <v>119</v>
      </c>
      <c r="G30" s="16">
        <v>0</v>
      </c>
      <c r="H30" s="16">
        <v>0</v>
      </c>
      <c r="I30" s="16">
        <v>0</v>
      </c>
      <c r="J30" s="16">
        <v>0</v>
      </c>
      <c r="K30" s="16">
        <v>1</v>
      </c>
      <c r="L30" s="16">
        <v>1</v>
      </c>
      <c r="M30" s="16">
        <v>1</v>
      </c>
      <c r="N30" s="16">
        <f t="shared" si="2"/>
        <v>1</v>
      </c>
      <c r="O30" s="16"/>
      <c r="P30" s="16">
        <v>1</v>
      </c>
      <c r="Q30" s="16">
        <v>1</v>
      </c>
      <c r="R30" s="16">
        <v>1</v>
      </c>
      <c r="S30" s="16">
        <v>1</v>
      </c>
      <c r="T30" s="16">
        <v>1</v>
      </c>
      <c r="U30" s="37">
        <f>T30/R$67</f>
        <v>6.2617407639323729E-4</v>
      </c>
      <c r="V30" s="37">
        <f>(T30*7400/1000)/AA30</f>
        <v>1.0663254425250587E-2</v>
      </c>
      <c r="W30" s="37"/>
      <c r="X30" s="31">
        <f>T30-M30</f>
        <v>0</v>
      </c>
      <c r="Y30" s="32">
        <f t="shared" si="1"/>
        <v>0</v>
      </c>
      <c r="Z30" s="6"/>
      <c r="AA30" s="16">
        <f>Pop!D24/1000</f>
        <v>693.97199999999998</v>
      </c>
      <c r="AB30" s="6"/>
      <c r="AE30" s="37">
        <f t="shared" si="3"/>
        <v>0</v>
      </c>
      <c r="AF30" s="16">
        <f>Pop!H24/1000</f>
        <v>650.11400000000003</v>
      </c>
    </row>
    <row r="31" spans="2:32" ht="13.5" customHeight="1" x14ac:dyDescent="0.25">
      <c r="B31" s="3" t="s">
        <v>122</v>
      </c>
      <c r="C31" s="3" t="s">
        <v>142</v>
      </c>
      <c r="D31" s="3" t="s">
        <v>32</v>
      </c>
      <c r="E31" s="84" t="s">
        <v>38</v>
      </c>
      <c r="F31" s="91" t="s">
        <v>90</v>
      </c>
      <c r="G31" s="16">
        <v>44</v>
      </c>
      <c r="H31" s="16">
        <v>49</v>
      </c>
      <c r="I31" s="16">
        <v>54</v>
      </c>
      <c r="J31" s="16">
        <v>68</v>
      </c>
      <c r="K31" s="16">
        <v>86</v>
      </c>
      <c r="L31" s="16">
        <v>90</v>
      </c>
      <c r="M31" s="16">
        <v>98</v>
      </c>
      <c r="N31" s="16">
        <f t="shared" si="2"/>
        <v>101</v>
      </c>
      <c r="O31" s="16"/>
      <c r="P31" s="16">
        <v>99</v>
      </c>
      <c r="Q31" s="16">
        <v>99</v>
      </c>
      <c r="R31" s="16">
        <v>99</v>
      </c>
      <c r="S31" s="16">
        <v>101</v>
      </c>
      <c r="T31" s="16">
        <v>101</v>
      </c>
      <c r="U31" s="37">
        <f>T31/R$67</f>
        <v>6.3243581715716965E-2</v>
      </c>
      <c r="V31" s="37">
        <f>(T31*7400/1000)/AA31</f>
        <v>3.5616934484664797E-2</v>
      </c>
      <c r="W31" s="37"/>
      <c r="X31" s="31">
        <f>T31-M31</f>
        <v>3</v>
      </c>
      <c r="Y31" s="32">
        <f t="shared" si="1"/>
        <v>2.8301886792452831E-2</v>
      </c>
      <c r="Z31" s="6"/>
      <c r="AA31" s="16">
        <f>Pop!D25/1000</f>
        <v>20984.400000000001</v>
      </c>
      <c r="AB31" s="6"/>
      <c r="AE31" s="37">
        <f t="shared" si="3"/>
        <v>1.7789599113644895E-2</v>
      </c>
      <c r="AF31" s="16">
        <f>Pop!H25/1000</f>
        <v>19584.927</v>
      </c>
    </row>
    <row r="32" spans="2:32" ht="13.5" customHeight="1" x14ac:dyDescent="0.25">
      <c r="B32" s="3" t="s">
        <v>122</v>
      </c>
      <c r="C32" s="3" t="s">
        <v>142</v>
      </c>
      <c r="D32" s="3" t="s">
        <v>32</v>
      </c>
      <c r="E32" s="84" t="s">
        <v>37</v>
      </c>
      <c r="F32" s="91" t="s">
        <v>91</v>
      </c>
      <c r="G32" s="16">
        <v>4</v>
      </c>
      <c r="H32" s="16">
        <v>7</v>
      </c>
      <c r="I32" s="16">
        <v>12</v>
      </c>
      <c r="J32" s="16">
        <v>20</v>
      </c>
      <c r="K32" s="16">
        <v>29</v>
      </c>
      <c r="L32" s="16">
        <v>38</v>
      </c>
      <c r="M32" s="16">
        <v>44</v>
      </c>
      <c r="N32" s="16">
        <f t="shared" si="2"/>
        <v>50</v>
      </c>
      <c r="O32" s="16"/>
      <c r="P32" s="16">
        <v>47</v>
      </c>
      <c r="Q32" s="16">
        <v>47</v>
      </c>
      <c r="R32" s="16">
        <v>49</v>
      </c>
      <c r="S32" s="16">
        <v>49</v>
      </c>
      <c r="T32" s="16">
        <v>50</v>
      </c>
      <c r="U32" s="37">
        <f>T32/R$67</f>
        <v>3.1308703819661866E-2</v>
      </c>
      <c r="V32" s="37">
        <f>(T32*7400/1000)/AA32</f>
        <v>3.5476704797092903E-2</v>
      </c>
      <c r="W32" s="37"/>
      <c r="X32" s="31">
        <f>T32-M32</f>
        <v>6</v>
      </c>
      <c r="Y32" s="32">
        <f t="shared" si="1"/>
        <v>5.6603773584905662E-2</v>
      </c>
      <c r="Z32" s="6"/>
      <c r="AA32" s="16">
        <f>Pop!D26/1000</f>
        <v>10429.379000000001</v>
      </c>
      <c r="AB32" s="6"/>
      <c r="AE32" s="37">
        <f t="shared" si="3"/>
        <v>7.7565378415237456E-3</v>
      </c>
      <c r="AF32" s="16">
        <f>Pop!H26/1000</f>
        <v>9981.7729999999992</v>
      </c>
    </row>
    <row r="33" spans="2:32" ht="13.5" customHeight="1" x14ac:dyDescent="0.25">
      <c r="B33" s="3" t="s">
        <v>122</v>
      </c>
      <c r="C33" s="3" t="s">
        <v>142</v>
      </c>
      <c r="D33" s="3" t="s">
        <v>32</v>
      </c>
      <c r="E33" s="84" t="s">
        <v>36</v>
      </c>
      <c r="F33" s="91" t="s">
        <v>92</v>
      </c>
      <c r="G33" s="16">
        <v>15</v>
      </c>
      <c r="H33" s="16">
        <v>19</v>
      </c>
      <c r="I33" s="16">
        <v>22</v>
      </c>
      <c r="J33" s="16">
        <v>25</v>
      </c>
      <c r="K33" s="16">
        <v>30</v>
      </c>
      <c r="L33" s="16">
        <v>31</v>
      </c>
      <c r="M33" s="16">
        <v>38</v>
      </c>
      <c r="N33" s="16">
        <f t="shared" si="2"/>
        <v>39</v>
      </c>
      <c r="O33" s="16"/>
      <c r="P33" s="16">
        <v>39</v>
      </c>
      <c r="Q33" s="16">
        <v>39</v>
      </c>
      <c r="R33" s="16">
        <v>39</v>
      </c>
      <c r="S33" s="16">
        <v>39</v>
      </c>
      <c r="T33" s="16">
        <v>39</v>
      </c>
      <c r="U33" s="37">
        <f>T33/R$67</f>
        <v>2.4420788979336257E-2</v>
      </c>
      <c r="V33" s="37">
        <f>(T33*7400/1000)/AA33</f>
        <v>4.7685320505332217E-2</v>
      </c>
      <c r="W33" s="37"/>
      <c r="X33" s="31">
        <f>T33-M33</f>
        <v>1</v>
      </c>
      <c r="Y33" s="32">
        <f t="shared" si="1"/>
        <v>9.433962264150943E-3</v>
      </c>
      <c r="Z33" s="6"/>
      <c r="AA33" s="16">
        <f>Pop!D27/1000</f>
        <v>6052.1769999999997</v>
      </c>
      <c r="AB33" s="6"/>
      <c r="AE33" s="37">
        <f t="shared" si="3"/>
        <v>2.3925885446884308E-2</v>
      </c>
      <c r="AF33" s="16">
        <f>Pop!H27/1000</f>
        <v>5932.6540000000005</v>
      </c>
    </row>
    <row r="34" spans="2:32" ht="13.5" customHeight="1" x14ac:dyDescent="0.25">
      <c r="B34" s="3" t="s">
        <v>122</v>
      </c>
      <c r="C34" s="3" t="s">
        <v>142</v>
      </c>
      <c r="D34" s="3" t="s">
        <v>32</v>
      </c>
      <c r="E34" s="84" t="s">
        <v>35</v>
      </c>
      <c r="F34" s="91" t="s">
        <v>93</v>
      </c>
      <c r="G34" s="16">
        <v>21</v>
      </c>
      <c r="H34" s="16">
        <v>23</v>
      </c>
      <c r="I34" s="16">
        <v>26</v>
      </c>
      <c r="J34" s="16">
        <v>29</v>
      </c>
      <c r="K34" s="16">
        <v>40</v>
      </c>
      <c r="L34" s="16">
        <v>46</v>
      </c>
      <c r="M34" s="16">
        <v>50</v>
      </c>
      <c r="N34" s="16">
        <f t="shared" si="2"/>
        <v>52</v>
      </c>
      <c r="O34" s="16"/>
      <c r="P34" s="16">
        <v>52</v>
      </c>
      <c r="Q34" s="16">
        <v>52</v>
      </c>
      <c r="R34" s="16">
        <v>53</v>
      </c>
      <c r="S34" s="16">
        <v>52</v>
      </c>
      <c r="T34" s="16">
        <v>52</v>
      </c>
      <c r="U34" s="37">
        <f>T34/R$67</f>
        <v>3.2561051972448338E-2</v>
      </c>
      <c r="V34" s="37">
        <f>(T34*7400/1000)/AA34</f>
        <v>3.7455884939570749E-2</v>
      </c>
      <c r="W34" s="37"/>
      <c r="X34" s="31">
        <f>T34-M34</f>
        <v>2</v>
      </c>
      <c r="Y34" s="32">
        <f t="shared" si="1"/>
        <v>1.8867924528301886E-2</v>
      </c>
      <c r="Z34" s="6"/>
      <c r="AA34" s="16">
        <f>Pop!D28/1000</f>
        <v>10273.419</v>
      </c>
      <c r="AB34" s="6"/>
      <c r="AE34" s="37">
        <f t="shared" si="3"/>
        <v>1.7030984956870242E-2</v>
      </c>
      <c r="AF34" s="16">
        <f>Pop!H28/1000</f>
        <v>9849.8119999999999</v>
      </c>
    </row>
    <row r="35" spans="2:32" ht="13.5" customHeight="1" x14ac:dyDescent="0.25">
      <c r="B35" s="3" t="s">
        <v>122</v>
      </c>
      <c r="C35" s="3" t="s">
        <v>142</v>
      </c>
      <c r="D35" s="3" t="s">
        <v>32</v>
      </c>
      <c r="E35" s="84" t="s">
        <v>6</v>
      </c>
      <c r="F35" s="91" t="s">
        <v>94</v>
      </c>
      <c r="G35" s="16">
        <v>1</v>
      </c>
      <c r="H35" s="16">
        <v>2</v>
      </c>
      <c r="I35" s="16">
        <v>4</v>
      </c>
      <c r="J35" s="16">
        <v>5</v>
      </c>
      <c r="K35" s="16">
        <v>8</v>
      </c>
      <c r="L35" s="16">
        <v>10</v>
      </c>
      <c r="M35" s="16">
        <v>11</v>
      </c>
      <c r="N35" s="16">
        <f t="shared" si="2"/>
        <v>11</v>
      </c>
      <c r="O35" s="16"/>
      <c r="P35" s="16">
        <v>11</v>
      </c>
      <c r="Q35" s="16">
        <v>11</v>
      </c>
      <c r="R35" s="16">
        <v>11</v>
      </c>
      <c r="S35" s="16">
        <v>12</v>
      </c>
      <c r="T35" s="16">
        <v>11</v>
      </c>
      <c r="U35" s="37">
        <f>T35/R$67</f>
        <v>6.8879148403256105E-3</v>
      </c>
      <c r="V35" s="37">
        <f>(T35*7400/1000)/AA35</f>
        <v>2.4391873730401473E-2</v>
      </c>
      <c r="W35" s="37"/>
      <c r="X35" s="31">
        <f>T35-M35</f>
        <v>0</v>
      </c>
      <c r="Y35" s="32">
        <f t="shared" si="1"/>
        <v>0</v>
      </c>
      <c r="Z35" s="6"/>
      <c r="AA35" s="16">
        <f>Pop!D29/1000</f>
        <v>3337.1770000000001</v>
      </c>
      <c r="AB35" s="6"/>
      <c r="AE35" s="37">
        <f t="shared" si="3"/>
        <v>7.1827016231491838E-3</v>
      </c>
      <c r="AF35" s="16">
        <f>Pop!H29/1000</f>
        <v>3593.0770000000002</v>
      </c>
    </row>
    <row r="36" spans="2:32" ht="13.5" customHeight="1" x14ac:dyDescent="0.25">
      <c r="B36" s="3" t="s">
        <v>122</v>
      </c>
      <c r="C36" s="3" t="s">
        <v>142</v>
      </c>
      <c r="D36" s="3" t="s">
        <v>32</v>
      </c>
      <c r="E36" s="84" t="s">
        <v>34</v>
      </c>
      <c r="F36" s="91" t="s">
        <v>95</v>
      </c>
      <c r="G36" s="16">
        <v>6</v>
      </c>
      <c r="H36" s="16">
        <v>7</v>
      </c>
      <c r="I36" s="16">
        <v>10</v>
      </c>
      <c r="J36" s="16">
        <v>14</v>
      </c>
      <c r="K36" s="16">
        <v>17</v>
      </c>
      <c r="L36" s="16">
        <v>23</v>
      </c>
      <c r="M36" s="16">
        <v>25</v>
      </c>
      <c r="N36" s="16">
        <f t="shared" si="2"/>
        <v>28</v>
      </c>
      <c r="O36" s="16"/>
      <c r="P36" s="16">
        <v>27</v>
      </c>
      <c r="Q36" s="16">
        <v>27</v>
      </c>
      <c r="R36" s="16">
        <v>27</v>
      </c>
      <c r="S36" s="16">
        <v>27</v>
      </c>
      <c r="T36" s="16">
        <v>28</v>
      </c>
      <c r="U36" s="37">
        <f>T36/R$67</f>
        <v>1.7532874139010644E-2</v>
      </c>
      <c r="V36" s="37">
        <f>(T36*7400/1000)/AA36</f>
        <v>4.1239009316393758E-2</v>
      </c>
      <c r="W36" s="37"/>
      <c r="X36" s="31">
        <f>T36-M36</f>
        <v>3</v>
      </c>
      <c r="Y36" s="32">
        <f t="shared" si="1"/>
        <v>2.8301886792452831E-2</v>
      </c>
      <c r="Z36" s="6"/>
      <c r="AA36" s="16">
        <f>Pop!D30/1000</f>
        <v>5024.3689999999997</v>
      </c>
      <c r="AB36" s="6"/>
      <c r="AE36" s="37">
        <f t="shared" si="3"/>
        <v>1.3537949693046085E-2</v>
      </c>
      <c r="AF36" s="16">
        <f>Pop!H30/1000</f>
        <v>4765.8620000000001</v>
      </c>
    </row>
    <row r="37" spans="2:32" ht="13.5" customHeight="1" x14ac:dyDescent="0.25">
      <c r="B37" s="3" t="s">
        <v>122</v>
      </c>
      <c r="C37" s="3" t="s">
        <v>142</v>
      </c>
      <c r="D37" s="3" t="s">
        <v>32</v>
      </c>
      <c r="E37" s="84" t="s">
        <v>33</v>
      </c>
      <c r="F37" s="91" t="s">
        <v>96</v>
      </c>
      <c r="G37" s="16">
        <v>10</v>
      </c>
      <c r="H37" s="16">
        <v>13</v>
      </c>
      <c r="I37" s="16">
        <v>16</v>
      </c>
      <c r="J37" s="16">
        <v>17</v>
      </c>
      <c r="K37" s="16">
        <v>22</v>
      </c>
      <c r="L37" s="16">
        <v>30</v>
      </c>
      <c r="M37" s="16">
        <v>34</v>
      </c>
      <c r="N37" s="16">
        <f t="shared" si="2"/>
        <v>37</v>
      </c>
      <c r="O37" s="16"/>
      <c r="P37" s="16">
        <v>35</v>
      </c>
      <c r="Q37" s="16">
        <v>36</v>
      </c>
      <c r="R37" s="16">
        <v>36</v>
      </c>
      <c r="S37" s="16">
        <v>36</v>
      </c>
      <c r="T37" s="16">
        <v>37</v>
      </c>
      <c r="U37" s="37">
        <f>T37/R$67</f>
        <v>2.3168440826549782E-2</v>
      </c>
      <c r="V37" s="37">
        <f>(T37*7400/1000)/AA37</f>
        <v>3.2325779632161433E-2</v>
      </c>
      <c r="W37" s="37"/>
      <c r="X37" s="31">
        <f>T37-M37</f>
        <v>3</v>
      </c>
      <c r="Y37" s="32">
        <f t="shared" si="1"/>
        <v>2.8301886792452831E-2</v>
      </c>
      <c r="Z37" s="6"/>
      <c r="AA37" s="16">
        <f>Pop!D31/1000</f>
        <v>8470.02</v>
      </c>
      <c r="AB37" s="6"/>
      <c r="AE37" s="37">
        <f t="shared" si="3"/>
        <v>1.2495265798555234E-2</v>
      </c>
      <c r="AF37" s="16">
        <f>Pop!H31/1000</f>
        <v>8261.6890000000003</v>
      </c>
    </row>
    <row r="38" spans="2:32" ht="13.5" customHeight="1" x14ac:dyDescent="0.25">
      <c r="B38" s="3" t="s">
        <v>122</v>
      </c>
      <c r="C38" s="3" t="s">
        <v>142</v>
      </c>
      <c r="D38" s="3" t="s">
        <v>32</v>
      </c>
      <c r="E38" s="85" t="s">
        <v>31</v>
      </c>
      <c r="F38" s="92" t="s">
        <v>97</v>
      </c>
      <c r="G38" s="24">
        <v>1</v>
      </c>
      <c r="H38" s="24">
        <v>2</v>
      </c>
      <c r="I38" s="24">
        <v>3</v>
      </c>
      <c r="J38" s="24">
        <v>5</v>
      </c>
      <c r="K38" s="24">
        <v>6</v>
      </c>
      <c r="L38" s="24">
        <v>6</v>
      </c>
      <c r="M38" s="24">
        <v>6</v>
      </c>
      <c r="N38" s="24">
        <f t="shared" si="2"/>
        <v>7</v>
      </c>
      <c r="O38" s="16"/>
      <c r="P38" s="24">
        <v>6</v>
      </c>
      <c r="Q38" s="24">
        <v>6</v>
      </c>
      <c r="R38" s="24">
        <v>7</v>
      </c>
      <c r="S38" s="24">
        <v>7</v>
      </c>
      <c r="T38" s="24">
        <v>7</v>
      </c>
      <c r="U38" s="38">
        <f>T38/R$67</f>
        <v>4.3832185347526609E-3</v>
      </c>
      <c r="V38" s="38">
        <f>(T38*7400/1000)/AA38</f>
        <v>2.8526475377741747E-2</v>
      </c>
      <c r="W38" s="37"/>
      <c r="X38" s="31">
        <f>T38-M38</f>
        <v>1</v>
      </c>
      <c r="Y38" s="32">
        <f t="shared" si="1"/>
        <v>9.433962264150943E-3</v>
      </c>
      <c r="Z38" s="6"/>
      <c r="AA38" s="16">
        <f>Pop!D32/1000</f>
        <v>1815.857</v>
      </c>
      <c r="AB38" s="6"/>
      <c r="AE38" s="37">
        <f t="shared" si="3"/>
        <v>1.0449525004413353E-2</v>
      </c>
      <c r="AF38" s="16">
        <f>Pop!H32/1000</f>
        <v>1852.3330000000001</v>
      </c>
    </row>
    <row r="39" spans="2:32" ht="13.5" customHeight="1" x14ac:dyDescent="0.25">
      <c r="B39" s="3" t="s">
        <v>122</v>
      </c>
      <c r="C39" s="3" t="s">
        <v>142</v>
      </c>
      <c r="D39" s="3" t="s">
        <v>27</v>
      </c>
      <c r="E39" s="84" t="s">
        <v>30</v>
      </c>
      <c r="F39" s="91" t="s">
        <v>98</v>
      </c>
      <c r="G39" s="16">
        <v>8</v>
      </c>
      <c r="H39" s="16">
        <v>9</v>
      </c>
      <c r="I39" s="16">
        <v>13</v>
      </c>
      <c r="J39" s="16">
        <v>15</v>
      </c>
      <c r="K39" s="16">
        <v>19</v>
      </c>
      <c r="L39" s="16">
        <v>20</v>
      </c>
      <c r="M39" s="16">
        <v>25</v>
      </c>
      <c r="N39" s="16">
        <f t="shared" si="2"/>
        <v>27</v>
      </c>
      <c r="O39" s="16"/>
      <c r="P39" s="16">
        <v>26</v>
      </c>
      <c r="Q39" s="16">
        <v>27</v>
      </c>
      <c r="R39" s="16">
        <v>27</v>
      </c>
      <c r="S39" s="16">
        <v>27</v>
      </c>
      <c r="T39" s="16">
        <v>27</v>
      </c>
      <c r="U39" s="37">
        <f>T39/R$67</f>
        <v>1.6906700062617408E-2</v>
      </c>
      <c r="V39" s="37">
        <f>(T39*7400/1000)/AA39</f>
        <v>4.0986742491456479E-2</v>
      </c>
      <c r="W39" s="37"/>
      <c r="X39" s="31">
        <f>T39-M39</f>
        <v>2</v>
      </c>
      <c r="Y39" s="32">
        <f t="shared" si="1"/>
        <v>1.8867924528301886E-2</v>
      </c>
      <c r="Z39" s="6"/>
      <c r="AA39" s="16">
        <f>Pop!D33/1000</f>
        <v>4874.7470000000003</v>
      </c>
      <c r="AB39" s="6"/>
      <c r="AE39" s="37">
        <f t="shared" si="3"/>
        <v>1.7374048710969703E-2</v>
      </c>
      <c r="AF39" s="16">
        <f>Pop!H33/1000</f>
        <v>4827.66</v>
      </c>
    </row>
    <row r="40" spans="2:32" ht="13.5" customHeight="1" x14ac:dyDescent="0.25">
      <c r="B40" s="3" t="s">
        <v>122</v>
      </c>
      <c r="C40" s="3" t="s">
        <v>142</v>
      </c>
      <c r="D40" s="3" t="s">
        <v>27</v>
      </c>
      <c r="E40" s="84" t="s">
        <v>29</v>
      </c>
      <c r="F40" s="91" t="s">
        <v>99</v>
      </c>
      <c r="G40" s="16">
        <v>0</v>
      </c>
      <c r="H40" s="16">
        <v>3</v>
      </c>
      <c r="I40" s="16">
        <v>5</v>
      </c>
      <c r="J40" s="16">
        <v>7</v>
      </c>
      <c r="K40" s="16">
        <v>12</v>
      </c>
      <c r="L40" s="16">
        <v>18</v>
      </c>
      <c r="M40" s="16">
        <v>23</v>
      </c>
      <c r="N40" s="16">
        <f t="shared" si="2"/>
        <v>24</v>
      </c>
      <c r="O40" s="16"/>
      <c r="P40" s="16">
        <v>24</v>
      </c>
      <c r="Q40" s="16">
        <v>24</v>
      </c>
      <c r="R40" s="16">
        <v>24</v>
      </c>
      <c r="S40" s="16">
        <v>24</v>
      </c>
      <c r="T40" s="16">
        <v>24</v>
      </c>
      <c r="U40" s="37">
        <f>T40/R$67</f>
        <v>1.5028177833437696E-2</v>
      </c>
      <c r="V40" s="37">
        <f>(T40*7400/1000)/AA40</f>
        <v>3.9872578375098132E-2</v>
      </c>
      <c r="W40" s="37"/>
      <c r="X40" s="31">
        <f>T40-M40</f>
        <v>1</v>
      </c>
      <c r="Y40" s="32">
        <f t="shared" ref="Y40:Y71" si="4">X40/X$73</f>
        <v>9.433962264150943E-3</v>
      </c>
      <c r="Z40" s="6"/>
      <c r="AA40" s="16">
        <f>Pop!D34/1000</f>
        <v>4454.1890000000003</v>
      </c>
      <c r="AB40" s="6"/>
      <c r="AE40" s="37">
        <f t="shared" si="3"/>
        <v>7.3332831717972747E-3</v>
      </c>
      <c r="AF40" s="16">
        <f>Pop!H34/1000</f>
        <v>4399.1210000000001</v>
      </c>
    </row>
    <row r="41" spans="2:32" ht="13.5" customHeight="1" x14ac:dyDescent="0.25">
      <c r="B41" s="3" t="s">
        <v>122</v>
      </c>
      <c r="C41" s="3" t="s">
        <v>142</v>
      </c>
      <c r="D41" s="3" t="s">
        <v>27</v>
      </c>
      <c r="E41" s="84" t="s">
        <v>28</v>
      </c>
      <c r="F41" s="91" t="s">
        <v>100</v>
      </c>
      <c r="G41" s="16">
        <v>3</v>
      </c>
      <c r="H41" s="16">
        <v>4</v>
      </c>
      <c r="I41" s="16">
        <v>4</v>
      </c>
      <c r="J41" s="16">
        <v>5</v>
      </c>
      <c r="K41" s="16">
        <v>6</v>
      </c>
      <c r="L41" s="16">
        <v>9</v>
      </c>
      <c r="M41" s="16">
        <v>10</v>
      </c>
      <c r="N41" s="16">
        <f t="shared" si="2"/>
        <v>12</v>
      </c>
      <c r="O41" s="16"/>
      <c r="P41" s="16">
        <v>11</v>
      </c>
      <c r="Q41" s="16">
        <v>11</v>
      </c>
      <c r="R41" s="16">
        <v>12</v>
      </c>
      <c r="S41" s="16">
        <v>12</v>
      </c>
      <c r="T41" s="16">
        <v>12</v>
      </c>
      <c r="U41" s="37">
        <f>T41/R$67</f>
        <v>7.5140889167188479E-3</v>
      </c>
      <c r="V41" s="37">
        <f>(T41*7400/1000)/AA41</f>
        <v>2.9757715894239468E-2</v>
      </c>
      <c r="W41" s="37"/>
      <c r="X41" s="31">
        <f>T41-M41</f>
        <v>2</v>
      </c>
      <c r="Y41" s="32">
        <f t="shared" si="4"/>
        <v>1.8867924528301886E-2</v>
      </c>
      <c r="Z41" s="6"/>
      <c r="AA41" s="16">
        <f>Pop!D35/1000</f>
        <v>2984.1</v>
      </c>
      <c r="AB41" s="6"/>
      <c r="AE41" s="37">
        <f t="shared" si="3"/>
        <v>8.6380220910854798E-3</v>
      </c>
      <c r="AF41" s="16">
        <f>Pop!H35/1000</f>
        <v>2987.721</v>
      </c>
    </row>
    <row r="42" spans="2:32" ht="13.5" customHeight="1" x14ac:dyDescent="0.25">
      <c r="B42" s="3" t="s">
        <v>122</v>
      </c>
      <c r="C42" s="3" t="s">
        <v>142</v>
      </c>
      <c r="D42" s="3" t="s">
        <v>27</v>
      </c>
      <c r="E42" s="85" t="s">
        <v>26</v>
      </c>
      <c r="F42" s="92" t="s">
        <v>101</v>
      </c>
      <c r="G42" s="24">
        <v>1</v>
      </c>
      <c r="H42" s="24">
        <v>6</v>
      </c>
      <c r="I42" s="24">
        <v>10</v>
      </c>
      <c r="J42" s="24">
        <v>19</v>
      </c>
      <c r="K42" s="24">
        <v>25</v>
      </c>
      <c r="L42" s="24">
        <v>27</v>
      </c>
      <c r="M42" s="24">
        <v>32</v>
      </c>
      <c r="N42" s="24">
        <f t="shared" si="2"/>
        <v>35</v>
      </c>
      <c r="O42" s="16"/>
      <c r="P42" s="24">
        <v>34</v>
      </c>
      <c r="Q42" s="24">
        <v>34</v>
      </c>
      <c r="R42" s="24">
        <v>34</v>
      </c>
      <c r="S42" s="24">
        <v>35</v>
      </c>
      <c r="T42" s="24">
        <v>35</v>
      </c>
      <c r="U42" s="38">
        <f>T42/R$67</f>
        <v>2.1916092673763307E-2</v>
      </c>
      <c r="V42" s="38">
        <f>(T42*7400/1000)/AA42</f>
        <v>3.8564713674124299E-2</v>
      </c>
      <c r="W42" s="37"/>
      <c r="X42" s="31">
        <f>T42-M42</f>
        <v>3</v>
      </c>
      <c r="Y42" s="32">
        <f t="shared" si="4"/>
        <v>2.8301886792452831E-2</v>
      </c>
      <c r="Z42" s="6"/>
      <c r="AA42" s="16">
        <f>Pop!D36/1000</f>
        <v>6715.9840000000004</v>
      </c>
      <c r="AB42" s="6"/>
      <c r="AE42" s="37">
        <f t="shared" si="3"/>
        <v>9.9402307421509999E-3</v>
      </c>
      <c r="AF42" s="16">
        <f>Pop!H36/1000</f>
        <v>6490.7950000000001</v>
      </c>
    </row>
    <row r="43" spans="2:32" ht="13.5" customHeight="1" x14ac:dyDescent="0.25">
      <c r="B43" s="3" t="s">
        <v>122</v>
      </c>
      <c r="C43" s="3" t="s">
        <v>142</v>
      </c>
      <c r="D43" s="3" t="s">
        <v>22</v>
      </c>
      <c r="E43" s="84" t="s">
        <v>25</v>
      </c>
      <c r="F43" s="91" t="s">
        <v>102</v>
      </c>
      <c r="G43" s="16">
        <v>0</v>
      </c>
      <c r="H43" s="16">
        <v>2</v>
      </c>
      <c r="I43" s="16">
        <v>3</v>
      </c>
      <c r="J43" s="16">
        <v>6</v>
      </c>
      <c r="K43" s="16">
        <v>7</v>
      </c>
      <c r="L43" s="16">
        <v>12</v>
      </c>
      <c r="M43" s="16">
        <v>15</v>
      </c>
      <c r="N43" s="16">
        <f t="shared" si="2"/>
        <v>16</v>
      </c>
      <c r="O43" s="16"/>
      <c r="P43" s="16">
        <v>15</v>
      </c>
      <c r="Q43" s="16">
        <v>15</v>
      </c>
      <c r="R43" s="16">
        <v>16</v>
      </c>
      <c r="S43" s="16">
        <v>16</v>
      </c>
      <c r="T43" s="16">
        <v>16</v>
      </c>
      <c r="U43" s="37">
        <f>T43/R$67</f>
        <v>1.0018785222291797E-2</v>
      </c>
      <c r="V43" s="37">
        <f>(T43*7400/1000)/AA43</f>
        <v>3.9410454222127841E-2</v>
      </c>
      <c r="W43" s="37"/>
      <c r="X43" s="31">
        <f>T43-M43</f>
        <v>1</v>
      </c>
      <c r="Y43" s="32">
        <f t="shared" si="4"/>
        <v>9.433962264150943E-3</v>
      </c>
      <c r="Z43" s="6"/>
      <c r="AA43" s="16">
        <f>Pop!D37/1000</f>
        <v>3004.279</v>
      </c>
      <c r="AB43" s="6"/>
      <c r="AE43" s="37">
        <f t="shared" si="3"/>
        <v>6.5463105134639698E-3</v>
      </c>
      <c r="AF43" s="16">
        <f>Pop!H37/1000</f>
        <v>2956.78</v>
      </c>
    </row>
    <row r="44" spans="2:32" ht="13.5" customHeight="1" x14ac:dyDescent="0.25">
      <c r="B44" s="3" t="s">
        <v>122</v>
      </c>
      <c r="C44" s="3" t="s">
        <v>142</v>
      </c>
      <c r="D44" s="3" t="s">
        <v>22</v>
      </c>
      <c r="E44" s="84" t="s">
        <v>24</v>
      </c>
      <c r="F44" s="91" t="s">
        <v>103</v>
      </c>
      <c r="G44" s="16">
        <v>1</v>
      </c>
      <c r="H44" s="16">
        <v>4</v>
      </c>
      <c r="I44" s="16">
        <v>7</v>
      </c>
      <c r="J44" s="16">
        <v>12</v>
      </c>
      <c r="K44" s="16">
        <v>16</v>
      </c>
      <c r="L44" s="16">
        <v>19</v>
      </c>
      <c r="M44" s="16">
        <v>24</v>
      </c>
      <c r="N44" s="16">
        <f t="shared" si="2"/>
        <v>26</v>
      </c>
      <c r="O44" s="16"/>
      <c r="P44" s="16">
        <v>25</v>
      </c>
      <c r="Q44" s="16">
        <v>25</v>
      </c>
      <c r="R44" s="16">
        <v>26</v>
      </c>
      <c r="S44" s="16">
        <v>26</v>
      </c>
      <c r="T44" s="16">
        <v>26</v>
      </c>
      <c r="U44" s="37">
        <f>T44/R$67</f>
        <v>1.6280525986224169E-2</v>
      </c>
      <c r="V44" s="37">
        <f>(T44*7400/1000)/AA44</f>
        <v>4.1073083403763144E-2</v>
      </c>
      <c r="W44" s="37"/>
      <c r="X44" s="31">
        <f>T44-M44</f>
        <v>2</v>
      </c>
      <c r="Y44" s="32">
        <f t="shared" si="4"/>
        <v>1.8867924528301886E-2</v>
      </c>
      <c r="Z44" s="6"/>
      <c r="AA44" s="16">
        <f>Pop!D38/1000</f>
        <v>4684.3329999999996</v>
      </c>
      <c r="AB44" s="6"/>
      <c r="AE44" s="37">
        <f t="shared" si="3"/>
        <v>9.7614007104269793E-3</v>
      </c>
      <c r="AF44" s="16">
        <f>Pop!H38/1000</f>
        <v>4626.7950000000001</v>
      </c>
    </row>
    <row r="45" spans="2:32" ht="13.5" customHeight="1" x14ac:dyDescent="0.25">
      <c r="B45" s="3" t="s">
        <v>122</v>
      </c>
      <c r="C45" s="3" t="s">
        <v>142</v>
      </c>
      <c r="D45" s="3" t="s">
        <v>22</v>
      </c>
      <c r="E45" s="84" t="s">
        <v>23</v>
      </c>
      <c r="F45" s="91" t="s">
        <v>104</v>
      </c>
      <c r="G45" s="16">
        <v>3</v>
      </c>
      <c r="H45" s="16">
        <v>5</v>
      </c>
      <c r="I45" s="16">
        <v>8</v>
      </c>
      <c r="J45" s="16">
        <v>9</v>
      </c>
      <c r="K45" s="16">
        <v>11</v>
      </c>
      <c r="L45" s="16">
        <v>17</v>
      </c>
      <c r="M45" s="16">
        <v>19</v>
      </c>
      <c r="N45" s="16">
        <f t="shared" si="2"/>
        <v>20</v>
      </c>
      <c r="O45" s="16"/>
      <c r="P45" s="16">
        <v>20</v>
      </c>
      <c r="Q45" s="16">
        <v>20</v>
      </c>
      <c r="R45" s="16">
        <v>20</v>
      </c>
      <c r="S45" s="16">
        <v>20</v>
      </c>
      <c r="T45" s="16">
        <v>20</v>
      </c>
      <c r="U45" s="37">
        <f>T45/R$67</f>
        <v>1.2523481527864746E-2</v>
      </c>
      <c r="V45" s="37">
        <f>(T45*7400/1000)/AA45</f>
        <v>3.7650755660841993E-2</v>
      </c>
      <c r="W45" s="37"/>
      <c r="X45" s="31">
        <f>T45-M45</f>
        <v>1</v>
      </c>
      <c r="Y45" s="32">
        <f t="shared" si="4"/>
        <v>9.433962264150943E-3</v>
      </c>
      <c r="Z45" s="6"/>
      <c r="AA45" s="16">
        <f>Pop!D39/1000</f>
        <v>3930.864</v>
      </c>
      <c r="AB45" s="6"/>
      <c r="AE45" s="37">
        <f t="shared" si="3"/>
        <v>1.3407310433680359E-2</v>
      </c>
      <c r="AF45" s="16">
        <f>Pop!H39/1000</f>
        <v>3849.84</v>
      </c>
    </row>
    <row r="46" spans="2:32" ht="13.5" customHeight="1" x14ac:dyDescent="0.25">
      <c r="B46" s="3" t="s">
        <v>122</v>
      </c>
      <c r="C46" s="3" t="s">
        <v>142</v>
      </c>
      <c r="D46" s="3" t="s">
        <v>22</v>
      </c>
      <c r="E46" s="85" t="s">
        <v>21</v>
      </c>
      <c r="F46" s="92" t="s">
        <v>105</v>
      </c>
      <c r="G46" s="24">
        <v>30</v>
      </c>
      <c r="H46" s="24">
        <v>35</v>
      </c>
      <c r="I46" s="24">
        <v>46</v>
      </c>
      <c r="J46" s="24">
        <v>58</v>
      </c>
      <c r="K46" s="24">
        <v>76</v>
      </c>
      <c r="L46" s="24">
        <v>87</v>
      </c>
      <c r="M46" s="24">
        <v>102</v>
      </c>
      <c r="N46" s="24">
        <f t="shared" si="2"/>
        <v>108</v>
      </c>
      <c r="O46" s="16"/>
      <c r="P46" s="24">
        <v>107</v>
      </c>
      <c r="Q46" s="24">
        <v>106</v>
      </c>
      <c r="R46" s="24">
        <v>106</v>
      </c>
      <c r="S46" s="24">
        <v>107</v>
      </c>
      <c r="T46" s="24">
        <v>108</v>
      </c>
      <c r="U46" s="38">
        <f>T46/R$67</f>
        <v>6.7626800250469632E-2</v>
      </c>
      <c r="V46" s="38">
        <f>(T46*7400/1000)/AA46</f>
        <v>2.8235697128480477E-2</v>
      </c>
      <c r="W46" s="37"/>
      <c r="X46" s="31">
        <f>T46-M46</f>
        <v>6</v>
      </c>
      <c r="Y46" s="32">
        <f t="shared" si="4"/>
        <v>5.6603773584905662E-2</v>
      </c>
      <c r="Z46" s="6"/>
      <c r="AA46" s="16">
        <f>Pop!D40/1000</f>
        <v>28304.596000000001</v>
      </c>
      <c r="AB46" s="6"/>
      <c r="AE46" s="37">
        <f t="shared" si="3"/>
        <v>1.1208462284792574E-2</v>
      </c>
      <c r="AF46" s="16">
        <f>Pop!H40/1000</f>
        <v>26479.278999999999</v>
      </c>
    </row>
    <row r="47" spans="2:32" ht="13.5" customHeight="1" x14ac:dyDescent="0.25">
      <c r="B47" s="3" t="s">
        <v>122</v>
      </c>
      <c r="C47" s="3" t="s">
        <v>133</v>
      </c>
      <c r="D47" s="3" t="s">
        <v>5</v>
      </c>
      <c r="E47" s="84" t="s">
        <v>20</v>
      </c>
      <c r="F47" s="91" t="s">
        <v>106</v>
      </c>
      <c r="G47" s="16">
        <v>0</v>
      </c>
      <c r="H47" s="16">
        <v>6</v>
      </c>
      <c r="I47" s="16">
        <v>10</v>
      </c>
      <c r="J47" s="16">
        <v>14</v>
      </c>
      <c r="K47" s="16">
        <v>18</v>
      </c>
      <c r="L47" s="16">
        <v>23</v>
      </c>
      <c r="M47" s="16">
        <v>27</v>
      </c>
      <c r="N47" s="16">
        <f t="shared" si="2"/>
        <v>34</v>
      </c>
      <c r="O47" s="16"/>
      <c r="P47" s="16">
        <v>29</v>
      </c>
      <c r="Q47" s="16">
        <v>30</v>
      </c>
      <c r="R47" s="16">
        <v>33</v>
      </c>
      <c r="S47" s="16">
        <v>33</v>
      </c>
      <c r="T47" s="16">
        <v>34</v>
      </c>
      <c r="U47" s="37">
        <f>T47/R$67</f>
        <v>2.1289918597370068E-2</v>
      </c>
      <c r="V47" s="37">
        <f>(T47*7400/1000)/AA47</f>
        <v>3.5859509397443368E-2</v>
      </c>
      <c r="W47" s="37"/>
      <c r="X47" s="31">
        <f>T47-M47</f>
        <v>7</v>
      </c>
      <c r="Y47" s="32">
        <f t="shared" si="4"/>
        <v>6.6037735849056603E-2</v>
      </c>
      <c r="Z47" s="6"/>
      <c r="AA47" s="16">
        <f>Pop!D41/1000</f>
        <v>7016.27</v>
      </c>
      <c r="AB47" s="6"/>
      <c r="AC47" s="6"/>
      <c r="AE47" s="37">
        <f t="shared" si="3"/>
        <v>9.7519333071750171E-3</v>
      </c>
      <c r="AF47" s="16">
        <f>Pop!H41/1000</f>
        <v>6616.1239999999998</v>
      </c>
    </row>
    <row r="48" spans="2:32" ht="13.5" customHeight="1" x14ac:dyDescent="0.25">
      <c r="B48" s="3" t="s">
        <v>122</v>
      </c>
      <c r="C48" s="3" t="s">
        <v>133</v>
      </c>
      <c r="D48" s="3" t="s">
        <v>5</v>
      </c>
      <c r="E48" s="84" t="s">
        <v>19</v>
      </c>
      <c r="F48" s="91" t="s">
        <v>107</v>
      </c>
      <c r="G48" s="16">
        <v>3</v>
      </c>
      <c r="H48" s="16">
        <v>4</v>
      </c>
      <c r="I48" s="16">
        <v>5</v>
      </c>
      <c r="J48" s="16">
        <v>10</v>
      </c>
      <c r="K48" s="16">
        <v>11</v>
      </c>
      <c r="L48" s="16">
        <v>14</v>
      </c>
      <c r="M48" s="16">
        <v>17</v>
      </c>
      <c r="N48" s="16">
        <f t="shared" si="2"/>
        <v>20</v>
      </c>
      <c r="O48" s="16"/>
      <c r="P48" s="16">
        <v>19</v>
      </c>
      <c r="Q48" s="16">
        <v>19</v>
      </c>
      <c r="R48" s="16">
        <v>19</v>
      </c>
      <c r="S48" s="16">
        <v>19</v>
      </c>
      <c r="T48" s="16">
        <v>20</v>
      </c>
      <c r="U48" s="37">
        <f>T48/R$67</f>
        <v>1.2523481527864746E-2</v>
      </c>
      <c r="V48" s="37">
        <f>(T48*7400/1000)/AA48</f>
        <v>2.6394852005134868E-2</v>
      </c>
      <c r="W48" s="37"/>
      <c r="X48" s="31">
        <f>T48-M48</f>
        <v>3</v>
      </c>
      <c r="Y48" s="32">
        <f t="shared" si="4"/>
        <v>2.8301886792452831E-2</v>
      </c>
      <c r="Z48" s="6"/>
      <c r="AA48" s="16">
        <f>Pop!D42/1000</f>
        <v>5607.1540000000005</v>
      </c>
      <c r="AB48" s="6"/>
      <c r="AC48" s="6"/>
      <c r="AE48" s="37">
        <f t="shared" si="3"/>
        <v>6.1301010383547471E-3</v>
      </c>
      <c r="AF48" s="16">
        <f>Pop!H42/1000</f>
        <v>5262.5559999999996</v>
      </c>
    </row>
    <row r="49" spans="2:32" ht="13.5" customHeight="1" x14ac:dyDescent="0.25">
      <c r="B49" s="3" t="s">
        <v>122</v>
      </c>
      <c r="C49" s="3" t="s">
        <v>133</v>
      </c>
      <c r="D49" s="3" t="s">
        <v>5</v>
      </c>
      <c r="E49" s="84" t="s">
        <v>18</v>
      </c>
      <c r="F49" s="91" t="s">
        <v>108</v>
      </c>
      <c r="G49" s="16">
        <v>1</v>
      </c>
      <c r="H49" s="16">
        <v>2</v>
      </c>
      <c r="I49" s="16">
        <v>2</v>
      </c>
      <c r="J49" s="16">
        <v>2</v>
      </c>
      <c r="K49" s="16">
        <v>2</v>
      </c>
      <c r="L49" s="16">
        <v>2</v>
      </c>
      <c r="M49" s="16">
        <v>2</v>
      </c>
      <c r="N49" s="16">
        <f t="shared" si="2"/>
        <v>2</v>
      </c>
      <c r="O49" s="16"/>
      <c r="P49" s="16">
        <v>2</v>
      </c>
      <c r="Q49" s="16">
        <v>2</v>
      </c>
      <c r="R49" s="16">
        <v>2</v>
      </c>
      <c r="S49" s="16">
        <v>2</v>
      </c>
      <c r="T49" s="16">
        <v>2</v>
      </c>
      <c r="U49" s="37">
        <f>T49/R$67</f>
        <v>1.2523481527864746E-3</v>
      </c>
      <c r="V49" s="37">
        <f>(T49*7400/1000)/AA49</f>
        <v>8.6199716589310197E-3</v>
      </c>
      <c r="W49" s="37"/>
      <c r="X49" s="31">
        <f>T49-M49</f>
        <v>0</v>
      </c>
      <c r="Y49" s="32">
        <f t="shared" si="4"/>
        <v>0</v>
      </c>
      <c r="Z49" s="6"/>
      <c r="AA49" s="16">
        <f>Pop!D43/1000</f>
        <v>1716.943</v>
      </c>
      <c r="AB49" s="6"/>
      <c r="AC49" s="6"/>
      <c r="AE49" s="37">
        <f t="shared" si="3"/>
        <v>8.0139760164502621E-3</v>
      </c>
      <c r="AF49" s="16">
        <f>Pop!H43/1000</f>
        <v>1610.1869999999999</v>
      </c>
    </row>
    <row r="50" spans="2:32" ht="13.5" customHeight="1" x14ac:dyDescent="0.25">
      <c r="B50" s="3" t="s">
        <v>122</v>
      </c>
      <c r="C50" s="3" t="s">
        <v>133</v>
      </c>
      <c r="D50" s="3" t="s">
        <v>5</v>
      </c>
      <c r="E50" s="84" t="s">
        <v>17</v>
      </c>
      <c r="F50" s="91" t="s">
        <v>109</v>
      </c>
      <c r="G50" s="16">
        <v>3</v>
      </c>
      <c r="H50" s="16">
        <v>4</v>
      </c>
      <c r="I50" s="16">
        <v>5</v>
      </c>
      <c r="J50" s="16">
        <v>7</v>
      </c>
      <c r="K50" s="16">
        <v>8</v>
      </c>
      <c r="L50" s="16">
        <v>10</v>
      </c>
      <c r="M50" s="16">
        <v>12</v>
      </c>
      <c r="N50" s="16">
        <f t="shared" si="2"/>
        <v>14</v>
      </c>
      <c r="O50" s="16"/>
      <c r="P50" s="16">
        <v>14</v>
      </c>
      <c r="Q50" s="16">
        <v>14</v>
      </c>
      <c r="R50" s="16">
        <v>14</v>
      </c>
      <c r="S50" s="16">
        <v>14</v>
      </c>
      <c r="T50" s="16">
        <v>14</v>
      </c>
      <c r="U50" s="37">
        <f>T50/R$67</f>
        <v>8.7664370695053218E-3</v>
      </c>
      <c r="V50" s="37">
        <f>(T50*7400/1000)/AA50</f>
        <v>3.4555921387280149E-2</v>
      </c>
      <c r="W50" s="37"/>
      <c r="X50" s="31">
        <f>T50-M50</f>
        <v>2</v>
      </c>
      <c r="Y50" s="32">
        <f t="shared" si="4"/>
        <v>1.8867924528301886E-2</v>
      </c>
      <c r="Z50" s="6"/>
      <c r="AA50" s="16">
        <f>Pop!D44/1000</f>
        <v>2998.0390000000002</v>
      </c>
      <c r="AB50" s="6"/>
      <c r="AC50" s="6"/>
      <c r="AE50" s="37">
        <f t="shared" si="3"/>
        <v>1.1577052172455731E-2</v>
      </c>
      <c r="AF50" s="16">
        <f>Pop!H44/1000</f>
        <v>2786.547</v>
      </c>
    </row>
    <row r="51" spans="2:32" ht="13.5" customHeight="1" x14ac:dyDescent="0.25">
      <c r="B51" s="3" t="s">
        <v>122</v>
      </c>
      <c r="C51" s="3" t="s">
        <v>133</v>
      </c>
      <c r="D51" s="3" t="s">
        <v>5</v>
      </c>
      <c r="E51" s="84" t="s">
        <v>16</v>
      </c>
      <c r="F51" s="91" t="s">
        <v>110</v>
      </c>
      <c r="G51" s="16">
        <v>8</v>
      </c>
      <c r="H51" s="16">
        <v>8</v>
      </c>
      <c r="I51" s="16">
        <v>9</v>
      </c>
      <c r="J51" s="16">
        <v>11</v>
      </c>
      <c r="K51" s="16">
        <v>12</v>
      </c>
      <c r="L51" s="16">
        <v>16</v>
      </c>
      <c r="M51" s="16">
        <v>17</v>
      </c>
      <c r="N51" s="16">
        <f t="shared" si="2"/>
        <v>17</v>
      </c>
      <c r="O51" s="16"/>
      <c r="P51" s="16">
        <v>17</v>
      </c>
      <c r="Q51" s="16">
        <v>17</v>
      </c>
      <c r="R51" s="16">
        <v>17</v>
      </c>
      <c r="S51" s="16">
        <v>17</v>
      </c>
      <c r="T51" s="16">
        <v>17</v>
      </c>
      <c r="U51" s="37">
        <f>T51/R$67</f>
        <v>1.0644959298685034E-2</v>
      </c>
      <c r="V51" s="37">
        <f>(T51*7400/1000)/AA51</f>
        <v>6.0247022369939701E-2</v>
      </c>
      <c r="W51" s="37"/>
      <c r="X51" s="31">
        <f>T51-M51</f>
        <v>0</v>
      </c>
      <c r="Y51" s="32">
        <f t="shared" si="4"/>
        <v>0</v>
      </c>
      <c r="Z51" s="6"/>
      <c r="AA51" s="16">
        <f>Pop!D45/1000</f>
        <v>2088.0700000000002</v>
      </c>
      <c r="AB51" s="6"/>
      <c r="AC51" s="6"/>
      <c r="AE51" s="37">
        <f t="shared" si="3"/>
        <v>2.7848209322925182E-2</v>
      </c>
      <c r="AF51" s="16">
        <f>Pop!H45/1000</f>
        <v>2085.1610000000001</v>
      </c>
    </row>
    <row r="52" spans="2:32" ht="13.5" customHeight="1" x14ac:dyDescent="0.25">
      <c r="B52" s="3" t="s">
        <v>122</v>
      </c>
      <c r="C52" s="3" t="s">
        <v>133</v>
      </c>
      <c r="D52" s="3" t="s">
        <v>5</v>
      </c>
      <c r="E52" s="84" t="s">
        <v>15</v>
      </c>
      <c r="F52" s="91" t="s">
        <v>111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</v>
      </c>
      <c r="M52" s="16">
        <v>1</v>
      </c>
      <c r="N52" s="16">
        <f t="shared" si="2"/>
        <v>2</v>
      </c>
      <c r="O52" s="16"/>
      <c r="P52" s="16">
        <v>2</v>
      </c>
      <c r="Q52" s="16">
        <v>2</v>
      </c>
      <c r="R52" s="16">
        <v>2</v>
      </c>
      <c r="S52" s="16">
        <v>2</v>
      </c>
      <c r="T52" s="16">
        <v>2</v>
      </c>
      <c r="U52" s="37">
        <f>T52/R$67</f>
        <v>1.2523481527864746E-3</v>
      </c>
      <c r="V52" s="37">
        <f>(T52*7400/1000)/AA52</f>
        <v>1.4088623151225188E-2</v>
      </c>
      <c r="W52" s="37"/>
      <c r="X52" s="31">
        <f>T52-M52</f>
        <v>1</v>
      </c>
      <c r="Y52" s="32">
        <f t="shared" si="4"/>
        <v>9.433962264150943E-3</v>
      </c>
      <c r="Z52" s="6"/>
      <c r="AA52" s="16">
        <f>Pop!D46/1000</f>
        <v>1050.4929999999999</v>
      </c>
      <c r="AB52" s="6"/>
      <c r="AC52" s="6"/>
      <c r="AE52" s="37">
        <f t="shared" si="3"/>
        <v>0</v>
      </c>
      <c r="AF52" s="16">
        <f>Pop!H46/1000</f>
        <v>1011.921</v>
      </c>
    </row>
    <row r="53" spans="2:32" ht="13.5" customHeight="1" x14ac:dyDescent="0.25">
      <c r="B53" s="3" t="s">
        <v>122</v>
      </c>
      <c r="C53" s="3" t="s">
        <v>133</v>
      </c>
      <c r="D53" s="3" t="s">
        <v>5</v>
      </c>
      <c r="E53" s="84" t="s">
        <v>14</v>
      </c>
      <c r="F53" s="91" t="s">
        <v>112</v>
      </c>
      <c r="G53" s="16">
        <v>8</v>
      </c>
      <c r="H53" s="16">
        <v>9</v>
      </c>
      <c r="I53" s="16">
        <v>10</v>
      </c>
      <c r="J53" s="16">
        <v>10</v>
      </c>
      <c r="K53" s="16">
        <v>13</v>
      </c>
      <c r="L53" s="16">
        <v>13</v>
      </c>
      <c r="M53" s="16">
        <v>12</v>
      </c>
      <c r="N53" s="16">
        <f t="shared" si="2"/>
        <v>12</v>
      </c>
      <c r="O53" s="16"/>
      <c r="P53" s="16">
        <v>12</v>
      </c>
      <c r="Q53" s="16">
        <v>12</v>
      </c>
      <c r="R53" s="16">
        <v>12</v>
      </c>
      <c r="S53" s="16">
        <v>12</v>
      </c>
      <c r="T53" s="16">
        <v>12</v>
      </c>
      <c r="U53" s="37">
        <f>T53/R$67</f>
        <v>7.5140889167188479E-3</v>
      </c>
      <c r="V53" s="37">
        <f>(T53*7400/1000)/AA53</f>
        <v>2.8628233692787455E-2</v>
      </c>
      <c r="W53" s="37"/>
      <c r="X53" s="31">
        <f>T53-M53</f>
        <v>0</v>
      </c>
      <c r="Y53" s="32">
        <f t="shared" si="4"/>
        <v>0</v>
      </c>
      <c r="Z53" s="6"/>
      <c r="AA53" s="16">
        <f>Pop!D47/1000</f>
        <v>3101.8330000000001</v>
      </c>
      <c r="AB53" s="6"/>
      <c r="AC53" s="6"/>
      <c r="AE53" s="37">
        <f t="shared" si="3"/>
        <v>2.2248575067044009E-2</v>
      </c>
      <c r="AF53" s="16">
        <f>Pop!H47/1000</f>
        <v>2899.9609999999998</v>
      </c>
    </row>
    <row r="54" spans="2:32" ht="13.5" customHeight="1" x14ac:dyDescent="0.25">
      <c r="B54" s="3" t="s">
        <v>122</v>
      </c>
      <c r="C54" s="3" t="s">
        <v>133</v>
      </c>
      <c r="D54" s="3" t="s">
        <v>5</v>
      </c>
      <c r="E54" s="85" t="s">
        <v>13</v>
      </c>
      <c r="F54" s="92" t="s">
        <v>113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1</v>
      </c>
      <c r="N54" s="24">
        <f t="shared" si="2"/>
        <v>3</v>
      </c>
      <c r="O54" s="16"/>
      <c r="P54" s="24">
        <v>3</v>
      </c>
      <c r="Q54" s="24">
        <v>3</v>
      </c>
      <c r="R54" s="24">
        <v>3</v>
      </c>
      <c r="S54" s="24">
        <v>3</v>
      </c>
      <c r="T54" s="24">
        <v>3</v>
      </c>
      <c r="U54" s="38">
        <f>T54/R$67</f>
        <v>1.878522229179712E-3</v>
      </c>
      <c r="V54" s="38">
        <f>(T54*7400/1000)/AA54</f>
        <v>3.8321120633852047E-2</v>
      </c>
      <c r="W54" s="37"/>
      <c r="X54" s="31">
        <f>T54-M54</f>
        <v>2</v>
      </c>
      <c r="Y54" s="32">
        <f t="shared" si="4"/>
        <v>1.8867924528301886E-2</v>
      </c>
      <c r="Z54" s="6"/>
      <c r="AA54" s="16">
        <f>Pop!D48/1000</f>
        <v>579.31500000000005</v>
      </c>
      <c r="AB54" s="6"/>
      <c r="AC54" s="6"/>
      <c r="AE54" s="37">
        <f t="shared" si="3"/>
        <v>0</v>
      </c>
      <c r="AF54" s="16">
        <f>Pop!H48/1000</f>
        <v>582.34100000000001</v>
      </c>
    </row>
    <row r="55" spans="2:32" ht="13.5" customHeight="1" x14ac:dyDescent="0.25">
      <c r="B55" s="3" t="s">
        <v>122</v>
      </c>
      <c r="C55" s="3" t="s">
        <v>133</v>
      </c>
      <c r="D55" s="3" t="s">
        <v>8</v>
      </c>
      <c r="E55" s="84" t="s">
        <v>12</v>
      </c>
      <c r="F55" s="91" t="s">
        <v>114</v>
      </c>
      <c r="G55" s="16">
        <v>4</v>
      </c>
      <c r="H55" s="16">
        <v>4</v>
      </c>
      <c r="I55" s="16">
        <v>4</v>
      </c>
      <c r="J55" s="16">
        <v>4</v>
      </c>
      <c r="K55" s="16">
        <v>4</v>
      </c>
      <c r="L55" s="16">
        <v>4</v>
      </c>
      <c r="M55" s="16">
        <v>4</v>
      </c>
      <c r="N55" s="16">
        <f t="shared" si="2"/>
        <v>4</v>
      </c>
      <c r="O55" s="16"/>
      <c r="P55" s="16">
        <v>4</v>
      </c>
      <c r="Q55" s="16">
        <v>4</v>
      </c>
      <c r="R55" s="16">
        <v>4</v>
      </c>
      <c r="S55" s="16">
        <v>4</v>
      </c>
      <c r="T55" s="16">
        <v>4</v>
      </c>
      <c r="U55" s="37">
        <f>T55/R$67</f>
        <v>2.5046963055729492E-3</v>
      </c>
      <c r="V55" s="37">
        <f>(T55*7400/1000)/AA55</f>
        <v>4.0011084151690676E-2</v>
      </c>
      <c r="W55" s="37"/>
      <c r="X55" s="31">
        <f>T55-M55</f>
        <v>0</v>
      </c>
      <c r="Y55" s="32">
        <f t="shared" si="4"/>
        <v>0</v>
      </c>
      <c r="Z55" s="6"/>
      <c r="AA55" s="16">
        <f>Pop!D49/1000</f>
        <v>739.79499999999996</v>
      </c>
      <c r="AB55" s="6"/>
      <c r="AC55" s="6"/>
      <c r="AE55" s="37">
        <f t="shared" si="3"/>
        <v>3.5029046093707585E-2</v>
      </c>
      <c r="AF55" s="16">
        <f>Pop!H49/1000</f>
        <v>736.76</v>
      </c>
    </row>
    <row r="56" spans="2:32" ht="13.5" customHeight="1" x14ac:dyDescent="0.25">
      <c r="B56" s="3" t="s">
        <v>122</v>
      </c>
      <c r="C56" s="3" t="s">
        <v>133</v>
      </c>
      <c r="D56" s="3" t="s">
        <v>8</v>
      </c>
      <c r="E56" s="84" t="s">
        <v>11</v>
      </c>
      <c r="F56" s="91" t="s">
        <v>115</v>
      </c>
      <c r="G56" s="16">
        <v>12</v>
      </c>
      <c r="H56" s="16">
        <v>15</v>
      </c>
      <c r="I56" s="16">
        <v>22</v>
      </c>
      <c r="J56" s="16">
        <v>33</v>
      </c>
      <c r="K56" s="16">
        <v>55</v>
      </c>
      <c r="L56" s="16">
        <v>77</v>
      </c>
      <c r="M56" s="16">
        <v>98</v>
      </c>
      <c r="N56" s="16">
        <f t="shared" si="2"/>
        <v>106</v>
      </c>
      <c r="O56" s="16"/>
      <c r="P56" s="16">
        <v>102</v>
      </c>
      <c r="Q56" s="16">
        <v>102</v>
      </c>
      <c r="R56" s="16">
        <v>102</v>
      </c>
      <c r="S56" s="16">
        <v>104</v>
      </c>
      <c r="T56" s="16">
        <v>106</v>
      </c>
      <c r="U56" s="37">
        <f>T56/R$67</f>
        <v>6.6374452097683154E-2</v>
      </c>
      <c r="V56" s="37">
        <f>(T56*7400/1000)/AA56</f>
        <v>1.9839818003815346E-2</v>
      </c>
      <c r="W56" s="37"/>
      <c r="X56" s="31">
        <f>T56-M56</f>
        <v>8</v>
      </c>
      <c r="Y56" s="32">
        <f t="shared" si="4"/>
        <v>7.5471698113207544E-2</v>
      </c>
      <c r="Z56" s="6"/>
      <c r="AA56" s="16">
        <f>Pop!D50/1000</f>
        <v>39536.652999999998</v>
      </c>
      <c r="AB56" s="6"/>
      <c r="AC56" s="6"/>
      <c r="AE56" s="37">
        <f t="shared" si="3"/>
        <v>3.7015302973869169E-3</v>
      </c>
      <c r="AF56" s="16">
        <f>Pop!H50/1000</f>
        <v>38347.383000000002</v>
      </c>
    </row>
    <row r="57" spans="2:32" ht="13.5" customHeight="1" x14ac:dyDescent="0.25">
      <c r="B57" s="3" t="s">
        <v>122</v>
      </c>
      <c r="C57" s="3" t="s">
        <v>133</v>
      </c>
      <c r="D57" s="3" t="s">
        <v>8</v>
      </c>
      <c r="E57" s="84" t="s">
        <v>10</v>
      </c>
      <c r="F57" s="91" t="s">
        <v>116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1</v>
      </c>
      <c r="N57" s="16">
        <f t="shared" si="2"/>
        <v>2</v>
      </c>
      <c r="O57" s="16"/>
      <c r="P57" s="16">
        <v>2</v>
      </c>
      <c r="Q57" s="16">
        <v>2</v>
      </c>
      <c r="R57" s="16">
        <v>2</v>
      </c>
      <c r="S57" s="16">
        <v>2</v>
      </c>
      <c r="T57" s="16">
        <v>2</v>
      </c>
      <c r="U57" s="37">
        <f>T57/R$67</f>
        <v>1.2523481527864746E-3</v>
      </c>
      <c r="V57" s="37">
        <f>(T57*7400/1000)/AA57</f>
        <v>1.0367499849391049E-2</v>
      </c>
      <c r="W57" s="37"/>
      <c r="X57" s="31">
        <f>T57-M57</f>
        <v>1</v>
      </c>
      <c r="Y57" s="32">
        <f t="shared" si="4"/>
        <v>9.433962264150943E-3</v>
      </c>
      <c r="Z57" s="6"/>
      <c r="AA57" s="16">
        <f>Pop!D51/1000</f>
        <v>1427.538</v>
      </c>
      <c r="AB57" s="6"/>
      <c r="AC57" s="6"/>
      <c r="AE57" s="37">
        <f t="shared" si="3"/>
        <v>0</v>
      </c>
      <c r="AF57" s="16">
        <f>Pop!H51/1000</f>
        <v>1408.038</v>
      </c>
    </row>
    <row r="58" spans="2:32" ht="13.5" customHeight="1" x14ac:dyDescent="0.25">
      <c r="B58" s="3" t="s">
        <v>122</v>
      </c>
      <c r="C58" s="3" t="s">
        <v>133</v>
      </c>
      <c r="D58" s="3" t="s">
        <v>8</v>
      </c>
      <c r="E58" s="84" t="s">
        <v>9</v>
      </c>
      <c r="F58" s="91" t="s">
        <v>117</v>
      </c>
      <c r="G58" s="16">
        <v>0</v>
      </c>
      <c r="H58" s="16">
        <v>1</v>
      </c>
      <c r="I58" s="16">
        <v>3</v>
      </c>
      <c r="J58" s="16">
        <v>4</v>
      </c>
      <c r="K58" s="16">
        <v>5</v>
      </c>
      <c r="L58" s="16">
        <v>6</v>
      </c>
      <c r="M58" s="16">
        <v>9</v>
      </c>
      <c r="N58" s="16">
        <f t="shared" si="2"/>
        <v>11</v>
      </c>
      <c r="O58" s="16"/>
      <c r="P58" s="16">
        <v>10</v>
      </c>
      <c r="Q58" s="16">
        <v>10</v>
      </c>
      <c r="R58" s="16">
        <v>10</v>
      </c>
      <c r="S58" s="16">
        <v>10</v>
      </c>
      <c r="T58" s="16">
        <v>11</v>
      </c>
      <c r="U58" s="37">
        <f>T58/R$67</f>
        <v>6.8879148403256105E-3</v>
      </c>
      <c r="V58" s="37">
        <f>(T58*7400/1000)/AA58</f>
        <v>1.9648660704802774E-2</v>
      </c>
      <c r="W58" s="37"/>
      <c r="X58" s="31">
        <f>T58-M58</f>
        <v>2</v>
      </c>
      <c r="Y58" s="32">
        <f t="shared" si="4"/>
        <v>1.8867924528301886E-2</v>
      </c>
      <c r="Z58" s="6"/>
      <c r="AA58" s="16">
        <f>Pop!D52/1000</f>
        <v>4142.7759999999998</v>
      </c>
      <c r="AB58" s="6"/>
      <c r="AC58" s="6"/>
      <c r="AE58" s="37">
        <f t="shared" si="3"/>
        <v>4.9381783744729141E-3</v>
      </c>
      <c r="AF58" s="16">
        <f>Pop!H52/1000</f>
        <v>3919.6640000000002</v>
      </c>
    </row>
    <row r="59" spans="2:32" ht="13.5" customHeight="1" x14ac:dyDescent="0.25">
      <c r="B59" s="3" t="s">
        <v>122</v>
      </c>
      <c r="C59" s="3" t="s">
        <v>133</v>
      </c>
      <c r="D59" s="3" t="s">
        <v>8</v>
      </c>
      <c r="E59" s="85" t="s">
        <v>7</v>
      </c>
      <c r="F59" s="92" t="s">
        <v>120</v>
      </c>
      <c r="G59" s="24">
        <v>3</v>
      </c>
      <c r="H59" s="24">
        <v>3</v>
      </c>
      <c r="I59" s="24">
        <v>3</v>
      </c>
      <c r="J59" s="24">
        <v>6</v>
      </c>
      <c r="K59" s="24">
        <v>8</v>
      </c>
      <c r="L59" s="24">
        <v>13</v>
      </c>
      <c r="M59" s="24">
        <v>23</v>
      </c>
      <c r="N59" s="24">
        <f t="shared" si="2"/>
        <v>25</v>
      </c>
      <c r="O59" s="16"/>
      <c r="P59" s="24">
        <v>24</v>
      </c>
      <c r="Q59" s="24">
        <v>24</v>
      </c>
      <c r="R59" s="24">
        <v>24</v>
      </c>
      <c r="S59" s="24">
        <v>24</v>
      </c>
      <c r="T59" s="24">
        <v>25</v>
      </c>
      <c r="U59" s="38">
        <f>T59/R$67</f>
        <v>1.5654351909830933E-2</v>
      </c>
      <c r="V59" s="38">
        <f>(T59*7400/1000)/AA59</f>
        <v>2.4980613018842267E-2</v>
      </c>
      <c r="W59" s="37"/>
      <c r="X59" s="31">
        <f>T59-M59</f>
        <v>2</v>
      </c>
      <c r="Y59" s="32">
        <f t="shared" si="4"/>
        <v>1.8867924528301886E-2</v>
      </c>
      <c r="Z59" s="6"/>
      <c r="AA59" s="16">
        <f>Pop!D53/1000</f>
        <v>7405.7430000000004</v>
      </c>
      <c r="AB59" s="6"/>
      <c r="AC59" s="6"/>
      <c r="AE59" s="37">
        <f t="shared" si="3"/>
        <v>2.7796726029344822E-3</v>
      </c>
      <c r="AF59" s="16">
        <f>Pop!H53/1000</f>
        <v>6963.41</v>
      </c>
    </row>
    <row r="60" spans="2:32" ht="13.5" customHeight="1" x14ac:dyDescent="0.25">
      <c r="B60" s="3" t="s">
        <v>1</v>
      </c>
      <c r="C60" s="3" t="s">
        <v>133</v>
      </c>
      <c r="E60" s="84" t="s">
        <v>127</v>
      </c>
      <c r="F60" s="91" t="s">
        <v>130</v>
      </c>
      <c r="G60" s="16"/>
      <c r="H60" s="16"/>
      <c r="I60" s="16"/>
      <c r="J60" s="16"/>
      <c r="K60" s="16"/>
      <c r="L60" s="16"/>
      <c r="M60" s="16">
        <v>3</v>
      </c>
      <c r="N60" s="16">
        <f t="shared" si="2"/>
        <v>3</v>
      </c>
      <c r="O60" s="16"/>
      <c r="P60" s="16">
        <v>3</v>
      </c>
      <c r="Q60" s="16">
        <v>3</v>
      </c>
      <c r="R60" s="16">
        <v>3</v>
      </c>
      <c r="S60" s="16">
        <v>3</v>
      </c>
      <c r="T60" s="16">
        <v>3</v>
      </c>
      <c r="U60" s="37"/>
      <c r="V60" s="37"/>
      <c r="W60" s="37"/>
      <c r="X60" s="31">
        <f>T60-M60</f>
        <v>0</v>
      </c>
      <c r="Y60" s="32">
        <f t="shared" si="4"/>
        <v>0</v>
      </c>
      <c r="Z60" s="6"/>
      <c r="AA60" s="16">
        <f>Pop!D55/1000</f>
        <v>3979.7249999999999</v>
      </c>
      <c r="AB60" s="6"/>
      <c r="AC60" s="6"/>
      <c r="AF60" s="16">
        <f>Pop!I54/1000</f>
        <v>0</v>
      </c>
    </row>
    <row r="61" spans="2:32" ht="13.5" customHeight="1" x14ac:dyDescent="0.25">
      <c r="B61" s="3" t="s">
        <v>1</v>
      </c>
      <c r="C61" s="3" t="s">
        <v>134</v>
      </c>
      <c r="E61" s="84" t="s">
        <v>128</v>
      </c>
      <c r="F61" s="91" t="s">
        <v>131</v>
      </c>
      <c r="G61" s="16"/>
      <c r="H61" s="16"/>
      <c r="I61" s="16">
        <v>0</v>
      </c>
      <c r="J61" s="16">
        <v>0</v>
      </c>
      <c r="K61" s="16">
        <v>4</v>
      </c>
      <c r="L61" s="16">
        <v>11</v>
      </c>
      <c r="M61" s="16">
        <f>17+2</f>
        <v>19</v>
      </c>
      <c r="N61" s="16">
        <f t="shared" si="2"/>
        <v>21</v>
      </c>
      <c r="O61" s="16"/>
      <c r="P61" s="16">
        <v>20</v>
      </c>
      <c r="Q61" s="16">
        <v>20</v>
      </c>
      <c r="R61" s="16">
        <v>21</v>
      </c>
      <c r="S61" s="16">
        <v>21</v>
      </c>
      <c r="T61" s="16">
        <v>21</v>
      </c>
      <c r="U61" s="37"/>
      <c r="V61" s="37"/>
      <c r="W61" s="37"/>
      <c r="X61" s="31">
        <f>T61-M61</f>
        <v>2</v>
      </c>
      <c r="Y61" s="32">
        <f t="shared" si="4"/>
        <v>1.8867924528301886E-2</v>
      </c>
      <c r="AA61" s="16">
        <f>Pop!D56/1000</f>
        <v>11684.766666666659</v>
      </c>
      <c r="AF61" s="16"/>
    </row>
    <row r="62" spans="2:32" ht="13.5" customHeight="1" x14ac:dyDescent="0.25">
      <c r="B62" s="3" t="s">
        <v>1</v>
      </c>
      <c r="C62" s="3" t="s">
        <v>135</v>
      </c>
      <c r="E62" s="84" t="s">
        <v>129</v>
      </c>
      <c r="F62" s="91" t="s">
        <v>132</v>
      </c>
      <c r="G62" s="16"/>
      <c r="H62" s="16"/>
      <c r="I62" s="16"/>
      <c r="J62" s="16"/>
      <c r="K62" s="16"/>
      <c r="L62" s="16"/>
      <c r="M62" s="16">
        <v>1</v>
      </c>
      <c r="N62" s="16">
        <f t="shared" si="2"/>
        <v>2</v>
      </c>
      <c r="O62" s="16"/>
      <c r="P62" s="16">
        <v>1</v>
      </c>
      <c r="Q62" s="16">
        <v>1</v>
      </c>
      <c r="R62" s="16">
        <v>1</v>
      </c>
      <c r="S62" s="16">
        <v>1</v>
      </c>
      <c r="T62" s="16">
        <v>2</v>
      </c>
      <c r="U62" s="37"/>
      <c r="V62" s="37"/>
      <c r="W62" s="37"/>
      <c r="X62" s="31">
        <f>T62-M62</f>
        <v>1</v>
      </c>
      <c r="Y62" s="32">
        <f t="shared" si="4"/>
        <v>9.433962264150943E-3</v>
      </c>
      <c r="AA62" s="16">
        <f>Pop!D57/1000</f>
        <v>876.82499999999993</v>
      </c>
      <c r="AF62" s="16"/>
    </row>
    <row r="63" spans="2:32" ht="13.5" hidden="1" customHeight="1" x14ac:dyDescent="0.25">
      <c r="E63" s="89" t="s">
        <v>223</v>
      </c>
      <c r="F63" s="93" t="s">
        <v>224</v>
      </c>
      <c r="G63" s="24"/>
      <c r="H63" s="24"/>
      <c r="I63" s="24"/>
      <c r="J63" s="24"/>
      <c r="K63" s="24"/>
      <c r="L63" s="24"/>
      <c r="M63" s="24"/>
      <c r="N63" s="24">
        <f t="shared" si="2"/>
        <v>0</v>
      </c>
      <c r="O63" s="24"/>
      <c r="P63" s="24"/>
      <c r="Q63" s="24"/>
      <c r="R63" s="24"/>
      <c r="S63" s="16"/>
      <c r="T63" s="16"/>
      <c r="U63" s="37"/>
      <c r="V63" s="37"/>
      <c r="W63" s="37"/>
      <c r="X63" s="31">
        <f>T63-M63</f>
        <v>0</v>
      </c>
      <c r="Y63" s="32"/>
      <c r="AA63" s="16"/>
      <c r="AF63" s="16">
        <f>Pop!I57/1000</f>
        <v>826.23333333333346</v>
      </c>
    </row>
    <row r="64" spans="2:32" ht="13.5" customHeight="1" x14ac:dyDescent="0.25">
      <c r="B64" s="3" t="s">
        <v>126</v>
      </c>
      <c r="E64" s="84" t="s">
        <v>4</v>
      </c>
      <c r="F64" s="91"/>
      <c r="G64" s="16">
        <v>0</v>
      </c>
      <c r="H64" s="16">
        <v>0</v>
      </c>
      <c r="I64" s="16">
        <v>0</v>
      </c>
      <c r="J64" s="16">
        <v>0</v>
      </c>
      <c r="K64" s="16">
        <v>1</v>
      </c>
      <c r="L64" s="16">
        <v>1</v>
      </c>
      <c r="M64" s="16">
        <v>2</v>
      </c>
      <c r="N64" s="16">
        <f t="shared" si="2"/>
        <v>2</v>
      </c>
      <c r="O64" s="16"/>
      <c r="P64" s="16">
        <v>2</v>
      </c>
      <c r="Q64" s="16">
        <v>2</v>
      </c>
      <c r="R64" s="16">
        <v>2</v>
      </c>
      <c r="S64" s="16">
        <v>2</v>
      </c>
      <c r="T64" s="16">
        <v>2</v>
      </c>
      <c r="U64" s="37"/>
      <c r="V64" s="37"/>
      <c r="W64" s="37"/>
      <c r="X64" s="31">
        <f>T64-M64</f>
        <v>0</v>
      </c>
      <c r="Y64" s="32">
        <f>X64/X$73</f>
        <v>0</v>
      </c>
      <c r="AA64" s="16">
        <f>Pop!D67/1000</f>
        <v>10734.246999999999</v>
      </c>
      <c r="AF64" s="16">
        <f>Pop!I58/1000</f>
        <v>0</v>
      </c>
    </row>
    <row r="65" spans="2:35" ht="13.5" customHeight="1" x14ac:dyDescent="0.25">
      <c r="B65" s="3" t="s">
        <v>126</v>
      </c>
      <c r="E65" s="84" t="s">
        <v>3</v>
      </c>
      <c r="F65" s="91"/>
      <c r="G65" s="16"/>
      <c r="H65" s="16"/>
      <c r="I65" s="16"/>
      <c r="J65" s="16"/>
      <c r="K65" s="16"/>
      <c r="L65" s="16"/>
      <c r="M65" s="16">
        <v>1</v>
      </c>
      <c r="N65" s="16">
        <f t="shared" si="2"/>
        <v>4</v>
      </c>
      <c r="O65" s="16"/>
      <c r="P65" s="16">
        <v>1</v>
      </c>
      <c r="Q65" s="16">
        <v>1</v>
      </c>
      <c r="R65" s="16">
        <v>3</v>
      </c>
      <c r="S65" s="16">
        <v>3</v>
      </c>
      <c r="T65" s="16">
        <v>4</v>
      </c>
      <c r="U65" s="37"/>
      <c r="V65" s="37"/>
      <c r="W65" s="37"/>
      <c r="X65" s="31">
        <f>T65-M65</f>
        <v>3</v>
      </c>
      <c r="Y65" s="32">
        <f>X65/X$73</f>
        <v>2.8301886792452831E-2</v>
      </c>
      <c r="AA65" s="16">
        <f>Pop!D68/1000</f>
        <v>3753.1419999999998</v>
      </c>
      <c r="AF65" s="16">
        <f>Pop!I59/1000</f>
        <v>0</v>
      </c>
    </row>
    <row r="66" spans="2:35" ht="13.5" customHeight="1" x14ac:dyDescent="0.25">
      <c r="E66" s="90" t="s">
        <v>243</v>
      </c>
      <c r="F66" s="91"/>
      <c r="G66" s="16"/>
      <c r="H66" s="16"/>
      <c r="I66" s="16"/>
      <c r="J66" s="16"/>
      <c r="K66" s="16"/>
      <c r="L66" s="16"/>
      <c r="M66" s="16"/>
      <c r="N66" s="16">
        <f t="shared" si="2"/>
        <v>1</v>
      </c>
      <c r="O66" s="16"/>
      <c r="P66" s="16"/>
      <c r="Q66" s="16"/>
      <c r="R66" s="16"/>
      <c r="S66" s="16">
        <v>1</v>
      </c>
      <c r="T66" s="16">
        <v>1</v>
      </c>
      <c r="U66" s="37"/>
      <c r="V66" s="37"/>
      <c r="W66" s="37"/>
      <c r="X66" s="31">
        <f>T66-M66</f>
        <v>1</v>
      </c>
      <c r="Y66" s="32"/>
      <c r="AA66" s="16"/>
    </row>
    <row r="67" spans="2:35" ht="13.5" customHeight="1" thickBot="1" x14ac:dyDescent="0.3">
      <c r="C67" s="8"/>
      <c r="D67" s="8"/>
      <c r="E67" s="86" t="s">
        <v>143</v>
      </c>
      <c r="F67" s="94"/>
      <c r="G67" s="27">
        <f t="shared" ref="G67:L67" si="5">SUM(G8:G66)</f>
        <v>499</v>
      </c>
      <c r="H67" s="27">
        <f t="shared" si="5"/>
        <v>606</v>
      </c>
      <c r="I67" s="27">
        <f t="shared" si="5"/>
        <v>749</v>
      </c>
      <c r="J67" s="27">
        <f t="shared" si="5"/>
        <v>917</v>
      </c>
      <c r="K67" s="27">
        <f t="shared" si="5"/>
        <v>1122</v>
      </c>
      <c r="L67" s="27">
        <f t="shared" si="5"/>
        <v>1311</v>
      </c>
      <c r="M67" s="27">
        <f t="shared" ref="M67:R67" si="6">SUM(M8:M66)</f>
        <v>1518</v>
      </c>
      <c r="N67" s="27">
        <f t="shared" si="2"/>
        <v>1624</v>
      </c>
      <c r="O67" s="17"/>
      <c r="P67" s="27">
        <f t="shared" si="6"/>
        <v>1575</v>
      </c>
      <c r="Q67" s="27">
        <f t="shared" si="6"/>
        <v>1581</v>
      </c>
      <c r="R67" s="27">
        <f t="shared" si="6"/>
        <v>1597</v>
      </c>
      <c r="S67" s="27">
        <f>SUM(S8:S66)</f>
        <v>1608</v>
      </c>
      <c r="T67" s="27">
        <f>SUM(T8:T66)</f>
        <v>1624</v>
      </c>
      <c r="U67" s="41">
        <f>P67/P$67</f>
        <v>1</v>
      </c>
      <c r="V67" s="27"/>
      <c r="W67" s="45"/>
      <c r="X67" s="31">
        <f>T67-M67</f>
        <v>106</v>
      </c>
      <c r="Y67" s="32">
        <f t="shared" ref="Y67:Y73" si="7">X67/X$73</f>
        <v>1</v>
      </c>
    </row>
    <row r="68" spans="2:35" s="35" customFormat="1" ht="13.5" customHeight="1" x14ac:dyDescent="0.25">
      <c r="B68" s="14"/>
      <c r="C68" s="14"/>
      <c r="D68" s="14"/>
      <c r="E68" s="14"/>
      <c r="F68" s="15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31"/>
      <c r="Y68" s="34">
        <f t="shared" si="7"/>
        <v>0</v>
      </c>
      <c r="AD68" s="36"/>
      <c r="AE68" s="36"/>
      <c r="AF68" s="36"/>
      <c r="AG68" s="36"/>
      <c r="AH68" s="36"/>
      <c r="AI68" s="36"/>
    </row>
    <row r="69" spans="2:35" ht="13.5" customHeight="1" thickBot="1" x14ac:dyDescent="0.3">
      <c r="E69" s="82" t="s">
        <v>145</v>
      </c>
      <c r="F69" s="87"/>
      <c r="G69" s="83" t="str">
        <f>G$7</f>
        <v>2011</v>
      </c>
      <c r="H69" s="83" t="str">
        <f t="shared" ref="H69:V69" si="8">H$7</f>
        <v>2012</v>
      </c>
      <c r="I69" s="83" t="str">
        <f t="shared" si="8"/>
        <v>2013</v>
      </c>
      <c r="J69" s="83" t="str">
        <f t="shared" si="8"/>
        <v>2014</v>
      </c>
      <c r="K69" s="83" t="str">
        <f t="shared" si="8"/>
        <v>2015</v>
      </c>
      <c r="L69" s="83" t="str">
        <f t="shared" si="8"/>
        <v>2016</v>
      </c>
      <c r="M69" s="83" t="str">
        <f t="shared" si="8"/>
        <v>2017</v>
      </c>
      <c r="N69" s="83">
        <f t="shared" si="8"/>
        <v>43251</v>
      </c>
      <c r="O69" s="13">
        <f t="shared" si="8"/>
        <v>0</v>
      </c>
      <c r="P69" s="83">
        <f t="shared" si="8"/>
        <v>43137</v>
      </c>
      <c r="Q69" s="83">
        <f t="shared" si="8"/>
        <v>43159</v>
      </c>
      <c r="R69" s="83">
        <f t="shared" si="8"/>
        <v>43190</v>
      </c>
      <c r="S69" s="83">
        <f t="shared" si="8"/>
        <v>43220</v>
      </c>
      <c r="T69" s="83">
        <f t="shared" si="8"/>
        <v>43251</v>
      </c>
      <c r="U69" s="88" t="str">
        <f t="shared" si="8"/>
        <v>Share of Units</v>
      </c>
      <c r="V69" s="88" t="str">
        <f t="shared" si="8"/>
        <v>Penentration</v>
      </c>
      <c r="W69" s="13"/>
      <c r="X69" s="31"/>
      <c r="Y69" s="32">
        <f t="shared" si="7"/>
        <v>0</v>
      </c>
      <c r="AF69" s="107" t="s">
        <v>138</v>
      </c>
    </row>
    <row r="70" spans="2:35" ht="13.5" customHeight="1" x14ac:dyDescent="0.25">
      <c r="E70" s="84" t="s">
        <v>2</v>
      </c>
      <c r="F70" s="15"/>
      <c r="G70" s="16">
        <f t="shared" ref="G70:L70" si="9">G85</f>
        <v>499</v>
      </c>
      <c r="H70" s="16">
        <f t="shared" si="9"/>
        <v>606</v>
      </c>
      <c r="I70" s="16">
        <f t="shared" si="9"/>
        <v>749</v>
      </c>
      <c r="J70" s="16">
        <f t="shared" si="9"/>
        <v>917</v>
      </c>
      <c r="K70" s="16">
        <f t="shared" si="9"/>
        <v>1117</v>
      </c>
      <c r="L70" s="16">
        <f t="shared" si="9"/>
        <v>1299</v>
      </c>
      <c r="M70" s="16">
        <f t="shared" ref="M70:N70" si="10">M85</f>
        <v>1492</v>
      </c>
      <c r="N70" s="16">
        <f t="shared" si="10"/>
        <v>1591</v>
      </c>
      <c r="O70" s="16"/>
      <c r="P70" s="16">
        <f>SUM(P8:P59)</f>
        <v>1548</v>
      </c>
      <c r="Q70" s="16">
        <f>SUM(Q8:Q59)</f>
        <v>1554</v>
      </c>
      <c r="R70" s="16">
        <f>SUM(R8:R59)</f>
        <v>1567</v>
      </c>
      <c r="S70" s="16">
        <f>SUM(S8:S59)</f>
        <v>1577</v>
      </c>
      <c r="T70" s="16">
        <f>SUM(T8:T59)</f>
        <v>1591</v>
      </c>
      <c r="U70" s="37">
        <f>R70/R$67</f>
        <v>0.98121477770820287</v>
      </c>
      <c r="V70" s="37">
        <f>(T70*7400/1000)/AA70</f>
        <v>3.5779281637031445E-2</v>
      </c>
      <c r="W70" s="37"/>
      <c r="X70" s="31">
        <f>T70-M70</f>
        <v>99</v>
      </c>
      <c r="Y70" s="32">
        <f t="shared" si="7"/>
        <v>0.93396226415094341</v>
      </c>
      <c r="AA70" s="16">
        <f>AA85</f>
        <v>329056.35499999998</v>
      </c>
      <c r="AF70" s="16">
        <f>SUM(AF8:AF59)</f>
        <v>319827.58200000005</v>
      </c>
    </row>
    <row r="71" spans="2:35" ht="13.5" customHeight="1" x14ac:dyDescent="0.25">
      <c r="E71" s="84" t="s">
        <v>1</v>
      </c>
      <c r="F71" s="15"/>
      <c r="G71" s="16">
        <f>SUM(G60:G63)</f>
        <v>0</v>
      </c>
      <c r="H71" s="16">
        <f t="shared" ref="H71:R71" si="11">SUM(H60:H63)</f>
        <v>0</v>
      </c>
      <c r="I71" s="16">
        <f t="shared" si="11"/>
        <v>0</v>
      </c>
      <c r="J71" s="16">
        <f t="shared" si="11"/>
        <v>0</v>
      </c>
      <c r="K71" s="16">
        <f t="shared" si="11"/>
        <v>4</v>
      </c>
      <c r="L71" s="16">
        <f t="shared" si="11"/>
        <v>11</v>
      </c>
      <c r="M71" s="16">
        <f t="shared" ref="M71:N71" si="12">SUM(M60:M63)</f>
        <v>23</v>
      </c>
      <c r="N71" s="16">
        <f t="shared" si="12"/>
        <v>26</v>
      </c>
      <c r="O71" s="16"/>
      <c r="P71" s="16">
        <f t="shared" si="11"/>
        <v>24</v>
      </c>
      <c r="Q71" s="16">
        <f t="shared" si="11"/>
        <v>24</v>
      </c>
      <c r="R71" s="16">
        <f t="shared" si="11"/>
        <v>25</v>
      </c>
      <c r="S71" s="16">
        <f t="shared" ref="S71:T71" si="13">SUM(S60:S63)</f>
        <v>25</v>
      </c>
      <c r="T71" s="16">
        <f t="shared" si="13"/>
        <v>26</v>
      </c>
      <c r="U71" s="37">
        <f>R71/R$67</f>
        <v>1.5654351909830933E-2</v>
      </c>
      <c r="V71" s="37">
        <f>(T71*7400/1000)/AA71</f>
        <v>5.241352429109415E-3</v>
      </c>
      <c r="W71" s="37"/>
      <c r="X71" s="31">
        <f>T71-M71</f>
        <v>3</v>
      </c>
      <c r="Y71" s="32">
        <f t="shared" si="7"/>
        <v>2.8301886792452831E-2</v>
      </c>
      <c r="AA71" s="16">
        <f>Pop!D65/1000</f>
        <v>36708.082999999999</v>
      </c>
      <c r="AF71" s="16">
        <f t="shared" ref="AF71" si="14">SUM(AF60:AF63)</f>
        <v>826.23333333333346</v>
      </c>
    </row>
    <row r="72" spans="2:35" ht="13.5" customHeight="1" x14ac:dyDescent="0.25">
      <c r="E72" s="84" t="s">
        <v>0</v>
      </c>
      <c r="F72" s="15"/>
      <c r="G72" s="16">
        <f>G64+G65</f>
        <v>0</v>
      </c>
      <c r="H72" s="16">
        <f t="shared" ref="H72:J72" si="15">H64+H65</f>
        <v>0</v>
      </c>
      <c r="I72" s="16">
        <f t="shared" si="15"/>
        <v>0</v>
      </c>
      <c r="J72" s="16">
        <f t="shared" si="15"/>
        <v>0</v>
      </c>
      <c r="K72" s="16">
        <f>K64+K65+K66</f>
        <v>1</v>
      </c>
      <c r="L72" s="16">
        <f>L64+L65+L66</f>
        <v>1</v>
      </c>
      <c r="M72" s="16">
        <f>M64+M65+M66</f>
        <v>3</v>
      </c>
      <c r="N72" s="16">
        <f>N64+N65+N66</f>
        <v>7</v>
      </c>
      <c r="O72" s="16"/>
      <c r="P72" s="16">
        <f>P64+P65+P66</f>
        <v>3</v>
      </c>
      <c r="Q72" s="16">
        <f t="shared" ref="Q72:R72" si="16">Q64+Q65+Q66</f>
        <v>3</v>
      </c>
      <c r="R72" s="16">
        <f t="shared" si="16"/>
        <v>5</v>
      </c>
      <c r="S72" s="16">
        <f t="shared" ref="S72:T72" si="17">S64+S65+S66</f>
        <v>6</v>
      </c>
      <c r="T72" s="16">
        <f t="shared" si="17"/>
        <v>7</v>
      </c>
      <c r="U72" s="37">
        <f>R72/R$67</f>
        <v>3.1308703819661866E-3</v>
      </c>
      <c r="V72" s="16"/>
      <c r="W72" s="37"/>
      <c r="X72" s="31">
        <f>T72-M72</f>
        <v>4</v>
      </c>
      <c r="Y72" s="32">
        <f t="shared" si="7"/>
        <v>3.7735849056603772E-2</v>
      </c>
      <c r="AF72" s="16">
        <f t="shared" ref="AF72" si="18">AF64+AF65+AF66</f>
        <v>0</v>
      </c>
    </row>
    <row r="73" spans="2:35" ht="13.5" customHeight="1" thickBot="1" x14ac:dyDescent="0.3">
      <c r="C73" s="8"/>
      <c r="D73" s="8"/>
      <c r="E73" s="86" t="s">
        <v>143</v>
      </c>
      <c r="F73" s="26"/>
      <c r="G73" s="27">
        <f>G70+G71+G72</f>
        <v>499</v>
      </c>
      <c r="H73" s="27">
        <f t="shared" ref="H73:P73" si="19">H70+H71+H72</f>
        <v>606</v>
      </c>
      <c r="I73" s="27">
        <f t="shared" si="19"/>
        <v>749</v>
      </c>
      <c r="J73" s="27">
        <f t="shared" si="19"/>
        <v>917</v>
      </c>
      <c r="K73" s="27">
        <f t="shared" si="19"/>
        <v>1122</v>
      </c>
      <c r="L73" s="27">
        <f t="shared" si="19"/>
        <v>1311</v>
      </c>
      <c r="M73" s="27">
        <f t="shared" ref="M73:N73" si="20">M70+M71+M72</f>
        <v>1518</v>
      </c>
      <c r="N73" s="27">
        <f t="shared" si="20"/>
        <v>1624</v>
      </c>
      <c r="O73" s="17"/>
      <c r="P73" s="27">
        <f t="shared" si="19"/>
        <v>1575</v>
      </c>
      <c r="Q73" s="27">
        <f>Q70+Q71+Q72</f>
        <v>1581</v>
      </c>
      <c r="R73" s="27">
        <f>R70+R71+R72</f>
        <v>1597</v>
      </c>
      <c r="S73" s="27">
        <f>S70+S71+S72</f>
        <v>1608</v>
      </c>
      <c r="T73" s="27">
        <f>T70+T71+T72</f>
        <v>1624</v>
      </c>
      <c r="U73" s="40">
        <f>R73/R$67</f>
        <v>1</v>
      </c>
      <c r="V73" s="27"/>
      <c r="W73" s="46"/>
      <c r="X73" s="31">
        <f>T73-M73</f>
        <v>106</v>
      </c>
      <c r="Y73" s="32">
        <f t="shared" si="7"/>
        <v>1</v>
      </c>
      <c r="AF73" s="27">
        <f>AF70+AF71+AF72</f>
        <v>320653.81533333339</v>
      </c>
    </row>
    <row r="74" spans="2:35" s="42" customFormat="1" ht="13.5" customHeight="1" x14ac:dyDescent="0.25">
      <c r="X74" s="31"/>
    </row>
    <row r="75" spans="2:35" ht="13.5" customHeight="1" thickBot="1" x14ac:dyDescent="0.3">
      <c r="E75" s="82" t="s">
        <v>144</v>
      </c>
      <c r="F75" s="87"/>
      <c r="G75" s="83" t="str">
        <f>G$7</f>
        <v>2011</v>
      </c>
      <c r="H75" s="83" t="str">
        <f t="shared" ref="H75:V75" si="21">H$7</f>
        <v>2012</v>
      </c>
      <c r="I75" s="83" t="str">
        <f t="shared" si="21"/>
        <v>2013</v>
      </c>
      <c r="J75" s="83" t="str">
        <f t="shared" si="21"/>
        <v>2014</v>
      </c>
      <c r="K75" s="83" t="str">
        <f t="shared" si="21"/>
        <v>2015</v>
      </c>
      <c r="L75" s="83" t="str">
        <f t="shared" si="21"/>
        <v>2016</v>
      </c>
      <c r="M75" s="83" t="str">
        <f t="shared" si="21"/>
        <v>2017</v>
      </c>
      <c r="N75" s="83">
        <f t="shared" si="21"/>
        <v>43251</v>
      </c>
      <c r="O75" s="13">
        <f t="shared" si="21"/>
        <v>0</v>
      </c>
      <c r="P75" s="83">
        <f t="shared" si="21"/>
        <v>43137</v>
      </c>
      <c r="Q75" s="83">
        <f t="shared" si="21"/>
        <v>43159</v>
      </c>
      <c r="R75" s="83">
        <f t="shared" si="21"/>
        <v>43190</v>
      </c>
      <c r="S75" s="83">
        <f t="shared" si="21"/>
        <v>43220</v>
      </c>
      <c r="T75" s="83">
        <f t="shared" si="21"/>
        <v>43251</v>
      </c>
      <c r="U75" s="88" t="str">
        <f t="shared" si="21"/>
        <v>Share of Units</v>
      </c>
      <c r="V75" s="88" t="str">
        <f t="shared" si="21"/>
        <v>Penentration</v>
      </c>
      <c r="W75" s="13"/>
      <c r="X75" s="31"/>
      <c r="Y75" s="32">
        <f t="shared" ref="Y75:Y93" si="22">X75/X$73</f>
        <v>0</v>
      </c>
      <c r="AF75" s="107" t="s">
        <v>138</v>
      </c>
    </row>
    <row r="76" spans="2:35" ht="13.5" customHeight="1" x14ac:dyDescent="0.25">
      <c r="E76" s="84" t="s">
        <v>60</v>
      </c>
      <c r="F76" s="15"/>
      <c r="G76" s="16">
        <f t="shared" ref="G76:L76" si="23">SUM(G8:G13)</f>
        <v>113</v>
      </c>
      <c r="H76" s="16">
        <f t="shared" si="23"/>
        <v>116</v>
      </c>
      <c r="I76" s="16">
        <f t="shared" si="23"/>
        <v>116</v>
      </c>
      <c r="J76" s="16">
        <f t="shared" si="23"/>
        <v>119</v>
      </c>
      <c r="K76" s="16">
        <f t="shared" si="23"/>
        <v>123</v>
      </c>
      <c r="L76" s="16">
        <f t="shared" si="23"/>
        <v>128</v>
      </c>
      <c r="M76" s="16">
        <f t="shared" ref="M76:N76" si="24">SUM(M8:M13)</f>
        <v>134</v>
      </c>
      <c r="N76" s="16">
        <f t="shared" si="24"/>
        <v>137</v>
      </c>
      <c r="O76" s="16"/>
      <c r="P76" s="16">
        <f>SUM(P8:P13)</f>
        <v>136</v>
      </c>
      <c r="Q76" s="16">
        <f>SUM(Q8:Q13)</f>
        <v>137</v>
      </c>
      <c r="R76" s="16">
        <f>SUM(R8:R13)</f>
        <v>137</v>
      </c>
      <c r="S76" s="16">
        <f>SUM(S8:S13)</f>
        <v>138</v>
      </c>
      <c r="T76" s="16">
        <f>SUM(T8:T13)</f>
        <v>137</v>
      </c>
      <c r="U76" s="37">
        <f>R76/R$67</f>
        <v>8.5785848465873518E-2</v>
      </c>
      <c r="V76" s="37">
        <f>(T76*7400/1000)/AA76</f>
        <v>6.845374284579725E-2</v>
      </c>
      <c r="W76" s="37"/>
      <c r="X76" s="31">
        <f>T76-M76</f>
        <v>3</v>
      </c>
      <c r="Y76" s="32">
        <f t="shared" si="22"/>
        <v>2.8301886792452831E-2</v>
      </c>
      <c r="AA76" s="16">
        <f t="shared" ref="AA76:AA84" si="25">SUMIF($D$8:$D$59,$E76,AA$8:AA$59)</f>
        <v>14810.000999999998</v>
      </c>
      <c r="AE76" s="37">
        <f t="shared" ref="AE76" si="26">(I76*6452)/AF76/1000</f>
        <v>5.1111815427855693E-2</v>
      </c>
      <c r="AF76" s="16">
        <f>SUM(AF8:AF13)</f>
        <v>14643.032999999998</v>
      </c>
    </row>
    <row r="77" spans="2:35" ht="13.5" customHeight="1" x14ac:dyDescent="0.25">
      <c r="E77" s="84" t="s">
        <v>123</v>
      </c>
      <c r="F77" s="15"/>
      <c r="G77" s="16">
        <f t="shared" ref="G77:L77" si="27">SUM(G14:G16)</f>
        <v>129</v>
      </c>
      <c r="H77" s="16">
        <f t="shared" si="27"/>
        <v>139</v>
      </c>
      <c r="I77" s="16">
        <f t="shared" si="27"/>
        <v>164</v>
      </c>
      <c r="J77" s="16">
        <f t="shared" si="27"/>
        <v>189</v>
      </c>
      <c r="K77" s="16">
        <f t="shared" si="27"/>
        <v>208</v>
      </c>
      <c r="L77" s="16">
        <f t="shared" si="27"/>
        <v>219</v>
      </c>
      <c r="M77" s="16">
        <f t="shared" ref="M77:N77" si="28">SUM(M14:M16)</f>
        <v>243</v>
      </c>
      <c r="N77" s="16">
        <f t="shared" si="28"/>
        <v>248</v>
      </c>
      <c r="O77" s="16"/>
      <c r="P77" s="16">
        <f>SUM(P14:P16)</f>
        <v>247</v>
      </c>
      <c r="Q77" s="16">
        <f>SUM(Q14:Q16)</f>
        <v>248</v>
      </c>
      <c r="R77" s="16">
        <f>SUM(R14:R16)</f>
        <v>249</v>
      </c>
      <c r="S77" s="16">
        <f>SUM(S14:S16)</f>
        <v>248</v>
      </c>
      <c r="T77" s="16">
        <f>SUM(T14:T16)</f>
        <v>248</v>
      </c>
      <c r="U77" s="37">
        <f t="shared" ref="U77:U84" si="29">R77/R$67</f>
        <v>0.15591734502191609</v>
      </c>
      <c r="V77" s="37">
        <f>(T77*7400/1000)/AA77</f>
        <v>4.4051235004409446E-2</v>
      </c>
      <c r="W77" s="37"/>
      <c r="X77" s="31">
        <f>T77-M77</f>
        <v>5</v>
      </c>
      <c r="Y77" s="32">
        <f t="shared" si="22"/>
        <v>4.716981132075472E-2</v>
      </c>
      <c r="AA77" s="16">
        <f t="shared" si="25"/>
        <v>41660.58</v>
      </c>
      <c r="AF77" s="16">
        <f>SUM(AF14:AF16)</f>
        <v>41404.699000000001</v>
      </c>
    </row>
    <row r="78" spans="2:35" ht="13.5" customHeight="1" x14ac:dyDescent="0.25">
      <c r="E78" s="84" t="s">
        <v>50</v>
      </c>
      <c r="F78" s="15"/>
      <c r="G78" s="16">
        <f t="shared" ref="G78:L78" si="30">SUM(G17:G21)</f>
        <v>55</v>
      </c>
      <c r="H78" s="16">
        <f t="shared" si="30"/>
        <v>85</v>
      </c>
      <c r="I78" s="16">
        <f t="shared" si="30"/>
        <v>126</v>
      </c>
      <c r="J78" s="16">
        <f t="shared" si="30"/>
        <v>156</v>
      </c>
      <c r="K78" s="16">
        <f t="shared" si="30"/>
        <v>190</v>
      </c>
      <c r="L78" s="16">
        <f t="shared" si="30"/>
        <v>226</v>
      </c>
      <c r="M78" s="16">
        <f t="shared" ref="M78:N78" si="31">SUM(M17:M21)</f>
        <v>257</v>
      </c>
      <c r="N78" s="16">
        <f t="shared" si="31"/>
        <v>278</v>
      </c>
      <c r="O78" s="16"/>
      <c r="P78" s="16">
        <f>SUM(P17:P21)</f>
        <v>266</v>
      </c>
      <c r="Q78" s="16">
        <f>SUM(Q17:Q21)</f>
        <v>268</v>
      </c>
      <c r="R78" s="16">
        <f>SUM(R17:R21)</f>
        <v>270</v>
      </c>
      <c r="S78" s="16">
        <f>SUM(S17:S21)</f>
        <v>274</v>
      </c>
      <c r="T78" s="16">
        <f>SUM(T17:T21)</f>
        <v>278</v>
      </c>
      <c r="U78" s="37">
        <f t="shared" si="29"/>
        <v>0.16906700062617408</v>
      </c>
      <c r="V78" s="37">
        <f t="shared" ref="V78:V85" si="32">(T78*7400/1000)/AA78</f>
        <v>4.3877344436983198E-2</v>
      </c>
      <c r="W78" s="37"/>
      <c r="X78" s="31">
        <f>T78-M78</f>
        <v>21</v>
      </c>
      <c r="Y78" s="32">
        <f t="shared" si="22"/>
        <v>0.19811320754716982</v>
      </c>
      <c r="AA78" s="16">
        <f t="shared" si="25"/>
        <v>46885.243999999999</v>
      </c>
      <c r="AF78" s="16">
        <f>SUM(AF17:AF21)</f>
        <v>46661.624000000003</v>
      </c>
    </row>
    <row r="79" spans="2:35" ht="13.5" customHeight="1" x14ac:dyDescent="0.25">
      <c r="E79" s="84" t="s">
        <v>42</v>
      </c>
      <c r="F79" s="15"/>
      <c r="G79" s="16">
        <f t="shared" ref="G79:L79" si="33">SUM(G22:G28)</f>
        <v>10</v>
      </c>
      <c r="H79" s="16">
        <f t="shared" si="33"/>
        <v>18</v>
      </c>
      <c r="I79" s="16">
        <f t="shared" si="33"/>
        <v>25</v>
      </c>
      <c r="J79" s="16">
        <f t="shared" si="33"/>
        <v>36</v>
      </c>
      <c r="K79" s="16">
        <f t="shared" si="33"/>
        <v>47</v>
      </c>
      <c r="L79" s="16">
        <f t="shared" si="33"/>
        <v>60</v>
      </c>
      <c r="M79" s="16">
        <f t="shared" ref="M79:N79" si="34">SUM(M22:M28)</f>
        <v>72</v>
      </c>
      <c r="N79" s="16">
        <f t="shared" si="34"/>
        <v>76</v>
      </c>
      <c r="O79" s="16"/>
      <c r="P79" s="16">
        <f>SUM(P22:P28)</f>
        <v>74</v>
      </c>
      <c r="Q79" s="16">
        <f>SUM(Q22:Q28)</f>
        <v>74</v>
      </c>
      <c r="R79" s="16">
        <f>SUM(R22:R28)</f>
        <v>74</v>
      </c>
      <c r="S79" s="16">
        <f>SUM(S22:S28)</f>
        <v>74</v>
      </c>
      <c r="T79" s="16">
        <f>SUM(T22:T28)</f>
        <v>76</v>
      </c>
      <c r="U79" s="37">
        <f t="shared" si="29"/>
        <v>4.6336881653099564E-2</v>
      </c>
      <c r="V79" s="37">
        <f t="shared" si="32"/>
        <v>2.6411062929288371E-2</v>
      </c>
      <c r="W79" s="37"/>
      <c r="X79" s="31">
        <f>T79-M79</f>
        <v>4</v>
      </c>
      <c r="Y79" s="32">
        <f t="shared" si="22"/>
        <v>3.7735849056603772E-2</v>
      </c>
      <c r="AA79" s="16">
        <f t="shared" si="25"/>
        <v>21294.107</v>
      </c>
      <c r="AF79" s="16">
        <f>SUM(AF22:AF28)</f>
        <v>20872.826999999997</v>
      </c>
    </row>
    <row r="80" spans="2:35" ht="13.5" customHeight="1" x14ac:dyDescent="0.25">
      <c r="E80" s="84" t="s">
        <v>32</v>
      </c>
      <c r="F80" s="15"/>
      <c r="G80" s="16">
        <f t="shared" ref="G80:L80" si="35">SUM(G29:G38)</f>
        <v>104</v>
      </c>
      <c r="H80" s="16">
        <f t="shared" si="35"/>
        <v>124</v>
      </c>
      <c r="I80" s="16">
        <f t="shared" si="35"/>
        <v>149</v>
      </c>
      <c r="J80" s="16">
        <f t="shared" si="35"/>
        <v>185</v>
      </c>
      <c r="K80" s="16">
        <f t="shared" si="35"/>
        <v>241</v>
      </c>
      <c r="L80" s="16">
        <f t="shared" si="35"/>
        <v>278</v>
      </c>
      <c r="M80" s="16">
        <f t="shared" ref="M80:N80" si="36">SUM(M29:M38)</f>
        <v>312</v>
      </c>
      <c r="N80" s="16">
        <f t="shared" si="36"/>
        <v>332</v>
      </c>
      <c r="O80" s="16"/>
      <c r="P80" s="16">
        <f>SUM(P29:P38)</f>
        <v>323</v>
      </c>
      <c r="Q80" s="16">
        <f>SUM(Q29:Q38)</f>
        <v>324</v>
      </c>
      <c r="R80" s="16">
        <f>SUM(R29:R38)</f>
        <v>328</v>
      </c>
      <c r="S80" s="16">
        <f>SUM(S29:S38)</f>
        <v>330</v>
      </c>
      <c r="T80" s="16">
        <f>SUM(T29:T38)</f>
        <v>332</v>
      </c>
      <c r="U80" s="37">
        <f t="shared" si="29"/>
        <v>0.20538509705698185</v>
      </c>
      <c r="V80" s="37">
        <f t="shared" si="32"/>
        <v>3.6106734080796225E-2</v>
      </c>
      <c r="W80" s="37"/>
      <c r="X80" s="31">
        <f>T80-M80</f>
        <v>20</v>
      </c>
      <c r="Y80" s="32">
        <f t="shared" si="22"/>
        <v>0.18867924528301888</v>
      </c>
      <c r="AA80" s="16">
        <f t="shared" si="25"/>
        <v>68042.709000000003</v>
      </c>
      <c r="AF80" s="16">
        <f>SUM(AF29:AF38)</f>
        <v>65397.354999999996</v>
      </c>
    </row>
    <row r="81" spans="5:32" ht="13.5" customHeight="1" x14ac:dyDescent="0.25">
      <c r="E81" s="84" t="s">
        <v>27</v>
      </c>
      <c r="F81" s="15"/>
      <c r="G81" s="16">
        <f t="shared" ref="G81:L81" si="37">SUM(G39:G42)</f>
        <v>12</v>
      </c>
      <c r="H81" s="16">
        <f t="shared" si="37"/>
        <v>22</v>
      </c>
      <c r="I81" s="16">
        <f t="shared" si="37"/>
        <v>32</v>
      </c>
      <c r="J81" s="16">
        <f t="shared" si="37"/>
        <v>46</v>
      </c>
      <c r="K81" s="16">
        <f t="shared" si="37"/>
        <v>62</v>
      </c>
      <c r="L81" s="16">
        <f t="shared" si="37"/>
        <v>74</v>
      </c>
      <c r="M81" s="16">
        <f t="shared" ref="M81:N81" si="38">SUM(M39:M42)</f>
        <v>90</v>
      </c>
      <c r="N81" s="16">
        <f t="shared" si="38"/>
        <v>98</v>
      </c>
      <c r="O81" s="16"/>
      <c r="P81" s="16">
        <f>SUM(P39:P42)</f>
        <v>95</v>
      </c>
      <c r="Q81" s="16">
        <f>SUM(Q39:Q42)</f>
        <v>96</v>
      </c>
      <c r="R81" s="16">
        <f>SUM(R39:R42)</f>
        <v>97</v>
      </c>
      <c r="S81" s="16">
        <f>SUM(S39:S42)</f>
        <v>98</v>
      </c>
      <c r="T81" s="16">
        <f>SUM(T39:T42)</f>
        <v>98</v>
      </c>
      <c r="U81" s="37">
        <f t="shared" si="29"/>
        <v>6.0738885410144022E-2</v>
      </c>
      <c r="V81" s="37">
        <f t="shared" si="32"/>
        <v>3.8110212717207714E-2</v>
      </c>
      <c r="W81" s="37"/>
      <c r="X81" s="31">
        <f>T81-M81</f>
        <v>8</v>
      </c>
      <c r="Y81" s="32">
        <f t="shared" si="22"/>
        <v>7.5471698113207544E-2</v>
      </c>
      <c r="AA81" s="16">
        <f t="shared" si="25"/>
        <v>19029.020000000004</v>
      </c>
      <c r="AF81" s="16">
        <f>SUM(AF39:AF42)</f>
        <v>18705.296999999999</v>
      </c>
    </row>
    <row r="82" spans="5:32" ht="13.5" customHeight="1" x14ac:dyDescent="0.25">
      <c r="E82" s="84" t="s">
        <v>22</v>
      </c>
      <c r="F82" s="15"/>
      <c r="G82" s="16">
        <f t="shared" ref="G82:L82" si="39">SUM(G43:G46)</f>
        <v>34</v>
      </c>
      <c r="H82" s="16">
        <f t="shared" si="39"/>
        <v>46</v>
      </c>
      <c r="I82" s="16">
        <f t="shared" si="39"/>
        <v>64</v>
      </c>
      <c r="J82" s="16">
        <f t="shared" si="39"/>
        <v>85</v>
      </c>
      <c r="K82" s="16">
        <f t="shared" si="39"/>
        <v>110</v>
      </c>
      <c r="L82" s="16">
        <f t="shared" si="39"/>
        <v>135</v>
      </c>
      <c r="M82" s="16">
        <f t="shared" ref="M82:N82" si="40">SUM(M43:M46)</f>
        <v>160</v>
      </c>
      <c r="N82" s="16">
        <f t="shared" si="40"/>
        <v>170</v>
      </c>
      <c r="O82" s="16"/>
      <c r="P82" s="16">
        <f>SUM(P43:P46)</f>
        <v>167</v>
      </c>
      <c r="Q82" s="16">
        <f>SUM(Q43:Q46)</f>
        <v>166</v>
      </c>
      <c r="R82" s="16">
        <f>SUM(R43:R46)</f>
        <v>168</v>
      </c>
      <c r="S82" s="16">
        <f>SUM(S43:S46)</f>
        <v>169</v>
      </c>
      <c r="T82" s="16">
        <f>SUM(T43:T46)</f>
        <v>170</v>
      </c>
      <c r="U82" s="37">
        <f t="shared" si="29"/>
        <v>0.10519724483406387</v>
      </c>
      <c r="V82" s="37">
        <f t="shared" si="32"/>
        <v>3.150981192499603E-2</v>
      </c>
      <c r="W82" s="37"/>
      <c r="X82" s="31">
        <f>T82-M82</f>
        <v>10</v>
      </c>
      <c r="Y82" s="32">
        <f t="shared" si="22"/>
        <v>9.4339622641509441E-2</v>
      </c>
      <c r="AA82" s="16">
        <f t="shared" si="25"/>
        <v>39924.072</v>
      </c>
      <c r="AF82" s="16">
        <f>SUM(AF43:AF46)</f>
        <v>37912.694000000003</v>
      </c>
    </row>
    <row r="83" spans="5:32" ht="13.5" customHeight="1" x14ac:dyDescent="0.25">
      <c r="E83" s="84" t="s">
        <v>5</v>
      </c>
      <c r="F83" s="15"/>
      <c r="G83" s="16">
        <f t="shared" ref="G83:L83" si="41">SUM(G47:G54)</f>
        <v>23</v>
      </c>
      <c r="H83" s="16">
        <f t="shared" si="41"/>
        <v>33</v>
      </c>
      <c r="I83" s="16">
        <f t="shared" si="41"/>
        <v>41</v>
      </c>
      <c r="J83" s="16">
        <f t="shared" si="41"/>
        <v>54</v>
      </c>
      <c r="K83" s="16">
        <f t="shared" si="41"/>
        <v>64</v>
      </c>
      <c r="L83" s="16">
        <f t="shared" si="41"/>
        <v>79</v>
      </c>
      <c r="M83" s="16">
        <f t="shared" ref="M83:N83" si="42">SUM(M47:M54)</f>
        <v>89</v>
      </c>
      <c r="N83" s="16">
        <f t="shared" si="42"/>
        <v>104</v>
      </c>
      <c r="O83" s="16"/>
      <c r="P83" s="16">
        <f>SUM(P47:P54)</f>
        <v>98</v>
      </c>
      <c r="Q83" s="16">
        <f>SUM(Q47:Q54)</f>
        <v>99</v>
      </c>
      <c r="R83" s="16">
        <f>SUM(R47:R54)</f>
        <v>102</v>
      </c>
      <c r="S83" s="16">
        <f>SUM(S47:S54)</f>
        <v>102</v>
      </c>
      <c r="T83" s="16">
        <f>SUM(T47:T54)</f>
        <v>104</v>
      </c>
      <c r="U83" s="37">
        <f t="shared" si="29"/>
        <v>6.3869755792110211E-2</v>
      </c>
      <c r="V83" s="37">
        <f t="shared" si="32"/>
        <v>3.1856787513695715E-2</v>
      </c>
      <c r="W83" s="37"/>
      <c r="X83" s="31">
        <f>T83-M83</f>
        <v>15</v>
      </c>
      <c r="Y83" s="32">
        <f t="shared" si="22"/>
        <v>0.14150943396226415</v>
      </c>
      <c r="AA83" s="16">
        <f t="shared" si="25"/>
        <v>24158.116999999995</v>
      </c>
      <c r="AF83" s="16">
        <f>SUM(AF47:AF54)</f>
        <v>22854.797999999999</v>
      </c>
    </row>
    <row r="84" spans="5:32" ht="13.5" customHeight="1" x14ac:dyDescent="0.25">
      <c r="E84" s="84" t="s">
        <v>8</v>
      </c>
      <c r="F84" s="15"/>
      <c r="G84" s="16">
        <f t="shared" ref="G84:L84" si="43">SUM(G55:G59)</f>
        <v>19</v>
      </c>
      <c r="H84" s="16">
        <f t="shared" si="43"/>
        <v>23</v>
      </c>
      <c r="I84" s="16">
        <f t="shared" si="43"/>
        <v>32</v>
      </c>
      <c r="J84" s="16">
        <f t="shared" si="43"/>
        <v>47</v>
      </c>
      <c r="K84" s="16">
        <f t="shared" si="43"/>
        <v>72</v>
      </c>
      <c r="L84" s="16">
        <f t="shared" si="43"/>
        <v>100</v>
      </c>
      <c r="M84" s="16">
        <f t="shared" ref="M84:N84" si="44">SUM(M55:M59)</f>
        <v>135</v>
      </c>
      <c r="N84" s="16">
        <f t="shared" si="44"/>
        <v>148</v>
      </c>
      <c r="O84" s="16"/>
      <c r="P84" s="16">
        <f>SUM(P55:P59)</f>
        <v>142</v>
      </c>
      <c r="Q84" s="16">
        <f>SUM(Q55:Q59)</f>
        <v>142</v>
      </c>
      <c r="R84" s="16">
        <f>SUM(R55:R59)</f>
        <v>142</v>
      </c>
      <c r="S84" s="16">
        <f>SUM(S55:S59)</f>
        <v>144</v>
      </c>
      <c r="T84" s="16">
        <f>SUM(T55:T59)</f>
        <v>148</v>
      </c>
      <c r="U84" s="37">
        <f t="shared" si="29"/>
        <v>8.8916718847839693E-2</v>
      </c>
      <c r="V84" s="37">
        <f t="shared" si="32"/>
        <v>2.0566168671314149E-2</v>
      </c>
      <c r="W84" s="37"/>
      <c r="X84" s="31">
        <f>T84-M84</f>
        <v>13</v>
      </c>
      <c r="Y84" s="32">
        <f t="shared" si="22"/>
        <v>0.12264150943396226</v>
      </c>
      <c r="AA84" s="16">
        <f t="shared" si="25"/>
        <v>53252.504999999997</v>
      </c>
      <c r="AF84" s="16">
        <f>SUM(AF55:AF59)</f>
        <v>51375.255000000005</v>
      </c>
    </row>
    <row r="85" spans="5:32" ht="13.5" customHeight="1" thickBot="1" x14ac:dyDescent="0.3">
      <c r="E85" s="86" t="s">
        <v>122</v>
      </c>
      <c r="F85" s="26"/>
      <c r="G85" s="27">
        <f>SUM(G76:G84)</f>
        <v>499</v>
      </c>
      <c r="H85" s="27">
        <f t="shared" ref="H85:R85" si="45">SUM(H76:H84)</f>
        <v>606</v>
      </c>
      <c r="I85" s="27">
        <f t="shared" si="45"/>
        <v>749</v>
      </c>
      <c r="J85" s="27">
        <f t="shared" si="45"/>
        <v>917</v>
      </c>
      <c r="K85" s="27">
        <f t="shared" si="45"/>
        <v>1117</v>
      </c>
      <c r="L85" s="27">
        <f t="shared" si="45"/>
        <v>1299</v>
      </c>
      <c r="M85" s="27">
        <f t="shared" ref="M85:N85" si="46">SUM(M76:M84)</f>
        <v>1492</v>
      </c>
      <c r="N85" s="27">
        <f t="shared" si="46"/>
        <v>1591</v>
      </c>
      <c r="O85" s="17"/>
      <c r="P85" s="27">
        <f t="shared" si="45"/>
        <v>1548</v>
      </c>
      <c r="Q85" s="27">
        <f t="shared" si="45"/>
        <v>1554</v>
      </c>
      <c r="R85" s="27">
        <f t="shared" si="45"/>
        <v>1567</v>
      </c>
      <c r="S85" s="27">
        <f t="shared" ref="S85:T85" si="47">SUM(S76:S84)</f>
        <v>1577</v>
      </c>
      <c r="T85" s="27">
        <f t="shared" si="47"/>
        <v>1591</v>
      </c>
      <c r="U85" s="40">
        <f>R85/R$67</f>
        <v>0.98121477770820287</v>
      </c>
      <c r="V85" s="40">
        <f t="shared" si="32"/>
        <v>3.5779281637031445E-2</v>
      </c>
      <c r="W85" s="46"/>
      <c r="X85" s="31">
        <f>T85-M85</f>
        <v>99</v>
      </c>
      <c r="Y85" s="32">
        <f t="shared" si="22"/>
        <v>0.93396226415094341</v>
      </c>
      <c r="AA85" s="27">
        <f>SUM(AA76:AA84)</f>
        <v>329056.35499999998</v>
      </c>
      <c r="AF85" s="27">
        <f t="shared" ref="AF85" si="48">SUM(AF76:AF84)</f>
        <v>319827.58199999999</v>
      </c>
    </row>
    <row r="86" spans="5:32" ht="13.5" customHeight="1" x14ac:dyDescent="0.25"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8"/>
      <c r="V86" s="16"/>
      <c r="X86" s="31"/>
      <c r="Y86" s="32">
        <f t="shared" si="22"/>
        <v>0</v>
      </c>
      <c r="AF86" s="16"/>
    </row>
    <row r="87" spans="5:32" ht="13.5" customHeight="1" thickBot="1" x14ac:dyDescent="0.3">
      <c r="E87" s="82" t="s">
        <v>144</v>
      </c>
      <c r="F87" s="87"/>
      <c r="G87" s="83" t="str">
        <f>G$7</f>
        <v>2011</v>
      </c>
      <c r="H87" s="83" t="str">
        <f t="shared" ref="H87:V87" si="49">H$7</f>
        <v>2012</v>
      </c>
      <c r="I87" s="83" t="str">
        <f t="shared" si="49"/>
        <v>2013</v>
      </c>
      <c r="J87" s="83" t="str">
        <f t="shared" si="49"/>
        <v>2014</v>
      </c>
      <c r="K87" s="83" t="str">
        <f t="shared" si="49"/>
        <v>2015</v>
      </c>
      <c r="L87" s="83" t="str">
        <f t="shared" si="49"/>
        <v>2016</v>
      </c>
      <c r="M87" s="83" t="str">
        <f t="shared" si="49"/>
        <v>2017</v>
      </c>
      <c r="N87" s="83">
        <f t="shared" si="49"/>
        <v>43251</v>
      </c>
      <c r="O87" s="13">
        <f t="shared" si="49"/>
        <v>0</v>
      </c>
      <c r="P87" s="83">
        <f t="shared" si="49"/>
        <v>43137</v>
      </c>
      <c r="Q87" s="83">
        <f t="shared" si="49"/>
        <v>43159</v>
      </c>
      <c r="R87" s="83">
        <f t="shared" si="49"/>
        <v>43190</v>
      </c>
      <c r="S87" s="83">
        <f t="shared" si="49"/>
        <v>43220</v>
      </c>
      <c r="T87" s="83">
        <f t="shared" si="49"/>
        <v>43251</v>
      </c>
      <c r="U87" s="88" t="str">
        <f t="shared" si="49"/>
        <v>Share of Units</v>
      </c>
      <c r="V87" s="88" t="str">
        <f t="shared" si="49"/>
        <v>Penentration</v>
      </c>
      <c r="W87" s="13"/>
      <c r="X87" s="31"/>
      <c r="Y87" s="32">
        <f t="shared" si="22"/>
        <v>0</v>
      </c>
      <c r="AF87" s="107" t="s">
        <v>138</v>
      </c>
    </row>
    <row r="88" spans="5:32" ht="13.5" customHeight="1" x14ac:dyDescent="0.25">
      <c r="E88" s="84" t="s">
        <v>66</v>
      </c>
      <c r="F88" s="15"/>
      <c r="G88" s="16">
        <f>G76+G77</f>
        <v>242</v>
      </c>
      <c r="H88" s="16">
        <f t="shared" ref="H88:R88" si="50">H76+H77</f>
        <v>255</v>
      </c>
      <c r="I88" s="16">
        <f t="shared" si="50"/>
        <v>280</v>
      </c>
      <c r="J88" s="16">
        <f t="shared" si="50"/>
        <v>308</v>
      </c>
      <c r="K88" s="16">
        <f t="shared" si="50"/>
        <v>331</v>
      </c>
      <c r="L88" s="16">
        <f t="shared" si="50"/>
        <v>347</v>
      </c>
      <c r="M88" s="16">
        <f t="shared" ref="M88:N88" si="51">M76+M77</f>
        <v>377</v>
      </c>
      <c r="N88" s="16">
        <f t="shared" si="51"/>
        <v>385</v>
      </c>
      <c r="O88" s="16"/>
      <c r="P88" s="16">
        <f t="shared" si="50"/>
        <v>383</v>
      </c>
      <c r="Q88" s="16">
        <f t="shared" si="50"/>
        <v>385</v>
      </c>
      <c r="R88" s="16">
        <f t="shared" si="50"/>
        <v>386</v>
      </c>
      <c r="S88" s="16">
        <f t="shared" ref="S88:T88" si="52">S76+S77</f>
        <v>386</v>
      </c>
      <c r="T88" s="16">
        <f t="shared" si="52"/>
        <v>385</v>
      </c>
      <c r="U88" s="37">
        <f>R88/R$67</f>
        <v>0.2417031934877896</v>
      </c>
      <c r="V88" s="37">
        <f t="shared" ref="V88:V92" si="53">(T88*7400/1000)/AA88</f>
        <v>5.0451048130707214E-2</v>
      </c>
      <c r="W88" s="37"/>
      <c r="X88" s="31">
        <f>T88-M88</f>
        <v>8</v>
      </c>
      <c r="Y88" s="32">
        <f t="shared" si="22"/>
        <v>7.5471698113207544E-2</v>
      </c>
      <c r="AA88" s="16">
        <f>SUMIF($C$8:$C$59,$E88,AA$8:AA$59)</f>
        <v>56470.580999999991</v>
      </c>
      <c r="AD88" s="108">
        <f>V88-AE88</f>
        <v>1.8218521754796053E-2</v>
      </c>
      <c r="AE88" s="37">
        <f t="shared" ref="AE88:AE92" si="54">(I88*6452)/AF88/1000</f>
        <v>3.2232526375911161E-2</v>
      </c>
      <c r="AF88" s="16">
        <f t="shared" ref="AF88" si="55">AF76+AF77</f>
        <v>56047.731999999996</v>
      </c>
    </row>
    <row r="89" spans="5:32" ht="13.5" customHeight="1" x14ac:dyDescent="0.25">
      <c r="E89" s="84" t="s">
        <v>55</v>
      </c>
      <c r="F89" s="15"/>
      <c r="G89" s="16">
        <f>G78+G79</f>
        <v>65</v>
      </c>
      <c r="H89" s="16">
        <f t="shared" ref="H89:R89" si="56">H78+H79</f>
        <v>103</v>
      </c>
      <c r="I89" s="16">
        <f t="shared" si="56"/>
        <v>151</v>
      </c>
      <c r="J89" s="16">
        <f t="shared" si="56"/>
        <v>192</v>
      </c>
      <c r="K89" s="16">
        <f t="shared" si="56"/>
        <v>237</v>
      </c>
      <c r="L89" s="16">
        <f t="shared" si="56"/>
        <v>286</v>
      </c>
      <c r="M89" s="16">
        <f t="shared" ref="M89:N89" si="57">M78+M79</f>
        <v>329</v>
      </c>
      <c r="N89" s="16">
        <f t="shared" si="57"/>
        <v>354</v>
      </c>
      <c r="O89" s="16"/>
      <c r="P89" s="16">
        <f t="shared" si="56"/>
        <v>340</v>
      </c>
      <c r="Q89" s="16">
        <f t="shared" si="56"/>
        <v>342</v>
      </c>
      <c r="R89" s="16">
        <f t="shared" si="56"/>
        <v>344</v>
      </c>
      <c r="S89" s="16">
        <f t="shared" ref="S89:T89" si="58">S78+S79</f>
        <v>348</v>
      </c>
      <c r="T89" s="16">
        <f t="shared" si="58"/>
        <v>354</v>
      </c>
      <c r="U89" s="37">
        <f>R89/R$67</f>
        <v>0.21540388227927365</v>
      </c>
      <c r="V89" s="37">
        <f t="shared" si="53"/>
        <v>3.842219031976412E-2</v>
      </c>
      <c r="W89" s="37"/>
      <c r="X89" s="31">
        <f>T89-M89</f>
        <v>25</v>
      </c>
      <c r="Y89" s="32">
        <f t="shared" si="22"/>
        <v>0.23584905660377359</v>
      </c>
      <c r="AA89" s="16">
        <f>SUMIF($C$8:$C$59,$E89,AA$8:AA$59)</f>
        <v>68179.350999999995</v>
      </c>
      <c r="AD89" s="108">
        <f t="shared" ref="AD89:AD92" si="59">V89-AE89</f>
        <v>2.3996190173557259E-2</v>
      </c>
      <c r="AE89" s="37">
        <f t="shared" si="54"/>
        <v>1.442600014620686E-2</v>
      </c>
      <c r="AF89" s="16">
        <f t="shared" ref="AF89" si="60">AF78+AF79</f>
        <v>67534.451000000001</v>
      </c>
    </row>
    <row r="90" spans="5:32" ht="13.5" customHeight="1" x14ac:dyDescent="0.25">
      <c r="E90" s="84" t="s">
        <v>142</v>
      </c>
      <c r="F90" s="15"/>
      <c r="G90" s="16">
        <f t="shared" ref="G90:L90" si="61">G80+G81+G82</f>
        <v>150</v>
      </c>
      <c r="H90" s="16">
        <f t="shared" si="61"/>
        <v>192</v>
      </c>
      <c r="I90" s="16">
        <f t="shared" si="61"/>
        <v>245</v>
      </c>
      <c r="J90" s="16">
        <f t="shared" si="61"/>
        <v>316</v>
      </c>
      <c r="K90" s="16">
        <f t="shared" si="61"/>
        <v>413</v>
      </c>
      <c r="L90" s="16">
        <f t="shared" si="61"/>
        <v>487</v>
      </c>
      <c r="M90" s="16">
        <f t="shared" ref="M90:N90" si="62">M80+M81+M82</f>
        <v>562</v>
      </c>
      <c r="N90" s="16">
        <f t="shared" si="62"/>
        <v>600</v>
      </c>
      <c r="O90" s="16"/>
      <c r="P90" s="16">
        <f>P80+P81+P82</f>
        <v>585</v>
      </c>
      <c r="Q90" s="16">
        <f>Q80+Q81+Q82</f>
        <v>586</v>
      </c>
      <c r="R90" s="16">
        <f>R80+R81+R82</f>
        <v>593</v>
      </c>
      <c r="S90" s="16">
        <f>S80+S81+S82</f>
        <v>597</v>
      </c>
      <c r="T90" s="16">
        <f>T80+T81+T82</f>
        <v>600</v>
      </c>
      <c r="U90" s="37">
        <f>R90/R$67</f>
        <v>0.37132122730118972</v>
      </c>
      <c r="V90" s="37">
        <f t="shared" si="53"/>
        <v>3.4961785862510524E-2</v>
      </c>
      <c r="W90" s="37"/>
      <c r="X90" s="31">
        <f>T90-M90</f>
        <v>38</v>
      </c>
      <c r="Y90" s="32">
        <f t="shared" si="22"/>
        <v>0.35849056603773582</v>
      </c>
      <c r="AA90" s="16">
        <f>SUMIF($C$8:$C$59,$E90,AA$8:AA$59)</f>
        <v>126995.80100000001</v>
      </c>
      <c r="AD90" s="108">
        <f t="shared" si="59"/>
        <v>2.2006530217863987E-2</v>
      </c>
      <c r="AE90" s="37">
        <f t="shared" si="54"/>
        <v>1.2955255644646535E-2</v>
      </c>
      <c r="AF90" s="16">
        <f>AF80+AF81+AF82</f>
        <v>122015.34600000001</v>
      </c>
    </row>
    <row r="91" spans="5:32" ht="13.5" customHeight="1" x14ac:dyDescent="0.25">
      <c r="E91" s="84" t="s">
        <v>133</v>
      </c>
      <c r="F91" s="15"/>
      <c r="G91" s="16">
        <f t="shared" ref="G91:L91" si="63">G83+G84</f>
        <v>42</v>
      </c>
      <c r="H91" s="16">
        <f t="shared" si="63"/>
        <v>56</v>
      </c>
      <c r="I91" s="16">
        <f t="shared" si="63"/>
        <v>73</v>
      </c>
      <c r="J91" s="16">
        <f t="shared" si="63"/>
        <v>101</v>
      </c>
      <c r="K91" s="16">
        <f t="shared" si="63"/>
        <v>136</v>
      </c>
      <c r="L91" s="16">
        <f t="shared" si="63"/>
        <v>179</v>
      </c>
      <c r="M91" s="16">
        <f t="shared" ref="M91:N91" si="64">M83+M84</f>
        <v>224</v>
      </c>
      <c r="N91" s="16">
        <f t="shared" si="64"/>
        <v>252</v>
      </c>
      <c r="O91" s="16"/>
      <c r="P91" s="16">
        <f>P83+P84</f>
        <v>240</v>
      </c>
      <c r="Q91" s="16">
        <f>Q83+Q84</f>
        <v>241</v>
      </c>
      <c r="R91" s="16">
        <f>R83+R84</f>
        <v>244</v>
      </c>
      <c r="S91" s="16">
        <f>S83+S84</f>
        <v>246</v>
      </c>
      <c r="T91" s="16">
        <f>T83+T84</f>
        <v>252</v>
      </c>
      <c r="U91" s="37">
        <f>R91/R$67</f>
        <v>0.1527864746399499</v>
      </c>
      <c r="V91" s="37">
        <f t="shared" si="53"/>
        <v>2.4089717300036683E-2</v>
      </c>
      <c r="W91" s="37"/>
      <c r="X91" s="31">
        <f>T91-M91</f>
        <v>28</v>
      </c>
      <c r="Y91" s="32">
        <f t="shared" si="22"/>
        <v>0.26415094339622641</v>
      </c>
      <c r="AA91" s="16">
        <f>SUMIF($C$8:$C$59,$E91,AA$8:AA$59)</f>
        <v>77410.621999999988</v>
      </c>
      <c r="AD91" s="108">
        <f t="shared" si="59"/>
        <v>1.7744632243988024E-2</v>
      </c>
      <c r="AE91" s="37">
        <f t="shared" si="54"/>
        <v>6.3450850560486599E-3</v>
      </c>
      <c r="AF91" s="16">
        <f>AF83+AF84</f>
        <v>74230.053</v>
      </c>
    </row>
    <row r="92" spans="5:32" ht="13.5" customHeight="1" thickBot="1" x14ac:dyDescent="0.3">
      <c r="E92" s="86" t="s">
        <v>122</v>
      </c>
      <c r="F92" s="26"/>
      <c r="G92" s="27">
        <f>G88+G89+G90+G91</f>
        <v>499</v>
      </c>
      <c r="H92" s="27">
        <f t="shared" ref="H92:P92" si="65">H88+H89+H90+H91</f>
        <v>606</v>
      </c>
      <c r="I92" s="27">
        <f t="shared" si="65"/>
        <v>749</v>
      </c>
      <c r="J92" s="27">
        <f t="shared" si="65"/>
        <v>917</v>
      </c>
      <c r="K92" s="27">
        <f t="shared" si="65"/>
        <v>1117</v>
      </c>
      <c r="L92" s="27">
        <f t="shared" si="65"/>
        <v>1299</v>
      </c>
      <c r="M92" s="27">
        <f t="shared" ref="M92:N92" si="66">M88+M89+M90+M91</f>
        <v>1492</v>
      </c>
      <c r="N92" s="27">
        <f t="shared" si="66"/>
        <v>1591</v>
      </c>
      <c r="O92" s="17"/>
      <c r="P92" s="27">
        <f t="shared" si="65"/>
        <v>1548</v>
      </c>
      <c r="Q92" s="27">
        <f>Q88+Q89+Q90+Q91</f>
        <v>1554</v>
      </c>
      <c r="R92" s="27">
        <f>R88+R89+R90+R91</f>
        <v>1567</v>
      </c>
      <c r="S92" s="27">
        <f>S88+S89+S90+S91</f>
        <v>1577</v>
      </c>
      <c r="T92" s="27">
        <f>T88+T89+T90+T91</f>
        <v>1591</v>
      </c>
      <c r="U92" s="40">
        <f>R92/R$67</f>
        <v>0.98121477770820287</v>
      </c>
      <c r="V92" s="40">
        <f t="shared" si="53"/>
        <v>3.5779281637031445E-2</v>
      </c>
      <c r="W92" s="46"/>
      <c r="X92" s="31">
        <f>T92-M92</f>
        <v>99</v>
      </c>
      <c r="Y92" s="32">
        <f t="shared" si="22"/>
        <v>0.93396226415094341</v>
      </c>
      <c r="AA92" s="27">
        <f>SUM(AA88:AA91)</f>
        <v>329056.35499999998</v>
      </c>
      <c r="AD92" s="108">
        <f t="shared" si="59"/>
        <v>2.0669427853376224E-2</v>
      </c>
      <c r="AE92" s="37">
        <f t="shared" si="54"/>
        <v>1.510985378365522E-2</v>
      </c>
      <c r="AF92" s="27">
        <f>AF88+AF89+AF90+AF91</f>
        <v>319827.58199999999</v>
      </c>
    </row>
    <row r="93" spans="5:32" ht="13.5" customHeight="1" x14ac:dyDescent="0.25">
      <c r="E93" s="84" t="s">
        <v>213</v>
      </c>
      <c r="F93" s="15"/>
      <c r="G93" s="16">
        <f>G71+G72</f>
        <v>0</v>
      </c>
      <c r="H93" s="16">
        <f t="shared" ref="H93:R93" si="67">H71+H72</f>
        <v>0</v>
      </c>
      <c r="I93" s="16">
        <f t="shared" si="67"/>
        <v>0</v>
      </c>
      <c r="J93" s="16">
        <f t="shared" si="67"/>
        <v>0</v>
      </c>
      <c r="K93" s="16">
        <f t="shared" si="67"/>
        <v>5</v>
      </c>
      <c r="L93" s="16">
        <f t="shared" si="67"/>
        <v>12</v>
      </c>
      <c r="M93" s="16">
        <f t="shared" ref="M93:N93" si="68">M71+M72</f>
        <v>26</v>
      </c>
      <c r="N93" s="16">
        <f t="shared" si="68"/>
        <v>33</v>
      </c>
      <c r="O93" s="16"/>
      <c r="P93" s="16">
        <f t="shared" si="67"/>
        <v>27</v>
      </c>
      <c r="Q93" s="16">
        <f t="shared" si="67"/>
        <v>27</v>
      </c>
      <c r="R93" s="16">
        <f t="shared" si="67"/>
        <v>30</v>
      </c>
      <c r="S93" s="16">
        <f t="shared" ref="S93:T93" si="69">S71+S72</f>
        <v>31</v>
      </c>
      <c r="T93" s="16">
        <f t="shared" si="69"/>
        <v>33</v>
      </c>
      <c r="U93" s="37"/>
      <c r="V93" s="37"/>
      <c r="W93" s="37"/>
      <c r="X93" s="31">
        <f>T93-M93</f>
        <v>7</v>
      </c>
      <c r="Y93" s="32">
        <f t="shared" si="22"/>
        <v>6.6037735849056603E-2</v>
      </c>
      <c r="AA93" s="16"/>
      <c r="AF93" s="16">
        <f t="shared" ref="AF93" si="70">AF71+AF72</f>
        <v>826.23333333333346</v>
      </c>
    </row>
    <row r="94" spans="5:32" ht="13.5" customHeight="1" x14ac:dyDescent="0.25">
      <c r="E94" s="85" t="s">
        <v>214</v>
      </c>
      <c r="F94" s="23"/>
      <c r="G94" s="24">
        <f>G92+G93</f>
        <v>499</v>
      </c>
      <c r="H94" s="24">
        <f t="shared" ref="H94:P94" si="71">H92+H93</f>
        <v>606</v>
      </c>
      <c r="I94" s="24">
        <f t="shared" si="71"/>
        <v>749</v>
      </c>
      <c r="J94" s="24">
        <f t="shared" si="71"/>
        <v>917</v>
      </c>
      <c r="K94" s="24">
        <f t="shared" si="71"/>
        <v>1122</v>
      </c>
      <c r="L94" s="24">
        <f t="shared" si="71"/>
        <v>1311</v>
      </c>
      <c r="M94" s="24">
        <f t="shared" ref="M94:N94" si="72">M92+M93</f>
        <v>1518</v>
      </c>
      <c r="N94" s="24">
        <f t="shared" si="72"/>
        <v>1624</v>
      </c>
      <c r="O94" s="16"/>
      <c r="P94" s="24">
        <f t="shared" si="71"/>
        <v>1575</v>
      </c>
      <c r="Q94" s="24">
        <f>Q92+Q93</f>
        <v>1581</v>
      </c>
      <c r="R94" s="24">
        <f>R92+R93</f>
        <v>1597</v>
      </c>
      <c r="S94" s="24">
        <f>S92+S93</f>
        <v>1608</v>
      </c>
      <c r="T94" s="24">
        <f>T92+T93</f>
        <v>1624</v>
      </c>
      <c r="U94" s="38"/>
      <c r="V94" s="38"/>
      <c r="W94" s="37"/>
      <c r="X94" s="31">
        <f>T94-M94</f>
        <v>106</v>
      </c>
      <c r="Y94" s="32"/>
      <c r="AA94" s="16"/>
      <c r="AF94" s="24">
        <f>AF92+AF93</f>
        <v>320653.81533333333</v>
      </c>
    </row>
    <row r="95" spans="5:32" customFormat="1" ht="13.5" customHeight="1" x14ac:dyDescent="0.25">
      <c r="F95" s="1"/>
      <c r="O95" s="42"/>
    </row>
    <row r="96" spans="5:32" customFormat="1" ht="13.5" customHeight="1" x14ac:dyDescent="0.25">
      <c r="F96" s="1"/>
      <c r="O96" s="42"/>
      <c r="Q96" s="31">
        <f t="shared" ref="Q96:S96" si="73">Q94-P94</f>
        <v>6</v>
      </c>
      <c r="R96" s="31">
        <f t="shared" si="73"/>
        <v>16</v>
      </c>
      <c r="S96" s="31">
        <f t="shared" si="73"/>
        <v>11</v>
      </c>
      <c r="T96" s="31">
        <f>T94-S94</f>
        <v>16</v>
      </c>
    </row>
    <row r="97" spans="5:21" customFormat="1" ht="13.5" customHeight="1" thickBot="1" x14ac:dyDescent="0.3">
      <c r="E97" s="82" t="s">
        <v>258</v>
      </c>
      <c r="F97" s="87"/>
      <c r="G97" s="83"/>
      <c r="H97" s="83" t="str">
        <f>H87</f>
        <v>2012</v>
      </c>
      <c r="I97" s="83" t="str">
        <f t="shared" ref="I97:N97" si="74">I87</f>
        <v>2013</v>
      </c>
      <c r="J97" s="83" t="str">
        <f t="shared" si="74"/>
        <v>2014</v>
      </c>
      <c r="K97" s="83" t="str">
        <f t="shared" si="74"/>
        <v>2015</v>
      </c>
      <c r="L97" s="83" t="str">
        <f t="shared" si="74"/>
        <v>2016</v>
      </c>
      <c r="M97" s="83" t="str">
        <f t="shared" si="74"/>
        <v>2017</v>
      </c>
      <c r="N97" s="83">
        <f t="shared" si="74"/>
        <v>43251</v>
      </c>
      <c r="O97" s="42"/>
    </row>
    <row r="98" spans="5:21" customFormat="1" ht="13.5" customHeight="1" x14ac:dyDescent="0.25">
      <c r="E98" s="84" t="s">
        <v>66</v>
      </c>
      <c r="F98" s="15"/>
      <c r="G98" s="16"/>
      <c r="H98" s="16">
        <f>H88-G88</f>
        <v>13</v>
      </c>
      <c r="I98" s="16">
        <f t="shared" ref="I98:N98" si="75">I88-H88</f>
        <v>25</v>
      </c>
      <c r="J98" s="16">
        <f t="shared" si="75"/>
        <v>28</v>
      </c>
      <c r="K98" s="16">
        <f t="shared" si="75"/>
        <v>23</v>
      </c>
      <c r="L98" s="16">
        <f t="shared" si="75"/>
        <v>16</v>
      </c>
      <c r="M98" s="16">
        <f t="shared" si="75"/>
        <v>30</v>
      </c>
      <c r="N98" s="16">
        <f t="shared" si="75"/>
        <v>8</v>
      </c>
      <c r="O98" s="42"/>
    </row>
    <row r="99" spans="5:21" customFormat="1" ht="13.5" customHeight="1" x14ac:dyDescent="0.25">
      <c r="E99" s="84" t="s">
        <v>55</v>
      </c>
      <c r="F99" s="15"/>
      <c r="G99" s="16"/>
      <c r="H99" s="16">
        <f t="shared" ref="H99:N99" si="76">H89-G89</f>
        <v>38</v>
      </c>
      <c r="I99" s="16">
        <f t="shared" si="76"/>
        <v>48</v>
      </c>
      <c r="J99" s="16">
        <f t="shared" si="76"/>
        <v>41</v>
      </c>
      <c r="K99" s="16">
        <f t="shared" si="76"/>
        <v>45</v>
      </c>
      <c r="L99" s="16">
        <f t="shared" si="76"/>
        <v>49</v>
      </c>
      <c r="M99" s="16">
        <f t="shared" si="76"/>
        <v>43</v>
      </c>
      <c r="N99" s="16">
        <f t="shared" si="76"/>
        <v>25</v>
      </c>
      <c r="O99" s="42"/>
    </row>
    <row r="100" spans="5:21" customFormat="1" ht="13.5" customHeight="1" x14ac:dyDescent="0.25">
      <c r="E100" s="84" t="s">
        <v>142</v>
      </c>
      <c r="F100" s="15"/>
      <c r="G100" s="16"/>
      <c r="H100" s="16">
        <f t="shared" ref="H100:N100" si="77">H90-G90</f>
        <v>42</v>
      </c>
      <c r="I100" s="16">
        <f t="shared" si="77"/>
        <v>53</v>
      </c>
      <c r="J100" s="16">
        <f t="shared" si="77"/>
        <v>71</v>
      </c>
      <c r="K100" s="16">
        <f t="shared" si="77"/>
        <v>97</v>
      </c>
      <c r="L100" s="16">
        <f t="shared" si="77"/>
        <v>74</v>
      </c>
      <c r="M100" s="16">
        <f t="shared" si="77"/>
        <v>75</v>
      </c>
      <c r="N100" s="16">
        <f t="shared" si="77"/>
        <v>38</v>
      </c>
      <c r="O100" s="42"/>
    </row>
    <row r="101" spans="5:21" customFormat="1" ht="13.5" customHeight="1" x14ac:dyDescent="0.25">
      <c r="E101" s="84" t="s">
        <v>133</v>
      </c>
      <c r="F101" s="15"/>
      <c r="G101" s="16"/>
      <c r="H101" s="16">
        <f t="shared" ref="H101:N101" si="78">H91-G91</f>
        <v>14</v>
      </c>
      <c r="I101" s="16">
        <f t="shared" si="78"/>
        <v>17</v>
      </c>
      <c r="J101" s="16">
        <f t="shared" si="78"/>
        <v>28</v>
      </c>
      <c r="K101" s="16">
        <f t="shared" si="78"/>
        <v>35</v>
      </c>
      <c r="L101" s="16">
        <f t="shared" si="78"/>
        <v>43</v>
      </c>
      <c r="M101" s="16">
        <f t="shared" si="78"/>
        <v>45</v>
      </c>
      <c r="N101" s="16">
        <f t="shared" si="78"/>
        <v>28</v>
      </c>
      <c r="O101" s="42"/>
    </row>
    <row r="102" spans="5:21" customFormat="1" ht="13.5" customHeight="1" x14ac:dyDescent="0.25">
      <c r="E102" s="84" t="s">
        <v>213</v>
      </c>
      <c r="F102" s="15"/>
      <c r="G102" s="16"/>
      <c r="H102" s="16">
        <f>H93-G93</f>
        <v>0</v>
      </c>
      <c r="I102" s="16">
        <f t="shared" ref="I102:N102" si="79">I93-H93</f>
        <v>0</v>
      </c>
      <c r="J102" s="16">
        <f t="shared" si="79"/>
        <v>0</v>
      </c>
      <c r="K102" s="16">
        <f t="shared" si="79"/>
        <v>5</v>
      </c>
      <c r="L102" s="16">
        <f t="shared" si="79"/>
        <v>7</v>
      </c>
      <c r="M102" s="16">
        <f t="shared" si="79"/>
        <v>14</v>
      </c>
      <c r="N102" s="16">
        <f t="shared" si="79"/>
        <v>7</v>
      </c>
      <c r="O102" s="42"/>
    </row>
    <row r="103" spans="5:21" customFormat="1" ht="13.5" customHeight="1" thickBot="1" x14ac:dyDescent="0.3">
      <c r="E103" s="86" t="s">
        <v>214</v>
      </c>
      <c r="F103" s="26"/>
      <c r="G103" s="27"/>
      <c r="H103" s="27">
        <f>H94-G94</f>
        <v>107</v>
      </c>
      <c r="I103" s="27">
        <f t="shared" ref="I103:N103" si="80">I94-H94</f>
        <v>143</v>
      </c>
      <c r="J103" s="27">
        <f t="shared" si="80"/>
        <v>168</v>
      </c>
      <c r="K103" s="27">
        <f t="shared" si="80"/>
        <v>205</v>
      </c>
      <c r="L103" s="27">
        <f t="shared" si="80"/>
        <v>189</v>
      </c>
      <c r="M103" s="27">
        <f t="shared" si="80"/>
        <v>207</v>
      </c>
      <c r="N103" s="27">
        <f t="shared" si="80"/>
        <v>106</v>
      </c>
      <c r="O103" s="42"/>
    </row>
    <row r="104" spans="5:21" customFormat="1" ht="13.5" customHeight="1" x14ac:dyDescent="0.25">
      <c r="F104" s="1"/>
      <c r="O104" s="42"/>
    </row>
    <row r="105" spans="5:21" customFormat="1" ht="13.5" customHeight="1" x14ac:dyDescent="0.25">
      <c r="F105" s="1"/>
      <c r="O105" s="42"/>
    </row>
    <row r="106" spans="5:21" customFormat="1" ht="13.5" customHeight="1" x14ac:dyDescent="0.25">
      <c r="F106" s="1"/>
      <c r="O106" s="42"/>
    </row>
    <row r="107" spans="5:21" customFormat="1" ht="13.5" customHeight="1" x14ac:dyDescent="0.25">
      <c r="F107" s="1"/>
      <c r="O107" s="42"/>
    </row>
    <row r="108" spans="5:21" customFormat="1" ht="13.5" customHeight="1" x14ac:dyDescent="0.25">
      <c r="F108" s="1"/>
      <c r="O108" s="42"/>
    </row>
    <row r="109" spans="5:21" customFormat="1" ht="13.5" customHeight="1" x14ac:dyDescent="0.25">
      <c r="F109" s="1"/>
      <c r="O109" s="42"/>
    </row>
    <row r="110" spans="5:21" customFormat="1" ht="13.5" customHeight="1" x14ac:dyDescent="0.25">
      <c r="F110" s="1"/>
      <c r="O110" s="42"/>
    </row>
    <row r="111" spans="5:21" customFormat="1" ht="13.5" customHeight="1" x14ac:dyDescent="0.25">
      <c r="F111" s="1"/>
      <c r="O111" s="42"/>
    </row>
    <row r="112" spans="5:21" customFormat="1" ht="13.5" customHeight="1" x14ac:dyDescent="0.25">
      <c r="E112" s="14" t="s">
        <v>236</v>
      </c>
      <c r="F112" s="1"/>
      <c r="O112" s="42"/>
      <c r="U112" s="37"/>
    </row>
    <row r="113" spans="5:21" customFormat="1" ht="13.5" customHeight="1" x14ac:dyDescent="0.25">
      <c r="E113" s="14" t="s">
        <v>237</v>
      </c>
      <c r="F113" s="1"/>
      <c r="O113" s="42"/>
      <c r="U113" s="37"/>
    </row>
    <row r="114" spans="5:21" customFormat="1" ht="13.5" customHeight="1" x14ac:dyDescent="0.25">
      <c r="E114" s="14" t="s">
        <v>1</v>
      </c>
      <c r="F114" s="1"/>
      <c r="O114" s="42"/>
      <c r="U114" s="37"/>
    </row>
    <row r="115" spans="5:21" customFormat="1" ht="13.5" customHeight="1" x14ac:dyDescent="0.25">
      <c r="E115" s="14" t="s">
        <v>238</v>
      </c>
      <c r="F115" s="1"/>
      <c r="O115" s="42"/>
      <c r="U115" s="37"/>
    </row>
    <row r="116" spans="5:21" customFormat="1" ht="13.5" customHeight="1" x14ac:dyDescent="0.25">
      <c r="E116" s="14" t="s">
        <v>37</v>
      </c>
      <c r="F116" s="1"/>
      <c r="O116" s="42"/>
      <c r="U116" s="37"/>
    </row>
    <row r="117" spans="5:21" ht="13.5" customHeight="1" x14ac:dyDescent="0.25">
      <c r="E117" s="14" t="s">
        <v>239</v>
      </c>
      <c r="U117" s="37"/>
    </row>
    <row r="118" spans="5:21" ht="13.5" customHeight="1" x14ac:dyDescent="0.25">
      <c r="E118" s="14" t="s">
        <v>240</v>
      </c>
      <c r="U118" s="37"/>
    </row>
    <row r="119" spans="5:21" ht="13.5" customHeight="1" x14ac:dyDescent="0.25">
      <c r="E119" s="14" t="s">
        <v>241</v>
      </c>
      <c r="U119" s="37"/>
    </row>
    <row r="120" spans="5:21" ht="13.5" customHeight="1" x14ac:dyDescent="0.25">
      <c r="E120" s="14" t="s">
        <v>242</v>
      </c>
      <c r="U120" s="37"/>
    </row>
    <row r="121" spans="5:21" ht="13.5" customHeight="1" x14ac:dyDescent="0.25">
      <c r="E121" s="14" t="s">
        <v>243</v>
      </c>
      <c r="U121" s="37"/>
    </row>
    <row r="122" spans="5:21" ht="13.5" customHeight="1" x14ac:dyDescent="0.25">
      <c r="E122" s="14" t="s">
        <v>244</v>
      </c>
      <c r="U122" s="37"/>
    </row>
    <row r="123" spans="5:21" ht="13.5" customHeight="1" x14ac:dyDescent="0.25">
      <c r="E123" s="14" t="s">
        <v>245</v>
      </c>
      <c r="U123" s="37"/>
    </row>
    <row r="124" spans="5:21" ht="13.5" customHeight="1" x14ac:dyDescent="0.25">
      <c r="E124" s="14" t="s">
        <v>246</v>
      </c>
      <c r="U124" s="37"/>
    </row>
    <row r="125" spans="5:21" ht="13.5" customHeight="1" x14ac:dyDescent="0.25">
      <c r="E125" s="14" t="s">
        <v>247</v>
      </c>
      <c r="U125" s="37"/>
    </row>
    <row r="126" spans="5:21" ht="13.5" customHeight="1" x14ac:dyDescent="0.25">
      <c r="E126" s="14" t="s">
        <v>248</v>
      </c>
      <c r="U126" s="37"/>
    </row>
    <row r="127" spans="5:21" ht="13.5" customHeight="1" x14ac:dyDescent="0.25">
      <c r="E127" s="14" t="s">
        <v>249</v>
      </c>
      <c r="U127" s="37"/>
    </row>
    <row r="128" spans="5:21" ht="13.5" customHeight="1" x14ac:dyDescent="0.25">
      <c r="E128" s="14" t="s">
        <v>250</v>
      </c>
      <c r="U128" s="37"/>
    </row>
    <row r="129" spans="5:21" ht="13.5" customHeight="1" x14ac:dyDescent="0.25">
      <c r="E129" s="14" t="s">
        <v>2</v>
      </c>
      <c r="U129" s="73"/>
    </row>
  </sheetData>
  <sortState ref="C2:G53">
    <sortCondition ref="C2:C53"/>
    <sortCondition ref="D2:D53"/>
    <sortCondition ref="E2:E53"/>
  </sortState>
  <conditionalFormatting sqref="X8:X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18"/>
  <sheetViews>
    <sheetView showZeros="0" topLeftCell="A43" zoomScale="90" zoomScaleNormal="90" workbookViewId="0">
      <pane xSplit="5" topLeftCell="O1" activePane="topRight" state="frozen"/>
      <selection activeCell="N96" sqref="N96"/>
      <selection pane="topRight" activeCell="N96" sqref="N96"/>
    </sheetView>
  </sheetViews>
  <sheetFormatPr defaultRowHeight="13.5" customHeight="1" x14ac:dyDescent="0.25"/>
  <cols>
    <col min="1" max="1" width="2.7109375" style="2" customWidth="1"/>
    <col min="2" max="2" width="10.7109375" style="3" customWidth="1"/>
    <col min="3" max="3" width="12.7109375" style="3" customWidth="1"/>
    <col min="4" max="4" width="18.7109375" style="3" customWidth="1"/>
    <col min="5" max="5" width="36.7109375" style="3" customWidth="1"/>
    <col min="6" max="6" width="8.7109375" style="4" customWidth="1"/>
    <col min="7" max="15" width="11.7109375" style="5" customWidth="1"/>
    <col min="16" max="16" width="2.7109375" style="18" customWidth="1"/>
    <col min="17" max="20" width="11.7109375" style="5" customWidth="1"/>
    <col min="21" max="22" width="14.7109375" style="5" customWidth="1"/>
    <col min="23" max="23" width="2.7109375" style="5" customWidth="1"/>
    <col min="24" max="24" width="10.7109375" style="5" customWidth="1"/>
    <col min="25" max="25" width="9.140625" style="2"/>
    <col min="26" max="26" width="11.85546875" style="2" bestFit="1" customWidth="1"/>
    <col min="27" max="29" width="9.140625" style="2"/>
    <col min="30" max="30" width="9" style="6" bestFit="1" customWidth="1"/>
    <col min="31" max="31" width="17.5703125" style="6" bestFit="1" customWidth="1"/>
    <col min="32" max="32" width="18.7109375" style="6" customWidth="1"/>
    <col min="33" max="33" width="9.140625" style="6"/>
    <col min="34" max="34" width="17.5703125" style="6" bestFit="1" customWidth="1"/>
    <col min="35" max="35" width="9" style="6" bestFit="1" customWidth="1"/>
    <col min="36" max="16384" width="9.140625" style="2"/>
  </cols>
  <sheetData>
    <row r="2" spans="1:33" ht="13.5" customHeight="1" thickBot="1" x14ac:dyDescent="0.3">
      <c r="E2" s="19" t="s">
        <v>67</v>
      </c>
      <c r="F2" s="20" t="s">
        <v>124</v>
      </c>
      <c r="G2" s="56" t="s">
        <v>218</v>
      </c>
      <c r="H2" s="49" t="s">
        <v>136</v>
      </c>
      <c r="I2" s="49" t="s">
        <v>137</v>
      </c>
      <c r="J2" s="49" t="s">
        <v>138</v>
      </c>
      <c r="K2" s="49" t="s">
        <v>139</v>
      </c>
      <c r="L2" s="49" t="s">
        <v>140</v>
      </c>
      <c r="M2" s="49"/>
      <c r="N2" s="49"/>
      <c r="O2" s="49" t="s">
        <v>141</v>
      </c>
    </row>
    <row r="3" spans="1:33" ht="13.5" customHeight="1" x14ac:dyDescent="0.25">
      <c r="E3" s="14" t="s">
        <v>216</v>
      </c>
      <c r="F3" s="15"/>
      <c r="G3" s="18">
        <v>0</v>
      </c>
      <c r="H3" s="18">
        <v>3</v>
      </c>
      <c r="I3" s="18">
        <v>14</v>
      </c>
      <c r="J3" s="18">
        <v>29</v>
      </c>
      <c r="K3" s="18">
        <v>54</v>
      </c>
      <c r="L3" s="18">
        <v>86</v>
      </c>
      <c r="M3" s="18"/>
      <c r="N3" s="18"/>
      <c r="O3" s="18">
        <v>120</v>
      </c>
    </row>
    <row r="4" spans="1:33" ht="13.5" customHeight="1" x14ac:dyDescent="0.25">
      <c r="E4" s="14" t="s">
        <v>217</v>
      </c>
      <c r="F4" s="15"/>
      <c r="G4" s="18">
        <v>4</v>
      </c>
      <c r="H4" s="18">
        <v>7</v>
      </c>
      <c r="I4" s="18">
        <v>13</v>
      </c>
      <c r="J4" s="18">
        <v>15</v>
      </c>
      <c r="K4" s="18">
        <v>17</v>
      </c>
      <c r="L4" s="18">
        <v>20</v>
      </c>
      <c r="M4" s="18"/>
      <c r="N4" s="18"/>
      <c r="O4" s="18">
        <v>21</v>
      </c>
    </row>
    <row r="5" spans="1:33" ht="13.5" customHeight="1" thickBot="1" x14ac:dyDescent="0.3">
      <c r="E5" s="25" t="s">
        <v>214</v>
      </c>
      <c r="F5" s="26"/>
      <c r="G5" s="52">
        <f t="shared" ref="G5:O5" si="0">G3+G4</f>
        <v>4</v>
      </c>
      <c r="H5" s="52">
        <f t="shared" si="0"/>
        <v>10</v>
      </c>
      <c r="I5" s="52">
        <f t="shared" si="0"/>
        <v>27</v>
      </c>
      <c r="J5" s="52">
        <f t="shared" si="0"/>
        <v>44</v>
      </c>
      <c r="K5" s="52">
        <f t="shared" si="0"/>
        <v>71</v>
      </c>
      <c r="L5" s="52">
        <f t="shared" si="0"/>
        <v>106</v>
      </c>
      <c r="M5" s="52"/>
      <c r="N5" s="52"/>
      <c r="O5" s="52">
        <f t="shared" si="0"/>
        <v>141</v>
      </c>
    </row>
    <row r="7" spans="1:33" s="7" customFormat="1" ht="13.5" customHeight="1" thickBot="1" x14ac:dyDescent="0.3">
      <c r="B7" s="8" t="s">
        <v>125</v>
      </c>
      <c r="C7" s="9" t="s">
        <v>118</v>
      </c>
      <c r="D7" s="9" t="s">
        <v>121</v>
      </c>
      <c r="E7" s="19" t="s">
        <v>67</v>
      </c>
      <c r="F7" s="20" t="s">
        <v>124</v>
      </c>
      <c r="G7" s="56" t="s">
        <v>218</v>
      </c>
      <c r="H7" s="49" t="s">
        <v>136</v>
      </c>
      <c r="I7" s="49" t="s">
        <v>137</v>
      </c>
      <c r="J7" s="49" t="s">
        <v>138</v>
      </c>
      <c r="K7" s="49" t="s">
        <v>139</v>
      </c>
      <c r="L7" s="49" t="s">
        <v>140</v>
      </c>
      <c r="M7" s="49" t="s">
        <v>141</v>
      </c>
      <c r="N7" s="49"/>
      <c r="O7" s="49" t="s">
        <v>141</v>
      </c>
      <c r="P7" s="13"/>
      <c r="Q7" s="49">
        <v>43137</v>
      </c>
      <c r="R7" s="49">
        <v>43159</v>
      </c>
      <c r="S7" s="49">
        <v>43190</v>
      </c>
      <c r="T7" s="49" t="s">
        <v>251</v>
      </c>
      <c r="U7" s="39" t="s">
        <v>210</v>
      </c>
      <c r="V7" s="21" t="s">
        <v>212</v>
      </c>
      <c r="W7" s="10"/>
      <c r="X7" s="10"/>
      <c r="AD7" s="97"/>
      <c r="AE7" s="97"/>
      <c r="AF7" s="11"/>
      <c r="AG7" s="11"/>
    </row>
    <row r="8" spans="1:33" s="6" customFormat="1" ht="13.5" customHeight="1" x14ac:dyDescent="0.25">
      <c r="A8" s="2"/>
      <c r="B8" s="3" t="s">
        <v>122</v>
      </c>
      <c r="C8" s="3" t="s">
        <v>66</v>
      </c>
      <c r="D8" s="3" t="s">
        <v>60</v>
      </c>
      <c r="E8" s="14" t="s">
        <v>65</v>
      </c>
      <c r="F8" s="15" t="s">
        <v>68</v>
      </c>
      <c r="G8" s="16">
        <v>0</v>
      </c>
      <c r="H8" s="16">
        <v>1</v>
      </c>
      <c r="I8" s="16">
        <v>2</v>
      </c>
      <c r="J8" s="16">
        <v>3</v>
      </c>
      <c r="K8" s="16">
        <v>3</v>
      </c>
      <c r="L8" s="16">
        <v>3</v>
      </c>
      <c r="M8" s="16"/>
      <c r="N8" s="16"/>
      <c r="O8" s="16">
        <v>3</v>
      </c>
      <c r="P8" s="16"/>
      <c r="Q8" s="16"/>
      <c r="R8" s="16"/>
      <c r="S8" s="16">
        <v>2</v>
      </c>
      <c r="T8" s="16">
        <v>2</v>
      </c>
      <c r="U8" s="37">
        <f t="shared" ref="U8:U39" si="1">S8/S$67</f>
        <v>7.8125E-3</v>
      </c>
      <c r="V8" s="37">
        <f t="shared" ref="V8:V65" si="2">(S8*7400/1000)/AA8</f>
        <v>4.1246491261317702E-3</v>
      </c>
      <c r="W8" s="37"/>
      <c r="X8" s="31">
        <f>S8-Q8</f>
        <v>2</v>
      </c>
      <c r="Y8" s="32">
        <f t="shared" ref="Y8:Y39" si="3">X8/X$73</f>
        <v>7.874015748031496E-3</v>
      </c>
      <c r="AA8" s="16">
        <f>Pop!D2/1000</f>
        <v>3588.1840000000002</v>
      </c>
      <c r="AC8" s="2">
        <f>Q8*7400</f>
        <v>0</v>
      </c>
      <c r="AD8" s="47">
        <f>(Q8*7400/1000)/AA8</f>
        <v>0</v>
      </c>
    </row>
    <row r="9" spans="1:33" s="6" customFormat="1" ht="13.5" customHeight="1" x14ac:dyDescent="0.25">
      <c r="A9" s="2"/>
      <c r="B9" s="3" t="s">
        <v>122</v>
      </c>
      <c r="C9" s="3" t="s">
        <v>66</v>
      </c>
      <c r="D9" s="3" t="s">
        <v>60</v>
      </c>
      <c r="E9" s="14" t="s">
        <v>64</v>
      </c>
      <c r="F9" s="15" t="s">
        <v>69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37">
        <f t="shared" si="1"/>
        <v>0</v>
      </c>
      <c r="V9" s="37">
        <f t="shared" si="2"/>
        <v>0</v>
      </c>
      <c r="W9" s="37"/>
      <c r="X9" s="31">
        <f t="shared" ref="X9:X65" si="4">S9-Q9</f>
        <v>0</v>
      </c>
      <c r="Y9" s="32">
        <f t="shared" si="3"/>
        <v>0</v>
      </c>
      <c r="AA9" s="16">
        <f>Pop!D3/1000</f>
        <v>1335.9069999999999</v>
      </c>
      <c r="AC9" s="2"/>
    </row>
    <row r="10" spans="1:33" s="6" customFormat="1" ht="13.5" customHeight="1" x14ac:dyDescent="0.25">
      <c r="A10" s="2"/>
      <c r="B10" s="3" t="s">
        <v>122</v>
      </c>
      <c r="C10" s="3" t="s">
        <v>66</v>
      </c>
      <c r="D10" s="3" t="s">
        <v>60</v>
      </c>
      <c r="E10" s="14" t="s">
        <v>63</v>
      </c>
      <c r="F10" s="15" t="s">
        <v>70</v>
      </c>
      <c r="G10" s="16"/>
      <c r="H10" s="16"/>
      <c r="I10" s="16"/>
      <c r="J10" s="16">
        <v>0</v>
      </c>
      <c r="K10" s="16">
        <v>1</v>
      </c>
      <c r="L10" s="16">
        <v>2</v>
      </c>
      <c r="M10" s="16"/>
      <c r="N10" s="16"/>
      <c r="O10" s="16">
        <v>2</v>
      </c>
      <c r="P10" s="16"/>
      <c r="Q10" s="16"/>
      <c r="R10" s="16"/>
      <c r="S10" s="16">
        <v>11</v>
      </c>
      <c r="T10" s="16">
        <v>11</v>
      </c>
      <c r="U10" s="37">
        <f t="shared" si="1"/>
        <v>4.296875E-2</v>
      </c>
      <c r="V10" s="37">
        <f t="shared" si="2"/>
        <v>1.1866202300672948E-2</v>
      </c>
      <c r="W10" s="37"/>
      <c r="X10" s="31">
        <f t="shared" si="4"/>
        <v>11</v>
      </c>
      <c r="Y10" s="32">
        <f t="shared" si="3"/>
        <v>4.3307086614173228E-2</v>
      </c>
      <c r="AA10" s="16">
        <f>Pop!D4/1000</f>
        <v>6859.8190000000004</v>
      </c>
      <c r="AC10" s="2"/>
    </row>
    <row r="11" spans="1:33" s="6" customFormat="1" ht="13.5" customHeight="1" x14ac:dyDescent="0.25">
      <c r="A11" s="2"/>
      <c r="B11" s="3" t="s">
        <v>122</v>
      </c>
      <c r="C11" s="3" t="s">
        <v>66</v>
      </c>
      <c r="D11" s="3" t="s">
        <v>60</v>
      </c>
      <c r="E11" s="14" t="s">
        <v>62</v>
      </c>
      <c r="F11" s="15" t="s">
        <v>71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37">
        <f t="shared" si="1"/>
        <v>0</v>
      </c>
      <c r="V11" s="37">
        <f t="shared" si="2"/>
        <v>0</v>
      </c>
      <c r="W11" s="37"/>
      <c r="X11" s="31">
        <f t="shared" si="4"/>
        <v>0</v>
      </c>
      <c r="Y11" s="32">
        <f t="shared" si="3"/>
        <v>0</v>
      </c>
      <c r="AA11" s="16">
        <f>Pop!D5/1000</f>
        <v>1342.7950000000001</v>
      </c>
      <c r="AC11" s="2"/>
    </row>
    <row r="12" spans="1:33" s="6" customFormat="1" ht="13.5" customHeight="1" x14ac:dyDescent="0.25">
      <c r="A12" s="2"/>
      <c r="B12" s="3" t="s">
        <v>122</v>
      </c>
      <c r="C12" s="3" t="s">
        <v>66</v>
      </c>
      <c r="D12" s="3" t="s">
        <v>60</v>
      </c>
      <c r="E12" s="14" t="s">
        <v>61</v>
      </c>
      <c r="F12" s="15" t="s">
        <v>72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7">
        <f t="shared" si="1"/>
        <v>0</v>
      </c>
      <c r="V12" s="37">
        <f t="shared" si="2"/>
        <v>0</v>
      </c>
      <c r="W12" s="37"/>
      <c r="X12" s="31">
        <f t="shared" si="4"/>
        <v>0</v>
      </c>
      <c r="Y12" s="32">
        <f t="shared" si="3"/>
        <v>0</v>
      </c>
      <c r="AA12" s="16">
        <f>Pop!D6/1000</f>
        <v>1059.6389999999999</v>
      </c>
      <c r="AC12" s="2"/>
    </row>
    <row r="13" spans="1:33" s="6" customFormat="1" ht="13.5" customHeight="1" x14ac:dyDescent="0.25">
      <c r="A13" s="2"/>
      <c r="B13" s="3" t="s">
        <v>122</v>
      </c>
      <c r="C13" s="3" t="s">
        <v>66</v>
      </c>
      <c r="D13" s="3" t="s">
        <v>60</v>
      </c>
      <c r="E13" s="22" t="s">
        <v>59</v>
      </c>
      <c r="F13" s="23" t="s">
        <v>73</v>
      </c>
      <c r="G13" s="24"/>
      <c r="H13" s="24"/>
      <c r="I13" s="24"/>
      <c r="J13" s="24"/>
      <c r="K13" s="24"/>
      <c r="L13" s="24"/>
      <c r="M13" s="24"/>
      <c r="N13" s="24"/>
      <c r="O13" s="24"/>
      <c r="P13" s="16"/>
      <c r="Q13" s="24"/>
      <c r="R13" s="24"/>
      <c r="S13" s="24"/>
      <c r="T13" s="24"/>
      <c r="U13" s="38">
        <f t="shared" si="1"/>
        <v>0</v>
      </c>
      <c r="V13" s="38">
        <f t="shared" si="2"/>
        <v>0</v>
      </c>
      <c r="W13" s="37"/>
      <c r="X13" s="31">
        <f t="shared" si="4"/>
        <v>0</v>
      </c>
      <c r="Y13" s="32">
        <f t="shared" si="3"/>
        <v>0</v>
      </c>
      <c r="AA13" s="16">
        <f>Pop!D7/1000</f>
        <v>623.65700000000004</v>
      </c>
      <c r="AC13" s="2"/>
    </row>
    <row r="14" spans="1:33" s="6" customFormat="1" ht="13.5" customHeight="1" x14ac:dyDescent="0.25">
      <c r="A14" s="2"/>
      <c r="B14" s="3" t="s">
        <v>122</v>
      </c>
      <c r="C14" s="3" t="s">
        <v>66</v>
      </c>
      <c r="D14" s="3" t="s">
        <v>123</v>
      </c>
      <c r="E14" s="14" t="s">
        <v>58</v>
      </c>
      <c r="F14" s="15" t="s">
        <v>74</v>
      </c>
      <c r="G14" s="16">
        <v>0</v>
      </c>
      <c r="H14" s="16">
        <v>1</v>
      </c>
      <c r="I14" s="16">
        <v>3</v>
      </c>
      <c r="J14" s="16">
        <v>5</v>
      </c>
      <c r="K14" s="16">
        <v>8</v>
      </c>
      <c r="L14" s="16">
        <v>11</v>
      </c>
      <c r="M14" s="16"/>
      <c r="N14" s="16"/>
      <c r="O14" s="16">
        <v>13</v>
      </c>
      <c r="P14" s="16"/>
      <c r="Q14" s="16"/>
      <c r="R14" s="16"/>
      <c r="S14" s="16">
        <v>17</v>
      </c>
      <c r="T14" s="16">
        <v>17</v>
      </c>
      <c r="U14" s="37">
        <f t="shared" si="1"/>
        <v>6.640625E-2</v>
      </c>
      <c r="V14" s="37">
        <f t="shared" si="2"/>
        <v>1.3969017651597153E-2</v>
      </c>
      <c r="W14" s="37"/>
      <c r="X14" s="31">
        <f t="shared" si="4"/>
        <v>17</v>
      </c>
      <c r="Y14" s="32">
        <f t="shared" si="3"/>
        <v>6.6929133858267723E-2</v>
      </c>
      <c r="AA14" s="16">
        <f>Pop!D8/1000</f>
        <v>9005.6440000000002</v>
      </c>
      <c r="AC14" s="2"/>
    </row>
    <row r="15" spans="1:33" s="6" customFormat="1" ht="13.5" customHeight="1" x14ac:dyDescent="0.25">
      <c r="A15" s="2"/>
      <c r="B15" s="3" t="s">
        <v>122</v>
      </c>
      <c r="C15" s="3" t="s">
        <v>66</v>
      </c>
      <c r="D15" s="3" t="s">
        <v>123</v>
      </c>
      <c r="E15" s="53" t="s">
        <v>57</v>
      </c>
      <c r="F15" s="54" t="s">
        <v>75</v>
      </c>
      <c r="G15" s="55">
        <f>0</f>
        <v>0</v>
      </c>
      <c r="H15" s="55">
        <f>0</f>
        <v>0</v>
      </c>
      <c r="I15" s="55">
        <f>0</f>
        <v>0</v>
      </c>
      <c r="J15" s="55">
        <f>4+2</f>
        <v>6</v>
      </c>
      <c r="K15" s="55">
        <f>7+3</f>
        <v>10</v>
      </c>
      <c r="L15" s="55">
        <f>8+5</f>
        <v>13</v>
      </c>
      <c r="M15" s="55"/>
      <c r="N15" s="55"/>
      <c r="O15" s="55">
        <f>9+5</f>
        <v>14</v>
      </c>
      <c r="P15" s="16"/>
      <c r="Q15" s="16"/>
      <c r="R15" s="16"/>
      <c r="S15" s="16">
        <v>36</v>
      </c>
      <c r="T15" s="16">
        <v>35</v>
      </c>
      <c r="U15" s="37">
        <f t="shared" si="1"/>
        <v>0.140625</v>
      </c>
      <c r="V15" s="37">
        <f t="shared" si="2"/>
        <v>1.3421061262358621E-2</v>
      </c>
      <c r="W15" s="37"/>
      <c r="X15" s="31">
        <f t="shared" si="4"/>
        <v>36</v>
      </c>
      <c r="Y15" s="32">
        <f t="shared" si="3"/>
        <v>0.14173228346456693</v>
      </c>
      <c r="AA15" s="16">
        <f>Pop!D9/1000</f>
        <v>19849.399000000001</v>
      </c>
      <c r="AC15" s="2"/>
    </row>
    <row r="16" spans="1:33" s="6" customFormat="1" ht="13.5" customHeight="1" x14ac:dyDescent="0.25">
      <c r="A16" s="2"/>
      <c r="B16" s="3" t="s">
        <v>122</v>
      </c>
      <c r="C16" s="3" t="s">
        <v>66</v>
      </c>
      <c r="D16" s="3" t="s">
        <v>123</v>
      </c>
      <c r="E16" s="22" t="s">
        <v>56</v>
      </c>
      <c r="F16" s="23" t="s">
        <v>76</v>
      </c>
      <c r="G16" s="24">
        <v>0</v>
      </c>
      <c r="H16" s="24">
        <v>0</v>
      </c>
      <c r="I16" s="24">
        <v>0</v>
      </c>
      <c r="J16" s="24">
        <v>1</v>
      </c>
      <c r="K16" s="24">
        <v>2</v>
      </c>
      <c r="L16" s="24">
        <v>5</v>
      </c>
      <c r="M16" s="24"/>
      <c r="N16" s="24"/>
      <c r="O16" s="24">
        <v>7</v>
      </c>
      <c r="P16" s="16"/>
      <c r="Q16" s="24"/>
      <c r="R16" s="24"/>
      <c r="S16" s="24">
        <v>7</v>
      </c>
      <c r="T16" s="24">
        <v>7</v>
      </c>
      <c r="U16" s="38">
        <f t="shared" si="1"/>
        <v>2.734375E-2</v>
      </c>
      <c r="V16" s="38">
        <f t="shared" si="2"/>
        <v>4.0451251673397212E-3</v>
      </c>
      <c r="W16" s="37"/>
      <c r="X16" s="31">
        <f t="shared" si="4"/>
        <v>7</v>
      </c>
      <c r="Y16" s="32">
        <f t="shared" si="3"/>
        <v>2.7559055118110236E-2</v>
      </c>
      <c r="AA16" s="16">
        <f>Pop!D10/1000</f>
        <v>12805.537</v>
      </c>
      <c r="AC16" s="2"/>
    </row>
    <row r="17" spans="1:29" s="6" customFormat="1" ht="13.5" customHeight="1" x14ac:dyDescent="0.25">
      <c r="A17" s="2"/>
      <c r="B17" s="3" t="s">
        <v>122</v>
      </c>
      <c r="C17" s="3" t="s">
        <v>55</v>
      </c>
      <c r="D17" s="3" t="s">
        <v>50</v>
      </c>
      <c r="E17" s="14" t="s">
        <v>54</v>
      </c>
      <c r="F17" s="15" t="s">
        <v>77</v>
      </c>
      <c r="G17" s="16"/>
      <c r="H17" s="16"/>
      <c r="I17" s="16"/>
      <c r="J17" s="16"/>
      <c r="K17" s="16"/>
      <c r="L17" s="16">
        <v>2</v>
      </c>
      <c r="M17" s="16"/>
      <c r="N17" s="16"/>
      <c r="O17" s="16">
        <v>3</v>
      </c>
      <c r="P17" s="16"/>
      <c r="Q17" s="16"/>
      <c r="R17" s="16"/>
      <c r="S17" s="16">
        <v>4</v>
      </c>
      <c r="T17" s="16">
        <v>4</v>
      </c>
      <c r="U17" s="37">
        <f t="shared" si="1"/>
        <v>1.5625E-2</v>
      </c>
      <c r="V17" s="37">
        <f t="shared" si="2"/>
        <v>2.3121345743559439E-3</v>
      </c>
      <c r="W17" s="37"/>
      <c r="X17" s="31">
        <f t="shared" si="4"/>
        <v>4</v>
      </c>
      <c r="Y17" s="32">
        <f t="shared" si="3"/>
        <v>1.5748031496062992E-2</v>
      </c>
      <c r="AA17" s="16">
        <f>Pop!D11/1000</f>
        <v>12802.022999999999</v>
      </c>
      <c r="AC17" s="2"/>
    </row>
    <row r="18" spans="1:29" s="6" customFormat="1" ht="13.5" customHeight="1" x14ac:dyDescent="0.25">
      <c r="A18" s="2"/>
      <c r="B18" s="3" t="s">
        <v>122</v>
      </c>
      <c r="C18" s="3" t="s">
        <v>55</v>
      </c>
      <c r="D18" s="3" t="s">
        <v>50</v>
      </c>
      <c r="E18" s="14" t="s">
        <v>53</v>
      </c>
      <c r="F18" s="15" t="s">
        <v>78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37">
        <f t="shared" si="1"/>
        <v>0</v>
      </c>
      <c r="V18" s="37">
        <f t="shared" si="2"/>
        <v>0</v>
      </c>
      <c r="W18" s="37"/>
      <c r="X18" s="31">
        <f t="shared" si="4"/>
        <v>0</v>
      </c>
      <c r="Y18" s="32">
        <f t="shared" si="3"/>
        <v>0</v>
      </c>
      <c r="AA18" s="16">
        <f>Pop!D12/1000</f>
        <v>6666.8180000000002</v>
      </c>
      <c r="AC18" s="2"/>
    </row>
    <row r="19" spans="1:29" s="6" customFormat="1" ht="13.5" customHeight="1" x14ac:dyDescent="0.25">
      <c r="A19" s="2"/>
      <c r="B19" s="3" t="s">
        <v>122</v>
      </c>
      <c r="C19" s="3" t="s">
        <v>55</v>
      </c>
      <c r="D19" s="3" t="s">
        <v>50</v>
      </c>
      <c r="E19" s="14" t="s">
        <v>52</v>
      </c>
      <c r="F19" s="15" t="s">
        <v>79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>
        <v>3</v>
      </c>
      <c r="T19" s="16">
        <v>3</v>
      </c>
      <c r="U19" s="37">
        <f t="shared" si="1"/>
        <v>1.171875E-2</v>
      </c>
      <c r="V19" s="37">
        <f t="shared" si="2"/>
        <v>2.2283986115269839E-3</v>
      </c>
      <c r="W19" s="37"/>
      <c r="X19" s="31">
        <f t="shared" si="4"/>
        <v>3</v>
      </c>
      <c r="Y19" s="32">
        <f t="shared" si="3"/>
        <v>1.1811023622047244E-2</v>
      </c>
      <c r="AA19" s="16">
        <f>Pop!D13/1000</f>
        <v>9962.3109999999997</v>
      </c>
      <c r="AC19" s="2"/>
    </row>
    <row r="20" spans="1:29" s="6" customFormat="1" ht="13.5" customHeight="1" x14ac:dyDescent="0.25">
      <c r="A20" s="2"/>
      <c r="B20" s="3" t="s">
        <v>122</v>
      </c>
      <c r="C20" s="3" t="s">
        <v>55</v>
      </c>
      <c r="D20" s="3" t="s">
        <v>50</v>
      </c>
      <c r="E20" s="14" t="s">
        <v>51</v>
      </c>
      <c r="F20" s="15" t="s">
        <v>80</v>
      </c>
      <c r="G20" s="16"/>
      <c r="H20" s="16"/>
      <c r="I20" s="16"/>
      <c r="J20" s="16">
        <v>0</v>
      </c>
      <c r="K20" s="16">
        <v>0</v>
      </c>
      <c r="L20" s="16">
        <v>3</v>
      </c>
      <c r="M20" s="16"/>
      <c r="N20" s="16"/>
      <c r="O20" s="16">
        <v>5</v>
      </c>
      <c r="P20" s="16"/>
      <c r="Q20" s="16"/>
      <c r="R20" s="16"/>
      <c r="S20" s="16">
        <v>5</v>
      </c>
      <c r="T20" s="16">
        <v>5</v>
      </c>
      <c r="U20" s="37">
        <f t="shared" si="1"/>
        <v>1.953125E-2</v>
      </c>
      <c r="V20" s="37">
        <f t="shared" si="2"/>
        <v>3.1736204550645792E-3</v>
      </c>
      <c r="W20" s="37"/>
      <c r="X20" s="31">
        <f t="shared" si="4"/>
        <v>5</v>
      </c>
      <c r="Y20" s="32">
        <f t="shared" si="3"/>
        <v>1.968503937007874E-2</v>
      </c>
      <c r="AA20" s="16">
        <f>Pop!D14/1000</f>
        <v>11658.609</v>
      </c>
      <c r="AC20" s="2"/>
    </row>
    <row r="21" spans="1:29" s="6" customFormat="1" ht="13.5" customHeight="1" x14ac:dyDescent="0.25">
      <c r="A21" s="2"/>
      <c r="B21" s="3" t="s">
        <v>122</v>
      </c>
      <c r="C21" s="3" t="s">
        <v>55</v>
      </c>
      <c r="D21" s="3" t="s">
        <v>50</v>
      </c>
      <c r="E21" s="22" t="s">
        <v>49</v>
      </c>
      <c r="F21" s="23" t="s">
        <v>81</v>
      </c>
      <c r="G21" s="24"/>
      <c r="H21" s="24"/>
      <c r="I21" s="24"/>
      <c r="J21" s="24">
        <v>0</v>
      </c>
      <c r="K21" s="24">
        <v>0</v>
      </c>
      <c r="L21" s="24">
        <v>1</v>
      </c>
      <c r="M21" s="24"/>
      <c r="N21" s="24"/>
      <c r="O21" s="24">
        <v>1</v>
      </c>
      <c r="P21" s="16"/>
      <c r="Q21" s="24"/>
      <c r="R21" s="24"/>
      <c r="S21" s="24">
        <v>1</v>
      </c>
      <c r="T21" s="24">
        <v>1</v>
      </c>
      <c r="U21" s="38">
        <f t="shared" si="1"/>
        <v>3.90625E-3</v>
      </c>
      <c r="V21" s="38">
        <f t="shared" si="2"/>
        <v>1.2768564759831063E-3</v>
      </c>
      <c r="W21" s="37"/>
      <c r="X21" s="31">
        <f t="shared" si="4"/>
        <v>1</v>
      </c>
      <c r="Y21" s="32">
        <f t="shared" si="3"/>
        <v>3.937007874015748E-3</v>
      </c>
      <c r="AA21" s="16">
        <f>Pop!D15/1000</f>
        <v>5795.4830000000002</v>
      </c>
      <c r="AC21" s="2"/>
    </row>
    <row r="22" spans="1:29" ht="13.5" customHeight="1" x14ac:dyDescent="0.25">
      <c r="B22" s="3" t="s">
        <v>122</v>
      </c>
      <c r="C22" s="3" t="s">
        <v>55</v>
      </c>
      <c r="D22" s="3" t="s">
        <v>42</v>
      </c>
      <c r="E22" s="14" t="s">
        <v>48</v>
      </c>
      <c r="F22" s="15" t="s">
        <v>82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37">
        <f t="shared" si="1"/>
        <v>0</v>
      </c>
      <c r="V22" s="37">
        <f t="shared" si="2"/>
        <v>0</v>
      </c>
      <c r="W22" s="37"/>
      <c r="X22" s="31">
        <f t="shared" si="4"/>
        <v>0</v>
      </c>
      <c r="Y22" s="32">
        <f t="shared" si="3"/>
        <v>0</v>
      </c>
      <c r="Z22" s="6"/>
      <c r="AA22" s="16">
        <f>Pop!D16/1000</f>
        <v>3145.7109999999998</v>
      </c>
      <c r="AB22" s="6"/>
    </row>
    <row r="23" spans="1:29" ht="13.5" customHeight="1" x14ac:dyDescent="0.25">
      <c r="B23" s="3" t="s">
        <v>122</v>
      </c>
      <c r="C23" s="3" t="s">
        <v>55</v>
      </c>
      <c r="D23" s="3" t="s">
        <v>42</v>
      </c>
      <c r="E23" s="14" t="s">
        <v>47</v>
      </c>
      <c r="F23" s="15" t="s">
        <v>83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37">
        <f t="shared" si="1"/>
        <v>0</v>
      </c>
      <c r="V23" s="37">
        <f t="shared" si="2"/>
        <v>0</v>
      </c>
      <c r="W23" s="37"/>
      <c r="X23" s="31">
        <f t="shared" si="4"/>
        <v>0</v>
      </c>
      <c r="Y23" s="32">
        <f t="shared" si="3"/>
        <v>0</v>
      </c>
      <c r="Z23" s="6"/>
      <c r="AA23" s="16">
        <f>Pop!D17/1000</f>
        <v>2913.123</v>
      </c>
      <c r="AB23" s="6"/>
    </row>
    <row r="24" spans="1:29" ht="13.5" customHeight="1" x14ac:dyDescent="0.25">
      <c r="B24" s="3" t="s">
        <v>122</v>
      </c>
      <c r="C24" s="3" t="s">
        <v>55</v>
      </c>
      <c r="D24" s="3" t="s">
        <v>42</v>
      </c>
      <c r="E24" s="14" t="s">
        <v>46</v>
      </c>
      <c r="F24" s="15" t="s">
        <v>84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37">
        <f t="shared" si="1"/>
        <v>0</v>
      </c>
      <c r="V24" s="37">
        <f t="shared" si="2"/>
        <v>0</v>
      </c>
      <c r="W24" s="37"/>
      <c r="X24" s="31">
        <f t="shared" si="4"/>
        <v>0</v>
      </c>
      <c r="Y24" s="32">
        <f t="shared" si="3"/>
        <v>0</v>
      </c>
      <c r="Z24" s="6"/>
      <c r="AA24" s="16">
        <f>Pop!D18/1000</f>
        <v>5576.6059999999998</v>
      </c>
      <c r="AB24" s="6"/>
    </row>
    <row r="25" spans="1:29" ht="13.5" customHeight="1" x14ac:dyDescent="0.25">
      <c r="B25" s="3" t="s">
        <v>122</v>
      </c>
      <c r="C25" s="3" t="s">
        <v>55</v>
      </c>
      <c r="D25" s="3" t="s">
        <v>42</v>
      </c>
      <c r="E25" s="14" t="s">
        <v>45</v>
      </c>
      <c r="F25" s="15" t="s">
        <v>85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37">
        <f t="shared" si="1"/>
        <v>0</v>
      </c>
      <c r="V25" s="37">
        <f t="shared" si="2"/>
        <v>0</v>
      </c>
      <c r="W25" s="37"/>
      <c r="X25" s="31">
        <f t="shared" si="4"/>
        <v>0</v>
      </c>
      <c r="Y25" s="32">
        <f t="shared" si="3"/>
        <v>0</v>
      </c>
      <c r="Z25" s="6"/>
      <c r="AA25" s="16">
        <f>Pop!D19/1000</f>
        <v>6113.5320000000002</v>
      </c>
      <c r="AB25" s="6"/>
    </row>
    <row r="26" spans="1:29" ht="13.5" customHeight="1" x14ac:dyDescent="0.25">
      <c r="B26" s="3" t="s">
        <v>122</v>
      </c>
      <c r="C26" s="3" t="s">
        <v>55</v>
      </c>
      <c r="D26" s="3" t="s">
        <v>42</v>
      </c>
      <c r="E26" s="14" t="s">
        <v>44</v>
      </c>
      <c r="F26" s="15" t="s">
        <v>86</v>
      </c>
      <c r="G26" s="16"/>
      <c r="H26" s="16"/>
      <c r="I26" s="16"/>
      <c r="J26" s="16">
        <v>0</v>
      </c>
      <c r="K26" s="16">
        <v>0</v>
      </c>
      <c r="L26" s="16">
        <v>1</v>
      </c>
      <c r="M26" s="16"/>
      <c r="N26" s="16"/>
      <c r="O26" s="16">
        <v>1</v>
      </c>
      <c r="P26" s="16"/>
      <c r="Q26" s="16"/>
      <c r="R26" s="16"/>
      <c r="S26" s="16">
        <v>1</v>
      </c>
      <c r="T26" s="16">
        <v>1</v>
      </c>
      <c r="U26" s="37">
        <f t="shared" si="1"/>
        <v>3.90625E-3</v>
      </c>
      <c r="V26" s="37">
        <f t="shared" si="2"/>
        <v>3.8540141119414026E-3</v>
      </c>
      <c r="W26" s="37"/>
      <c r="X26" s="31">
        <f t="shared" si="4"/>
        <v>1</v>
      </c>
      <c r="Y26" s="32">
        <f t="shared" si="3"/>
        <v>3.937007874015748E-3</v>
      </c>
      <c r="Z26" s="6"/>
      <c r="AA26" s="16">
        <f>Pop!D20/1000</f>
        <v>1920.076</v>
      </c>
      <c r="AB26" s="6"/>
    </row>
    <row r="27" spans="1:29" ht="13.5" customHeight="1" x14ac:dyDescent="0.25">
      <c r="B27" s="3" t="s">
        <v>122</v>
      </c>
      <c r="C27" s="3" t="s">
        <v>55</v>
      </c>
      <c r="D27" s="3" t="s">
        <v>42</v>
      </c>
      <c r="E27" s="14" t="s">
        <v>43</v>
      </c>
      <c r="F27" s="15" t="s">
        <v>87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37">
        <f t="shared" si="1"/>
        <v>0</v>
      </c>
      <c r="V27" s="37">
        <f t="shared" si="2"/>
        <v>0</v>
      </c>
      <c r="W27" s="37"/>
      <c r="X27" s="31">
        <f t="shared" si="4"/>
        <v>0</v>
      </c>
      <c r="Y27" s="32">
        <f t="shared" si="3"/>
        <v>0</v>
      </c>
      <c r="Z27" s="6"/>
      <c r="AA27" s="16">
        <f>Pop!D21/1000</f>
        <v>755.39300000000003</v>
      </c>
      <c r="AB27" s="6"/>
    </row>
    <row r="28" spans="1:29" ht="13.5" customHeight="1" x14ac:dyDescent="0.25">
      <c r="B28" s="3" t="s">
        <v>122</v>
      </c>
      <c r="C28" s="3" t="s">
        <v>55</v>
      </c>
      <c r="D28" s="3" t="s">
        <v>42</v>
      </c>
      <c r="E28" s="22" t="s">
        <v>41</v>
      </c>
      <c r="F28" s="23" t="s">
        <v>88</v>
      </c>
      <c r="G28" s="24"/>
      <c r="H28" s="24"/>
      <c r="I28" s="24"/>
      <c r="J28" s="24"/>
      <c r="K28" s="24"/>
      <c r="L28" s="24"/>
      <c r="M28" s="24"/>
      <c r="N28" s="24"/>
      <c r="O28" s="24"/>
      <c r="P28" s="16"/>
      <c r="Q28" s="24"/>
      <c r="R28" s="24"/>
      <c r="S28" s="24"/>
      <c r="T28" s="24"/>
      <c r="U28" s="38">
        <f t="shared" si="1"/>
        <v>0</v>
      </c>
      <c r="V28" s="38">
        <f t="shared" si="2"/>
        <v>0</v>
      </c>
      <c r="W28" s="37"/>
      <c r="X28" s="31">
        <f t="shared" si="4"/>
        <v>0</v>
      </c>
      <c r="Y28" s="32">
        <f t="shared" si="3"/>
        <v>0</v>
      </c>
      <c r="Z28" s="6"/>
      <c r="AA28" s="16">
        <f>Pop!D22/1000</f>
        <v>869.66600000000005</v>
      </c>
      <c r="AB28" s="6"/>
    </row>
    <row r="29" spans="1:29" ht="13.5" customHeight="1" x14ac:dyDescent="0.25">
      <c r="B29" s="3" t="s">
        <v>122</v>
      </c>
      <c r="C29" s="3" t="s">
        <v>142</v>
      </c>
      <c r="D29" s="3" t="s">
        <v>32</v>
      </c>
      <c r="E29" s="14" t="s">
        <v>40</v>
      </c>
      <c r="F29" s="15" t="s">
        <v>89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37">
        <f t="shared" si="1"/>
        <v>0</v>
      </c>
      <c r="V29" s="37">
        <f t="shared" si="2"/>
        <v>0</v>
      </c>
      <c r="W29" s="37"/>
      <c r="X29" s="31">
        <f t="shared" si="4"/>
        <v>0</v>
      </c>
      <c r="Y29" s="32">
        <f t="shared" si="3"/>
        <v>0</v>
      </c>
      <c r="Z29" s="6"/>
      <c r="AA29" s="16">
        <f>Pop!D23/1000</f>
        <v>961.93899999999996</v>
      </c>
      <c r="AB29" s="6"/>
    </row>
    <row r="30" spans="1:29" ht="13.5" customHeight="1" x14ac:dyDescent="0.25">
      <c r="B30" s="3" t="s">
        <v>122</v>
      </c>
      <c r="C30" s="3" t="s">
        <v>142</v>
      </c>
      <c r="D30" s="3" t="s">
        <v>32</v>
      </c>
      <c r="E30" s="14" t="s">
        <v>39</v>
      </c>
      <c r="F30" s="15" t="s">
        <v>119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>
        <v>2</v>
      </c>
      <c r="T30" s="16">
        <v>2</v>
      </c>
      <c r="U30" s="37">
        <f t="shared" si="1"/>
        <v>7.8125E-3</v>
      </c>
      <c r="V30" s="37">
        <f t="shared" si="2"/>
        <v>2.1326508850501174E-2</v>
      </c>
      <c r="W30" s="37"/>
      <c r="X30" s="31">
        <f t="shared" si="4"/>
        <v>2</v>
      </c>
      <c r="Y30" s="32">
        <f t="shared" si="3"/>
        <v>7.874015748031496E-3</v>
      </c>
      <c r="Z30" s="6"/>
      <c r="AA30" s="16">
        <f>Pop!D24/1000</f>
        <v>693.97199999999998</v>
      </c>
      <c r="AB30" s="6"/>
    </row>
    <row r="31" spans="1:29" ht="13.5" customHeight="1" x14ac:dyDescent="0.25">
      <c r="B31" s="3" t="s">
        <v>122</v>
      </c>
      <c r="C31" s="3" t="s">
        <v>142</v>
      </c>
      <c r="D31" s="3" t="s">
        <v>32</v>
      </c>
      <c r="E31" s="14" t="s">
        <v>38</v>
      </c>
      <c r="F31" s="15" t="s">
        <v>90</v>
      </c>
      <c r="G31" s="16">
        <v>0</v>
      </c>
      <c r="H31" s="16">
        <v>1</v>
      </c>
      <c r="I31" s="16">
        <v>4</v>
      </c>
      <c r="J31" s="16">
        <v>6</v>
      </c>
      <c r="K31" s="16">
        <v>10</v>
      </c>
      <c r="L31" s="16">
        <v>14</v>
      </c>
      <c r="M31" s="16"/>
      <c r="N31" s="16"/>
      <c r="O31" s="16">
        <v>17</v>
      </c>
      <c r="P31" s="16"/>
      <c r="Q31" s="16"/>
      <c r="R31" s="16"/>
      <c r="S31" s="16">
        <v>26</v>
      </c>
      <c r="T31" s="16">
        <v>26</v>
      </c>
      <c r="U31" s="37">
        <f t="shared" si="1"/>
        <v>0.1015625</v>
      </c>
      <c r="V31" s="37">
        <f t="shared" si="2"/>
        <v>9.1687158079335127E-3</v>
      </c>
      <c r="W31" s="37"/>
      <c r="X31" s="31">
        <f t="shared" si="4"/>
        <v>26</v>
      </c>
      <c r="Y31" s="32">
        <f t="shared" si="3"/>
        <v>0.10236220472440945</v>
      </c>
      <c r="Z31" s="6"/>
      <c r="AA31" s="16">
        <f>Pop!D25/1000</f>
        <v>20984.400000000001</v>
      </c>
      <c r="AB31" s="6"/>
    </row>
    <row r="32" spans="1:29" ht="13.5" customHeight="1" x14ac:dyDescent="0.25">
      <c r="B32" s="3" t="s">
        <v>122</v>
      </c>
      <c r="C32" s="3" t="s">
        <v>142</v>
      </c>
      <c r="D32" s="3" t="s">
        <v>32</v>
      </c>
      <c r="E32" s="14" t="s">
        <v>37</v>
      </c>
      <c r="F32" s="15" t="s">
        <v>91</v>
      </c>
      <c r="G32" s="16"/>
      <c r="H32" s="16"/>
      <c r="I32" s="16"/>
      <c r="J32" s="16">
        <v>0</v>
      </c>
      <c r="K32" s="16">
        <v>0</v>
      </c>
      <c r="L32" s="16">
        <v>1</v>
      </c>
      <c r="M32" s="16"/>
      <c r="N32" s="16"/>
      <c r="O32" s="16">
        <v>4</v>
      </c>
      <c r="P32" s="16"/>
      <c r="Q32" s="16"/>
      <c r="R32" s="16"/>
      <c r="S32" s="16">
        <v>5</v>
      </c>
      <c r="T32" s="16">
        <v>5</v>
      </c>
      <c r="U32" s="37">
        <f t="shared" si="1"/>
        <v>1.953125E-2</v>
      </c>
      <c r="V32" s="37">
        <f t="shared" si="2"/>
        <v>3.5476704797092902E-3</v>
      </c>
      <c r="W32" s="37"/>
      <c r="X32" s="31">
        <f t="shared" si="4"/>
        <v>5</v>
      </c>
      <c r="Y32" s="32">
        <f t="shared" si="3"/>
        <v>1.968503937007874E-2</v>
      </c>
      <c r="Z32" s="6"/>
      <c r="AA32" s="16">
        <f>Pop!D26/1000</f>
        <v>10429.379000000001</v>
      </c>
      <c r="AB32" s="6"/>
    </row>
    <row r="33" spans="1:29" ht="13.5" customHeight="1" x14ac:dyDescent="0.25">
      <c r="B33" s="3" t="s">
        <v>122</v>
      </c>
      <c r="C33" s="3" t="s">
        <v>142</v>
      </c>
      <c r="D33" s="3" t="s">
        <v>32</v>
      </c>
      <c r="E33" s="14" t="s">
        <v>36</v>
      </c>
      <c r="F33" s="15" t="s">
        <v>92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37">
        <f t="shared" si="1"/>
        <v>0</v>
      </c>
      <c r="V33" s="37">
        <f t="shared" si="2"/>
        <v>0</v>
      </c>
      <c r="W33" s="37"/>
      <c r="X33" s="31">
        <f t="shared" si="4"/>
        <v>0</v>
      </c>
      <c r="Y33" s="32">
        <f t="shared" si="3"/>
        <v>0</v>
      </c>
      <c r="Z33" s="6"/>
      <c r="AA33" s="16">
        <f>Pop!D27/1000</f>
        <v>6052.1769999999997</v>
      </c>
      <c r="AB33" s="6"/>
    </row>
    <row r="34" spans="1:29" ht="13.5" customHeight="1" x14ac:dyDescent="0.25">
      <c r="B34" s="3" t="s">
        <v>122</v>
      </c>
      <c r="C34" s="3" t="s">
        <v>142</v>
      </c>
      <c r="D34" s="3" t="s">
        <v>32</v>
      </c>
      <c r="E34" s="14" t="s">
        <v>35</v>
      </c>
      <c r="F34" s="15" t="s">
        <v>93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37">
        <f t="shared" si="1"/>
        <v>0</v>
      </c>
      <c r="V34" s="37">
        <f t="shared" si="2"/>
        <v>0</v>
      </c>
      <c r="W34" s="37"/>
      <c r="X34" s="31">
        <f t="shared" si="4"/>
        <v>0</v>
      </c>
      <c r="Y34" s="32">
        <f t="shared" si="3"/>
        <v>0</v>
      </c>
      <c r="Z34" s="6"/>
      <c r="AA34" s="16">
        <f>Pop!D28/1000</f>
        <v>10273.419</v>
      </c>
      <c r="AB34" s="6"/>
    </row>
    <row r="35" spans="1:29" ht="13.5" customHeight="1" x14ac:dyDescent="0.25">
      <c r="B35" s="3" t="s">
        <v>122</v>
      </c>
      <c r="C35" s="3" t="s">
        <v>142</v>
      </c>
      <c r="D35" s="3" t="s">
        <v>32</v>
      </c>
      <c r="E35" s="14" t="s">
        <v>6</v>
      </c>
      <c r="F35" s="15" t="s">
        <v>94</v>
      </c>
      <c r="G35" s="16"/>
      <c r="H35" s="16"/>
      <c r="I35" s="16"/>
      <c r="J35" s="16">
        <v>0</v>
      </c>
      <c r="K35" s="16">
        <v>1</v>
      </c>
      <c r="L35" s="16">
        <v>1</v>
      </c>
      <c r="M35" s="16"/>
      <c r="N35" s="16"/>
      <c r="O35" s="16">
        <v>1</v>
      </c>
      <c r="P35" s="16"/>
      <c r="Q35" s="16"/>
      <c r="R35" s="16"/>
      <c r="S35" s="16">
        <v>2</v>
      </c>
      <c r="T35" s="16">
        <v>2</v>
      </c>
      <c r="U35" s="37">
        <f t="shared" si="1"/>
        <v>7.8125E-3</v>
      </c>
      <c r="V35" s="37">
        <f t="shared" si="2"/>
        <v>4.434886132800268E-3</v>
      </c>
      <c r="W35" s="37"/>
      <c r="X35" s="31">
        <f t="shared" si="4"/>
        <v>2</v>
      </c>
      <c r="Y35" s="32">
        <f t="shared" si="3"/>
        <v>7.874015748031496E-3</v>
      </c>
      <c r="Z35" s="6"/>
      <c r="AA35" s="16">
        <f>Pop!D29/1000</f>
        <v>3337.1770000000001</v>
      </c>
      <c r="AB35" s="6"/>
    </row>
    <row r="36" spans="1:29" ht="13.5" customHeight="1" x14ac:dyDescent="0.25">
      <c r="B36" s="3" t="s">
        <v>122</v>
      </c>
      <c r="C36" s="3" t="s">
        <v>142</v>
      </c>
      <c r="D36" s="3" t="s">
        <v>32</v>
      </c>
      <c r="E36" s="14" t="s">
        <v>34</v>
      </c>
      <c r="F36" s="15" t="s">
        <v>95</v>
      </c>
      <c r="G36" s="16"/>
      <c r="H36" s="16"/>
      <c r="I36" s="16"/>
      <c r="J36" s="16">
        <v>0</v>
      </c>
      <c r="K36" s="16">
        <v>0</v>
      </c>
      <c r="L36" s="16">
        <v>0</v>
      </c>
      <c r="M36" s="16"/>
      <c r="N36" s="16"/>
      <c r="O36" s="16">
        <v>2</v>
      </c>
      <c r="P36" s="16"/>
      <c r="Q36" s="16"/>
      <c r="R36" s="16"/>
      <c r="S36" s="16">
        <v>3</v>
      </c>
      <c r="T36" s="16">
        <v>3</v>
      </c>
      <c r="U36" s="37">
        <f t="shared" si="1"/>
        <v>1.171875E-2</v>
      </c>
      <c r="V36" s="37">
        <f t="shared" si="2"/>
        <v>4.4184652838993319E-3</v>
      </c>
      <c r="W36" s="37"/>
      <c r="X36" s="31">
        <f t="shared" si="4"/>
        <v>3</v>
      </c>
      <c r="Y36" s="32">
        <f t="shared" si="3"/>
        <v>1.1811023622047244E-2</v>
      </c>
      <c r="Z36" s="6"/>
      <c r="AA36" s="16">
        <f>Pop!D30/1000</f>
        <v>5024.3689999999997</v>
      </c>
      <c r="AB36" s="6"/>
    </row>
    <row r="37" spans="1:29" ht="13.5" customHeight="1" x14ac:dyDescent="0.25">
      <c r="B37" s="3" t="s">
        <v>122</v>
      </c>
      <c r="C37" s="3" t="s">
        <v>142</v>
      </c>
      <c r="D37" s="3" t="s">
        <v>32</v>
      </c>
      <c r="E37" s="14" t="s">
        <v>33</v>
      </c>
      <c r="F37" s="15" t="s">
        <v>96</v>
      </c>
      <c r="G37" s="16">
        <v>0</v>
      </c>
      <c r="H37" s="16">
        <v>0</v>
      </c>
      <c r="I37" s="16">
        <v>1</v>
      </c>
      <c r="J37" s="16">
        <v>1</v>
      </c>
      <c r="K37" s="16">
        <v>2</v>
      </c>
      <c r="L37" s="16">
        <v>5</v>
      </c>
      <c r="M37" s="16"/>
      <c r="N37" s="16"/>
      <c r="O37" s="16">
        <v>5</v>
      </c>
      <c r="P37" s="16"/>
      <c r="Q37" s="16"/>
      <c r="R37" s="16"/>
      <c r="S37" s="16">
        <v>8</v>
      </c>
      <c r="T37" s="16">
        <v>8</v>
      </c>
      <c r="U37" s="37">
        <f t="shared" si="1"/>
        <v>3.125E-2</v>
      </c>
      <c r="V37" s="37">
        <f t="shared" si="2"/>
        <v>6.9893577583051755E-3</v>
      </c>
      <c r="W37" s="37"/>
      <c r="X37" s="31">
        <f t="shared" si="4"/>
        <v>8</v>
      </c>
      <c r="Y37" s="32">
        <f t="shared" si="3"/>
        <v>3.1496062992125984E-2</v>
      </c>
      <c r="Z37" s="6"/>
      <c r="AA37" s="16">
        <f>Pop!D31/1000</f>
        <v>8470.02</v>
      </c>
      <c r="AB37" s="6"/>
    </row>
    <row r="38" spans="1:29" s="6" customFormat="1" ht="13.5" customHeight="1" x14ac:dyDescent="0.25">
      <c r="A38" s="2"/>
      <c r="B38" s="3" t="s">
        <v>122</v>
      </c>
      <c r="C38" s="3" t="s">
        <v>142</v>
      </c>
      <c r="D38" s="3" t="s">
        <v>32</v>
      </c>
      <c r="E38" s="22" t="s">
        <v>31</v>
      </c>
      <c r="F38" s="23" t="s">
        <v>97</v>
      </c>
      <c r="G38" s="24"/>
      <c r="H38" s="24"/>
      <c r="I38" s="24"/>
      <c r="J38" s="24"/>
      <c r="K38" s="24"/>
      <c r="L38" s="24"/>
      <c r="M38" s="24"/>
      <c r="N38" s="24"/>
      <c r="O38" s="24"/>
      <c r="P38" s="16"/>
      <c r="Q38" s="24"/>
      <c r="R38" s="24"/>
      <c r="S38" s="24"/>
      <c r="T38" s="24"/>
      <c r="U38" s="38">
        <f t="shared" si="1"/>
        <v>0</v>
      </c>
      <c r="V38" s="38">
        <f t="shared" si="2"/>
        <v>0</v>
      </c>
      <c r="W38" s="37"/>
      <c r="X38" s="31">
        <f t="shared" si="4"/>
        <v>0</v>
      </c>
      <c r="Y38" s="32">
        <f t="shared" si="3"/>
        <v>0</v>
      </c>
      <c r="AA38" s="16">
        <f>Pop!D32/1000</f>
        <v>1815.857</v>
      </c>
      <c r="AC38" s="2"/>
    </row>
    <row r="39" spans="1:29" s="6" customFormat="1" ht="13.5" customHeight="1" x14ac:dyDescent="0.25">
      <c r="A39" s="2"/>
      <c r="B39" s="3" t="s">
        <v>122</v>
      </c>
      <c r="C39" s="3" t="s">
        <v>142</v>
      </c>
      <c r="D39" s="3" t="s">
        <v>27</v>
      </c>
      <c r="E39" s="14" t="s">
        <v>30</v>
      </c>
      <c r="F39" s="15" t="s">
        <v>98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>
        <v>1</v>
      </c>
      <c r="T39" s="16">
        <v>1</v>
      </c>
      <c r="U39" s="37">
        <f t="shared" si="1"/>
        <v>3.90625E-3</v>
      </c>
      <c r="V39" s="37">
        <f t="shared" si="2"/>
        <v>1.5180274996835733E-3</v>
      </c>
      <c r="W39" s="37"/>
      <c r="X39" s="31">
        <f t="shared" si="4"/>
        <v>1</v>
      </c>
      <c r="Y39" s="32">
        <f t="shared" si="3"/>
        <v>3.937007874015748E-3</v>
      </c>
      <c r="AA39" s="16">
        <f>Pop!D33/1000</f>
        <v>4874.7470000000003</v>
      </c>
      <c r="AC39" s="2"/>
    </row>
    <row r="40" spans="1:29" s="6" customFormat="1" ht="13.5" customHeight="1" x14ac:dyDescent="0.25">
      <c r="A40" s="2"/>
      <c r="B40" s="3" t="s">
        <v>122</v>
      </c>
      <c r="C40" s="3" t="s">
        <v>142</v>
      </c>
      <c r="D40" s="3" t="s">
        <v>27</v>
      </c>
      <c r="E40" s="14" t="s">
        <v>29</v>
      </c>
      <c r="F40" s="15" t="s">
        <v>99</v>
      </c>
      <c r="G40" s="16"/>
      <c r="H40" s="16"/>
      <c r="I40" s="16"/>
      <c r="J40" s="16">
        <v>0</v>
      </c>
      <c r="K40" s="16">
        <v>1</v>
      </c>
      <c r="L40" s="16">
        <v>1</v>
      </c>
      <c r="M40" s="16"/>
      <c r="N40" s="16"/>
      <c r="O40" s="16">
        <v>1</v>
      </c>
      <c r="P40" s="16"/>
      <c r="Q40" s="16"/>
      <c r="R40" s="16"/>
      <c r="S40" s="16">
        <v>1</v>
      </c>
      <c r="T40" s="16">
        <v>1</v>
      </c>
      <c r="U40" s="37">
        <f t="shared" ref="U40:U62" si="5">S40/S$67</f>
        <v>3.90625E-3</v>
      </c>
      <c r="V40" s="37">
        <f t="shared" si="2"/>
        <v>1.6613574322957556E-3</v>
      </c>
      <c r="W40" s="37"/>
      <c r="X40" s="31">
        <f t="shared" si="4"/>
        <v>1</v>
      </c>
      <c r="Y40" s="32">
        <f t="shared" ref="Y40:Y71" si="6">X40/X$73</f>
        <v>3.937007874015748E-3</v>
      </c>
      <c r="AA40" s="16">
        <f>Pop!D34/1000</f>
        <v>4454.1890000000003</v>
      </c>
      <c r="AC40" s="2"/>
    </row>
    <row r="41" spans="1:29" s="6" customFormat="1" ht="13.5" customHeight="1" x14ac:dyDescent="0.25">
      <c r="A41" s="2"/>
      <c r="B41" s="3" t="s">
        <v>122</v>
      </c>
      <c r="C41" s="3" t="s">
        <v>142</v>
      </c>
      <c r="D41" s="3" t="s">
        <v>27</v>
      </c>
      <c r="E41" s="14" t="s">
        <v>28</v>
      </c>
      <c r="F41" s="15" t="s">
        <v>100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>
        <v>5</v>
      </c>
      <c r="T41" s="16">
        <v>5</v>
      </c>
      <c r="U41" s="37">
        <f t="shared" si="5"/>
        <v>1.953125E-2</v>
      </c>
      <c r="V41" s="37">
        <f t="shared" si="2"/>
        <v>1.2399048289266445E-2</v>
      </c>
      <c r="W41" s="37"/>
      <c r="X41" s="31">
        <f t="shared" si="4"/>
        <v>5</v>
      </c>
      <c r="Y41" s="32">
        <f t="shared" si="6"/>
        <v>1.968503937007874E-2</v>
      </c>
      <c r="AA41" s="16">
        <f>Pop!D35/1000</f>
        <v>2984.1</v>
      </c>
      <c r="AC41" s="2"/>
    </row>
    <row r="42" spans="1:29" s="6" customFormat="1" ht="13.5" customHeight="1" x14ac:dyDescent="0.25">
      <c r="A42" s="2"/>
      <c r="B42" s="3" t="s">
        <v>122</v>
      </c>
      <c r="C42" s="3" t="s">
        <v>142</v>
      </c>
      <c r="D42" s="3" t="s">
        <v>27</v>
      </c>
      <c r="E42" s="22" t="s">
        <v>26</v>
      </c>
      <c r="F42" s="23" t="s">
        <v>101</v>
      </c>
      <c r="G42" s="24"/>
      <c r="H42" s="24"/>
      <c r="I42" s="24"/>
      <c r="J42" s="24"/>
      <c r="K42" s="24"/>
      <c r="L42" s="24"/>
      <c r="M42" s="24"/>
      <c r="N42" s="24"/>
      <c r="O42" s="24"/>
      <c r="P42" s="16"/>
      <c r="Q42" s="24"/>
      <c r="R42" s="24"/>
      <c r="S42" s="24"/>
      <c r="T42" s="24"/>
      <c r="U42" s="38">
        <f t="shared" si="5"/>
        <v>0</v>
      </c>
      <c r="V42" s="38">
        <f t="shared" si="2"/>
        <v>0</v>
      </c>
      <c r="W42" s="37"/>
      <c r="X42" s="31">
        <f t="shared" si="4"/>
        <v>0</v>
      </c>
      <c r="Y42" s="32">
        <f t="shared" si="6"/>
        <v>0</v>
      </c>
      <c r="AA42" s="16">
        <f>Pop!D36/1000</f>
        <v>6715.9840000000004</v>
      </c>
      <c r="AC42" s="2"/>
    </row>
    <row r="43" spans="1:29" s="6" customFormat="1" ht="13.5" customHeight="1" x14ac:dyDescent="0.25">
      <c r="A43" s="2"/>
      <c r="B43" s="3" t="s">
        <v>122</v>
      </c>
      <c r="C43" s="3" t="s">
        <v>142</v>
      </c>
      <c r="D43" s="3" t="s">
        <v>22</v>
      </c>
      <c r="E43" s="14" t="s">
        <v>25</v>
      </c>
      <c r="F43" s="15" t="s">
        <v>102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37">
        <f t="shared" si="5"/>
        <v>0</v>
      </c>
      <c r="V43" s="37">
        <f t="shared" si="2"/>
        <v>0</v>
      </c>
      <c r="W43" s="37"/>
      <c r="X43" s="31">
        <f t="shared" si="4"/>
        <v>0</v>
      </c>
      <c r="Y43" s="32">
        <f t="shared" si="6"/>
        <v>0</v>
      </c>
      <c r="AA43" s="16">
        <f>Pop!D37/1000</f>
        <v>3004.279</v>
      </c>
      <c r="AC43" s="2"/>
    </row>
    <row r="44" spans="1:29" s="6" customFormat="1" ht="13.5" customHeight="1" x14ac:dyDescent="0.25">
      <c r="A44" s="2"/>
      <c r="B44" s="3" t="s">
        <v>122</v>
      </c>
      <c r="C44" s="3" t="s">
        <v>142</v>
      </c>
      <c r="D44" s="3" t="s">
        <v>22</v>
      </c>
      <c r="E44" s="14" t="s">
        <v>24</v>
      </c>
      <c r="F44" s="15" t="s">
        <v>103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37">
        <f t="shared" si="5"/>
        <v>0</v>
      </c>
      <c r="V44" s="37">
        <f t="shared" si="2"/>
        <v>0</v>
      </c>
      <c r="W44" s="37"/>
      <c r="X44" s="31">
        <f t="shared" si="4"/>
        <v>0</v>
      </c>
      <c r="Y44" s="32">
        <f t="shared" si="6"/>
        <v>0</v>
      </c>
      <c r="AA44" s="16">
        <f>Pop!D38/1000</f>
        <v>4684.3329999999996</v>
      </c>
      <c r="AC44" s="2"/>
    </row>
    <row r="45" spans="1:29" s="6" customFormat="1" ht="13.5" customHeight="1" x14ac:dyDescent="0.25">
      <c r="A45" s="2"/>
      <c r="B45" s="3" t="s">
        <v>122</v>
      </c>
      <c r="C45" s="3" t="s">
        <v>142</v>
      </c>
      <c r="D45" s="3" t="s">
        <v>22</v>
      </c>
      <c r="E45" s="14" t="s">
        <v>23</v>
      </c>
      <c r="F45" s="15" t="s">
        <v>104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37">
        <f t="shared" si="5"/>
        <v>0</v>
      </c>
      <c r="V45" s="37">
        <f t="shared" si="2"/>
        <v>0</v>
      </c>
      <c r="W45" s="37"/>
      <c r="X45" s="31">
        <f t="shared" si="4"/>
        <v>0</v>
      </c>
      <c r="Y45" s="32">
        <f t="shared" si="6"/>
        <v>0</v>
      </c>
      <c r="AA45" s="16">
        <f>Pop!D39/1000</f>
        <v>3930.864</v>
      </c>
      <c r="AC45" s="2"/>
    </row>
    <row r="46" spans="1:29" s="6" customFormat="1" ht="13.5" customHeight="1" x14ac:dyDescent="0.25">
      <c r="A46" s="2"/>
      <c r="B46" s="3" t="s">
        <v>122</v>
      </c>
      <c r="C46" s="3" t="s">
        <v>142</v>
      </c>
      <c r="D46" s="3" t="s">
        <v>22</v>
      </c>
      <c r="E46" s="22" t="s">
        <v>21</v>
      </c>
      <c r="F46" s="23" t="s">
        <v>105</v>
      </c>
      <c r="G46" s="24">
        <v>0</v>
      </c>
      <c r="H46" s="24">
        <v>0</v>
      </c>
      <c r="I46" s="24">
        <v>1</v>
      </c>
      <c r="J46" s="24">
        <v>1</v>
      </c>
      <c r="K46" s="24">
        <v>3</v>
      </c>
      <c r="L46" s="24">
        <v>3</v>
      </c>
      <c r="M46" s="24"/>
      <c r="N46" s="24"/>
      <c r="O46" s="24">
        <v>3</v>
      </c>
      <c r="P46" s="16"/>
      <c r="Q46" s="24"/>
      <c r="R46" s="24"/>
      <c r="S46" s="24">
        <v>8</v>
      </c>
      <c r="T46" s="24">
        <v>8</v>
      </c>
      <c r="U46" s="38">
        <f t="shared" si="5"/>
        <v>3.125E-2</v>
      </c>
      <c r="V46" s="38">
        <f t="shared" si="2"/>
        <v>2.0915331206281837E-3</v>
      </c>
      <c r="W46" s="37"/>
      <c r="X46" s="31">
        <f t="shared" si="4"/>
        <v>8</v>
      </c>
      <c r="Y46" s="32">
        <f t="shared" si="6"/>
        <v>3.1496062992125984E-2</v>
      </c>
      <c r="AA46" s="16">
        <f>Pop!D40/1000</f>
        <v>28304.596000000001</v>
      </c>
      <c r="AC46" s="2"/>
    </row>
    <row r="47" spans="1:29" s="6" customFormat="1" ht="13.5" customHeight="1" x14ac:dyDescent="0.25">
      <c r="A47" s="2"/>
      <c r="B47" s="3" t="s">
        <v>122</v>
      </c>
      <c r="C47" s="3" t="s">
        <v>133</v>
      </c>
      <c r="D47" s="3" t="s">
        <v>5</v>
      </c>
      <c r="E47" s="14" t="s">
        <v>20</v>
      </c>
      <c r="F47" s="15" t="s">
        <v>106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>
        <v>1</v>
      </c>
      <c r="T47" s="16">
        <v>1</v>
      </c>
      <c r="U47" s="37">
        <f t="shared" si="5"/>
        <v>3.90625E-3</v>
      </c>
      <c r="V47" s="37">
        <f t="shared" si="2"/>
        <v>1.0546914528659814E-3</v>
      </c>
      <c r="W47" s="37"/>
      <c r="X47" s="31">
        <f t="shared" si="4"/>
        <v>1</v>
      </c>
      <c r="Y47" s="32">
        <f t="shared" si="6"/>
        <v>3.937007874015748E-3</v>
      </c>
      <c r="AA47" s="16">
        <f>Pop!D41/1000</f>
        <v>7016.27</v>
      </c>
    </row>
    <row r="48" spans="1:29" s="6" customFormat="1" ht="13.5" customHeight="1" x14ac:dyDescent="0.25">
      <c r="A48" s="2"/>
      <c r="B48" s="3" t="s">
        <v>122</v>
      </c>
      <c r="C48" s="3" t="s">
        <v>133</v>
      </c>
      <c r="D48" s="3" t="s">
        <v>5</v>
      </c>
      <c r="E48" s="14" t="s">
        <v>19</v>
      </c>
      <c r="F48" s="15" t="s">
        <v>107</v>
      </c>
      <c r="G48" s="16"/>
      <c r="H48" s="16"/>
      <c r="I48" s="16"/>
      <c r="J48" s="16"/>
      <c r="K48" s="16"/>
      <c r="L48" s="16"/>
      <c r="M48" s="16"/>
      <c r="N48" s="16"/>
      <c r="O48" s="16">
        <v>2</v>
      </c>
      <c r="P48" s="16"/>
      <c r="Q48" s="16"/>
      <c r="R48" s="16"/>
      <c r="S48" s="16">
        <v>4</v>
      </c>
      <c r="T48" s="16">
        <v>4</v>
      </c>
      <c r="U48" s="37">
        <f t="shared" si="5"/>
        <v>1.5625E-2</v>
      </c>
      <c r="V48" s="37">
        <f t="shared" si="2"/>
        <v>5.2789704010269738E-3</v>
      </c>
      <c r="W48" s="37"/>
      <c r="X48" s="31">
        <f t="shared" si="4"/>
        <v>4</v>
      </c>
      <c r="Y48" s="32">
        <f t="shared" si="6"/>
        <v>1.5748031496062992E-2</v>
      </c>
      <c r="AA48" s="16">
        <f>Pop!D42/1000</f>
        <v>5607.1540000000005</v>
      </c>
    </row>
    <row r="49" spans="1:29" s="6" customFormat="1" ht="13.5" customHeight="1" x14ac:dyDescent="0.25">
      <c r="A49" s="2"/>
      <c r="B49" s="3" t="s">
        <v>122</v>
      </c>
      <c r="C49" s="3" t="s">
        <v>133</v>
      </c>
      <c r="D49" s="3" t="s">
        <v>5</v>
      </c>
      <c r="E49" s="14" t="s">
        <v>18</v>
      </c>
      <c r="F49" s="15" t="s">
        <v>108</v>
      </c>
      <c r="G49" s="16"/>
      <c r="H49" s="16"/>
      <c r="I49" s="16"/>
      <c r="J49" s="16"/>
      <c r="K49" s="16"/>
      <c r="L49" s="16"/>
      <c r="M49" s="16"/>
      <c r="N49" s="16"/>
      <c r="O49" s="16">
        <v>7</v>
      </c>
      <c r="P49" s="16"/>
      <c r="Q49" s="16"/>
      <c r="R49" s="16"/>
      <c r="S49" s="16">
        <v>6</v>
      </c>
      <c r="T49" s="16">
        <v>6</v>
      </c>
      <c r="U49" s="37">
        <f t="shared" si="5"/>
        <v>2.34375E-2</v>
      </c>
      <c r="V49" s="37">
        <f t="shared" si="2"/>
        <v>2.5859914976793054E-2</v>
      </c>
      <c r="W49" s="37"/>
      <c r="X49" s="31">
        <f t="shared" si="4"/>
        <v>6</v>
      </c>
      <c r="Y49" s="32">
        <f t="shared" si="6"/>
        <v>2.3622047244094488E-2</v>
      </c>
      <c r="AA49" s="16">
        <f>Pop!D43/1000</f>
        <v>1716.943</v>
      </c>
    </row>
    <row r="50" spans="1:29" s="6" customFormat="1" ht="13.5" customHeight="1" x14ac:dyDescent="0.25">
      <c r="A50" s="2"/>
      <c r="B50" s="3" t="s">
        <v>122</v>
      </c>
      <c r="C50" s="3" t="s">
        <v>133</v>
      </c>
      <c r="D50" s="3" t="s">
        <v>5</v>
      </c>
      <c r="E50" s="14" t="s">
        <v>17</v>
      </c>
      <c r="F50" s="15" t="s">
        <v>109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37">
        <f t="shared" si="5"/>
        <v>0</v>
      </c>
      <c r="V50" s="37">
        <f t="shared" si="2"/>
        <v>0</v>
      </c>
      <c r="W50" s="37"/>
      <c r="X50" s="31">
        <f t="shared" si="4"/>
        <v>0</v>
      </c>
      <c r="Y50" s="32">
        <f t="shared" si="6"/>
        <v>0</v>
      </c>
      <c r="AA50" s="16">
        <f>Pop!D44/1000</f>
        <v>2998.0390000000002</v>
      </c>
    </row>
    <row r="51" spans="1:29" s="6" customFormat="1" ht="13.5" customHeight="1" x14ac:dyDescent="0.25">
      <c r="A51" s="2"/>
      <c r="B51" s="3" t="s">
        <v>122</v>
      </c>
      <c r="C51" s="3" t="s">
        <v>133</v>
      </c>
      <c r="D51" s="3" t="s">
        <v>5</v>
      </c>
      <c r="E51" s="14" t="s">
        <v>16</v>
      </c>
      <c r="F51" s="15" t="s">
        <v>110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>
        <v>2</v>
      </c>
      <c r="T51" s="16">
        <v>2</v>
      </c>
      <c r="U51" s="37">
        <f t="shared" si="5"/>
        <v>7.8125E-3</v>
      </c>
      <c r="V51" s="37">
        <f t="shared" si="2"/>
        <v>7.0878849846987887E-3</v>
      </c>
      <c r="W51" s="37"/>
      <c r="X51" s="31">
        <f t="shared" si="4"/>
        <v>2</v>
      </c>
      <c r="Y51" s="32">
        <f t="shared" si="6"/>
        <v>7.874015748031496E-3</v>
      </c>
      <c r="AA51" s="16">
        <f>Pop!D45/1000</f>
        <v>2088.0700000000002</v>
      </c>
    </row>
    <row r="52" spans="1:29" s="6" customFormat="1" ht="13.5" customHeight="1" x14ac:dyDescent="0.25">
      <c r="A52" s="2"/>
      <c r="B52" s="3" t="s">
        <v>122</v>
      </c>
      <c r="C52" s="3" t="s">
        <v>133</v>
      </c>
      <c r="D52" s="3" t="s">
        <v>5</v>
      </c>
      <c r="E52" s="14" t="s">
        <v>15</v>
      </c>
      <c r="F52" s="15" t="s">
        <v>111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37">
        <f t="shared" si="5"/>
        <v>0</v>
      </c>
      <c r="V52" s="37">
        <f t="shared" si="2"/>
        <v>0</v>
      </c>
      <c r="W52" s="37"/>
      <c r="X52" s="31">
        <f t="shared" si="4"/>
        <v>0</v>
      </c>
      <c r="Y52" s="32">
        <f t="shared" si="6"/>
        <v>0</v>
      </c>
      <c r="AA52" s="16">
        <f>Pop!D46/1000</f>
        <v>1050.4929999999999</v>
      </c>
    </row>
    <row r="53" spans="1:29" s="6" customFormat="1" ht="13.5" customHeight="1" x14ac:dyDescent="0.25">
      <c r="A53" s="2"/>
      <c r="B53" s="3" t="s">
        <v>122</v>
      </c>
      <c r="C53" s="3" t="s">
        <v>133</v>
      </c>
      <c r="D53" s="3" t="s">
        <v>5</v>
      </c>
      <c r="E53" s="14" t="s">
        <v>14</v>
      </c>
      <c r="F53" s="15" t="s">
        <v>112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37">
        <f t="shared" si="5"/>
        <v>0</v>
      </c>
      <c r="V53" s="37">
        <f t="shared" si="2"/>
        <v>0</v>
      </c>
      <c r="W53" s="37"/>
      <c r="X53" s="31">
        <f t="shared" si="4"/>
        <v>0</v>
      </c>
      <c r="Y53" s="32">
        <f t="shared" si="6"/>
        <v>0</v>
      </c>
      <c r="AA53" s="16">
        <f>Pop!D47/1000</f>
        <v>3101.8330000000001</v>
      </c>
    </row>
    <row r="54" spans="1:29" ht="13.5" customHeight="1" x14ac:dyDescent="0.25">
      <c r="B54" s="3" t="s">
        <v>122</v>
      </c>
      <c r="C54" s="3" t="s">
        <v>133</v>
      </c>
      <c r="D54" s="3" t="s">
        <v>5</v>
      </c>
      <c r="E54" s="22" t="s">
        <v>13</v>
      </c>
      <c r="F54" s="23" t="s">
        <v>113</v>
      </c>
      <c r="G54" s="24"/>
      <c r="H54" s="24"/>
      <c r="I54" s="24"/>
      <c r="J54" s="24"/>
      <c r="K54" s="24"/>
      <c r="L54" s="24"/>
      <c r="M54" s="24"/>
      <c r="N54" s="24"/>
      <c r="O54" s="24"/>
      <c r="P54" s="16"/>
      <c r="Q54" s="24"/>
      <c r="R54" s="24"/>
      <c r="S54" s="24"/>
      <c r="T54" s="24"/>
      <c r="U54" s="38">
        <f t="shared" si="5"/>
        <v>0</v>
      </c>
      <c r="V54" s="38">
        <f t="shared" si="2"/>
        <v>0</v>
      </c>
      <c r="W54" s="37"/>
      <c r="X54" s="31">
        <f t="shared" si="4"/>
        <v>0</v>
      </c>
      <c r="Y54" s="32">
        <f t="shared" si="6"/>
        <v>0</v>
      </c>
      <c r="Z54" s="6"/>
      <c r="AA54" s="16">
        <f>Pop!D48/1000</f>
        <v>579.31500000000005</v>
      </c>
      <c r="AB54" s="6"/>
      <c r="AC54" s="6"/>
    </row>
    <row r="55" spans="1:29" ht="13.5" customHeight="1" x14ac:dyDescent="0.25">
      <c r="B55" s="3" t="s">
        <v>122</v>
      </c>
      <c r="C55" s="3" t="s">
        <v>133</v>
      </c>
      <c r="D55" s="3" t="s">
        <v>8</v>
      </c>
      <c r="E55" s="14" t="s">
        <v>12</v>
      </c>
      <c r="F55" s="15" t="s">
        <v>114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37">
        <f t="shared" si="5"/>
        <v>0</v>
      </c>
      <c r="V55" s="37">
        <f t="shared" si="2"/>
        <v>0</v>
      </c>
      <c r="W55" s="37"/>
      <c r="X55" s="31">
        <f t="shared" si="4"/>
        <v>0</v>
      </c>
      <c r="Y55" s="32">
        <f t="shared" si="6"/>
        <v>0</v>
      </c>
      <c r="Z55" s="6"/>
      <c r="AA55" s="16">
        <f>Pop!D49/1000</f>
        <v>739.79499999999996</v>
      </c>
      <c r="AB55" s="6"/>
      <c r="AC55" s="6"/>
    </row>
    <row r="56" spans="1:29" ht="13.5" customHeight="1" x14ac:dyDescent="0.25">
      <c r="B56" s="3" t="s">
        <v>122</v>
      </c>
      <c r="C56" s="3" t="s">
        <v>133</v>
      </c>
      <c r="D56" s="3" t="s">
        <v>8</v>
      </c>
      <c r="E56" s="53" t="s">
        <v>11</v>
      </c>
      <c r="F56" s="54" t="s">
        <v>115</v>
      </c>
      <c r="G56" s="55">
        <f>0+4</f>
        <v>4</v>
      </c>
      <c r="H56" s="55">
        <f>0+5</f>
        <v>5</v>
      </c>
      <c r="I56" s="55">
        <f>1+10</f>
        <v>11</v>
      </c>
      <c r="J56" s="55">
        <f>7+10</f>
        <v>17</v>
      </c>
      <c r="K56" s="55">
        <f>15+11</f>
        <v>26</v>
      </c>
      <c r="L56" s="55">
        <f>24+20</f>
        <v>44</v>
      </c>
      <c r="M56" s="55"/>
      <c r="N56" s="55"/>
      <c r="O56" s="55">
        <f>31+21</f>
        <v>52</v>
      </c>
      <c r="P56" s="16"/>
      <c r="Q56" s="16"/>
      <c r="R56" s="16"/>
      <c r="S56" s="16">
        <v>64</v>
      </c>
      <c r="T56" s="16">
        <v>64</v>
      </c>
      <c r="U56" s="37">
        <f t="shared" si="5"/>
        <v>0.25</v>
      </c>
      <c r="V56" s="37">
        <f t="shared" si="2"/>
        <v>1.1978758040039455E-2</v>
      </c>
      <c r="W56" s="37"/>
      <c r="X56" s="31">
        <f t="shared" si="4"/>
        <v>64</v>
      </c>
      <c r="Y56" s="32">
        <f t="shared" si="6"/>
        <v>0.25196850393700787</v>
      </c>
      <c r="Z56" s="6"/>
      <c r="AA56" s="16">
        <f>Pop!D50/1000</f>
        <v>39536.652999999998</v>
      </c>
      <c r="AB56" s="6"/>
      <c r="AC56" s="6"/>
    </row>
    <row r="57" spans="1:29" ht="13.5" customHeight="1" x14ac:dyDescent="0.25">
      <c r="B57" s="3" t="s">
        <v>122</v>
      </c>
      <c r="C57" s="3" t="s">
        <v>133</v>
      </c>
      <c r="D57" s="3" t="s">
        <v>8</v>
      </c>
      <c r="E57" s="14" t="s">
        <v>10</v>
      </c>
      <c r="F57" s="15" t="s">
        <v>116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37">
        <f t="shared" si="5"/>
        <v>0</v>
      </c>
      <c r="V57" s="37">
        <f t="shared" si="2"/>
        <v>0</v>
      </c>
      <c r="W57" s="37"/>
      <c r="X57" s="31">
        <f t="shared" si="4"/>
        <v>0</v>
      </c>
      <c r="Y57" s="32">
        <f t="shared" si="6"/>
        <v>0</v>
      </c>
      <c r="Z57" s="6"/>
      <c r="AA57" s="16">
        <f>Pop!D51/1000</f>
        <v>1427.538</v>
      </c>
      <c r="AB57" s="6"/>
      <c r="AC57" s="6"/>
    </row>
    <row r="58" spans="1:29" ht="13.5" customHeight="1" x14ac:dyDescent="0.25">
      <c r="B58" s="3" t="s">
        <v>122</v>
      </c>
      <c r="C58" s="3" t="s">
        <v>133</v>
      </c>
      <c r="D58" s="3" t="s">
        <v>8</v>
      </c>
      <c r="E58" s="53" t="s">
        <v>9</v>
      </c>
      <c r="F58" s="54" t="s">
        <v>117</v>
      </c>
      <c r="G58" s="55">
        <f>2</f>
        <v>2</v>
      </c>
      <c r="H58" s="55">
        <f>2</f>
        <v>2</v>
      </c>
      <c r="I58" s="55">
        <f>3</f>
        <v>3</v>
      </c>
      <c r="J58" s="55">
        <f>3</f>
        <v>3</v>
      </c>
      <c r="K58" s="55">
        <f>3</f>
        <v>3</v>
      </c>
      <c r="L58" s="55">
        <f>3</f>
        <v>3</v>
      </c>
      <c r="M58" s="55"/>
      <c r="N58" s="55"/>
      <c r="O58" s="55">
        <f>4</f>
        <v>4</v>
      </c>
      <c r="P58" s="16"/>
      <c r="Q58" s="16"/>
      <c r="R58" s="16"/>
      <c r="S58" s="16">
        <v>4</v>
      </c>
      <c r="T58" s="16">
        <v>4</v>
      </c>
      <c r="U58" s="37">
        <f t="shared" si="5"/>
        <v>1.5625E-2</v>
      </c>
      <c r="V58" s="37">
        <f t="shared" si="2"/>
        <v>7.1449675290191899E-3</v>
      </c>
      <c r="W58" s="37"/>
      <c r="X58" s="31">
        <f t="shared" si="4"/>
        <v>4</v>
      </c>
      <c r="Y58" s="32">
        <f t="shared" si="6"/>
        <v>1.5748031496062992E-2</v>
      </c>
      <c r="Z58" s="6"/>
      <c r="AA58" s="16">
        <f>Pop!D52/1000</f>
        <v>4142.7759999999998</v>
      </c>
      <c r="AB58" s="6"/>
      <c r="AC58" s="6"/>
    </row>
    <row r="59" spans="1:29" ht="13.5" customHeight="1" x14ac:dyDescent="0.25">
      <c r="B59" s="3" t="s">
        <v>122</v>
      </c>
      <c r="C59" s="3" t="s">
        <v>133</v>
      </c>
      <c r="D59" s="3" t="s">
        <v>8</v>
      </c>
      <c r="E59" s="22" t="s">
        <v>7</v>
      </c>
      <c r="F59" s="23" t="s">
        <v>120</v>
      </c>
      <c r="G59" s="24">
        <v>0</v>
      </c>
      <c r="H59" s="24">
        <v>0</v>
      </c>
      <c r="I59" s="24">
        <v>1</v>
      </c>
      <c r="J59" s="24">
        <v>1</v>
      </c>
      <c r="K59" s="24">
        <v>1</v>
      </c>
      <c r="L59" s="24">
        <v>1</v>
      </c>
      <c r="M59" s="24"/>
      <c r="N59" s="24"/>
      <c r="O59" s="24">
        <v>3</v>
      </c>
      <c r="P59" s="16"/>
      <c r="Q59" s="24"/>
      <c r="R59" s="24"/>
      <c r="S59" s="24">
        <v>5</v>
      </c>
      <c r="T59" s="24">
        <v>5</v>
      </c>
      <c r="U59" s="38">
        <f t="shared" si="5"/>
        <v>1.953125E-2</v>
      </c>
      <c r="V59" s="38">
        <f t="shared" si="2"/>
        <v>4.9961226037684532E-3</v>
      </c>
      <c r="W59" s="37"/>
      <c r="X59" s="31">
        <f t="shared" si="4"/>
        <v>5</v>
      </c>
      <c r="Y59" s="32">
        <f t="shared" si="6"/>
        <v>1.968503937007874E-2</v>
      </c>
      <c r="Z59" s="6"/>
      <c r="AA59" s="16">
        <f>Pop!D53/1000</f>
        <v>7405.7430000000004</v>
      </c>
      <c r="AB59" s="6"/>
      <c r="AC59" s="6"/>
    </row>
    <row r="60" spans="1:29" ht="13.5" customHeight="1" x14ac:dyDescent="0.25">
      <c r="B60" s="3" t="s">
        <v>1</v>
      </c>
      <c r="C60" s="3" t="s">
        <v>133</v>
      </c>
      <c r="E60" s="14" t="s">
        <v>127</v>
      </c>
      <c r="F60" s="15" t="s">
        <v>130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37">
        <f t="shared" si="5"/>
        <v>0</v>
      </c>
      <c r="V60" s="37">
        <f t="shared" si="2"/>
        <v>0</v>
      </c>
      <c r="W60" s="37"/>
      <c r="X60" s="31">
        <f t="shared" si="4"/>
        <v>0</v>
      </c>
      <c r="Y60" s="32">
        <f t="shared" si="6"/>
        <v>0</v>
      </c>
      <c r="Z60" s="6"/>
      <c r="AA60" s="16">
        <f>Pop!D55/1000</f>
        <v>3979.7249999999999</v>
      </c>
      <c r="AB60" s="6"/>
      <c r="AC60" s="6"/>
    </row>
    <row r="61" spans="1:29" ht="13.5" customHeight="1" x14ac:dyDescent="0.25">
      <c r="B61" s="3" t="s">
        <v>1</v>
      </c>
      <c r="C61" s="3" t="s">
        <v>134</v>
      </c>
      <c r="E61" s="14" t="s">
        <v>128</v>
      </c>
      <c r="F61" s="15" t="s">
        <v>131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>
        <v>20</v>
      </c>
      <c r="T61" s="16">
        <v>20</v>
      </c>
      <c r="U61" s="37">
        <f t="shared" si="5"/>
        <v>7.8125E-2</v>
      </c>
      <c r="V61" s="37">
        <f t="shared" si="2"/>
        <v>1.2666063792459136E-2</v>
      </c>
      <c r="W61" s="37"/>
      <c r="X61" s="31">
        <f t="shared" si="4"/>
        <v>20</v>
      </c>
      <c r="Y61" s="32">
        <f t="shared" si="6"/>
        <v>7.874015748031496E-2</v>
      </c>
      <c r="AA61" s="16">
        <f>Pop!D56/1000</f>
        <v>11684.766666666659</v>
      </c>
    </row>
    <row r="62" spans="1:29" ht="13.5" customHeight="1" x14ac:dyDescent="0.25">
      <c r="B62" s="3" t="s">
        <v>1</v>
      </c>
      <c r="C62" s="3" t="s">
        <v>135</v>
      </c>
      <c r="E62" s="14" t="s">
        <v>129</v>
      </c>
      <c r="F62" s="15" t="s">
        <v>132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37">
        <f t="shared" si="5"/>
        <v>0</v>
      </c>
      <c r="V62" s="37">
        <f t="shared" si="2"/>
        <v>0</v>
      </c>
      <c r="W62" s="37"/>
      <c r="X62" s="66">
        <f t="shared" si="4"/>
        <v>0</v>
      </c>
      <c r="Y62" s="32">
        <f t="shared" si="6"/>
        <v>0</v>
      </c>
      <c r="AA62" s="16">
        <f>Pop!D57/1000</f>
        <v>876.82499999999993</v>
      </c>
    </row>
    <row r="63" spans="1:29" ht="13.5" customHeight="1" x14ac:dyDescent="0.25">
      <c r="E63" s="22" t="s">
        <v>223</v>
      </c>
      <c r="F63" s="23" t="s">
        <v>224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16">
        <v>2</v>
      </c>
      <c r="T63" s="16">
        <v>2</v>
      </c>
      <c r="U63" s="37"/>
      <c r="V63" s="37"/>
      <c r="W63" s="37"/>
      <c r="X63" s="31"/>
      <c r="Y63" s="32"/>
      <c r="AA63" s="16"/>
    </row>
    <row r="64" spans="1:29" ht="13.5" customHeight="1" x14ac:dyDescent="0.25">
      <c r="B64" s="3" t="s">
        <v>126</v>
      </c>
      <c r="E64" s="14" t="s">
        <v>4</v>
      </c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37">
        <f>S64/S$67</f>
        <v>0</v>
      </c>
      <c r="V64" s="37">
        <f t="shared" si="2"/>
        <v>0</v>
      </c>
      <c r="W64" s="37"/>
      <c r="X64" s="31">
        <f t="shared" si="4"/>
        <v>0</v>
      </c>
      <c r="Y64" s="32">
        <f>X64/X$73</f>
        <v>0</v>
      </c>
      <c r="AA64" s="16">
        <f>Pop!D67/1000</f>
        <v>10734.246999999999</v>
      </c>
    </row>
    <row r="65" spans="2:35" ht="13.5" customHeight="1" x14ac:dyDescent="0.25">
      <c r="B65" s="3" t="s">
        <v>126</v>
      </c>
      <c r="E65" s="14" t="s">
        <v>3</v>
      </c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38">
        <f>S65/S$67</f>
        <v>0</v>
      </c>
      <c r="V65" s="37">
        <f t="shared" si="2"/>
        <v>0</v>
      </c>
      <c r="W65" s="37"/>
      <c r="X65" s="31">
        <f t="shared" si="4"/>
        <v>0</v>
      </c>
      <c r="Y65" s="32">
        <f>X65/X$73</f>
        <v>0</v>
      </c>
      <c r="AA65" s="16">
        <f>Pop!D68/1000</f>
        <v>3753.1419999999998</v>
      </c>
    </row>
    <row r="66" spans="2:35" ht="13.5" customHeight="1" x14ac:dyDescent="0.25">
      <c r="E66" s="75" t="s">
        <v>243</v>
      </c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37"/>
      <c r="V66" s="37"/>
      <c r="W66" s="37"/>
      <c r="X66" s="31"/>
      <c r="Y66" s="32"/>
      <c r="AA66" s="16"/>
    </row>
    <row r="67" spans="2:35" ht="13.5" customHeight="1" thickBot="1" x14ac:dyDescent="0.3">
      <c r="C67" s="8"/>
      <c r="D67" s="8"/>
      <c r="E67" s="25" t="s">
        <v>220</v>
      </c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17"/>
      <c r="Q67" s="27">
        <f>SUM(Q8:Q65)</f>
        <v>0</v>
      </c>
      <c r="R67" s="27"/>
      <c r="S67" s="27">
        <f>SUM(S8:S65)</f>
        <v>256</v>
      </c>
      <c r="T67" s="27">
        <f>SUM(T8:T65)</f>
        <v>255</v>
      </c>
      <c r="U67" s="41" t="e">
        <f>Q67/Q$67</f>
        <v>#DIV/0!</v>
      </c>
      <c r="V67" s="27"/>
      <c r="W67" s="45"/>
      <c r="X67" s="31"/>
      <c r="Y67" s="32">
        <f t="shared" ref="Y67:Y73" si="7">X67/X$73</f>
        <v>0</v>
      </c>
    </row>
    <row r="68" spans="2:35" s="35" customFormat="1" ht="13.5" customHeight="1" x14ac:dyDescent="0.25">
      <c r="B68" s="14"/>
      <c r="C68" s="14"/>
      <c r="D68" s="14"/>
      <c r="E68" s="14"/>
      <c r="F68" s="15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33"/>
      <c r="Y68" s="34">
        <f t="shared" si="7"/>
        <v>0</v>
      </c>
      <c r="AD68" s="36"/>
      <c r="AE68" s="36"/>
      <c r="AF68" s="36"/>
      <c r="AG68" s="36"/>
      <c r="AH68" s="36"/>
      <c r="AI68" s="36"/>
    </row>
    <row r="69" spans="2:35" ht="13.5" customHeight="1" thickBot="1" x14ac:dyDescent="0.3">
      <c r="E69" s="19" t="s">
        <v>145</v>
      </c>
      <c r="F69" s="20"/>
      <c r="G69" s="21" t="str">
        <f>G$7</f>
        <v>2010</v>
      </c>
      <c r="H69" s="21" t="str">
        <f>H$7</f>
        <v>2011</v>
      </c>
      <c r="I69" s="21" t="str">
        <f t="shared" ref="I69:V69" si="8">I$7</f>
        <v>2012</v>
      </c>
      <c r="J69" s="21" t="str">
        <f t="shared" si="8"/>
        <v>2013</v>
      </c>
      <c r="K69" s="21" t="str">
        <f t="shared" si="8"/>
        <v>2014</v>
      </c>
      <c r="L69" s="21" t="str">
        <f t="shared" si="8"/>
        <v>2015</v>
      </c>
      <c r="M69" s="21"/>
      <c r="N69" s="21"/>
      <c r="O69" s="21" t="str">
        <f t="shared" si="8"/>
        <v>2016</v>
      </c>
      <c r="P69" s="13">
        <f t="shared" si="8"/>
        <v>0</v>
      </c>
      <c r="Q69" s="21">
        <f t="shared" si="8"/>
        <v>43137</v>
      </c>
      <c r="R69" s="21">
        <f t="shared" si="8"/>
        <v>43159</v>
      </c>
      <c r="S69" s="21">
        <f t="shared" si="8"/>
        <v>43190</v>
      </c>
      <c r="T69" s="21" t="str">
        <f t="shared" si="8"/>
        <v>4/3/02018</v>
      </c>
      <c r="U69" s="21" t="str">
        <f t="shared" si="8"/>
        <v>Share of Units</v>
      </c>
      <c r="V69" s="21" t="str">
        <f t="shared" si="8"/>
        <v>Penentration</v>
      </c>
      <c r="W69" s="13"/>
      <c r="X69" s="31"/>
      <c r="Y69" s="32">
        <f t="shared" si="7"/>
        <v>0</v>
      </c>
    </row>
    <row r="70" spans="2:35" ht="13.5" customHeight="1" x14ac:dyDescent="0.25">
      <c r="E70" s="14" t="s">
        <v>2</v>
      </c>
      <c r="F70" s="15"/>
      <c r="G70" s="16">
        <f>G85</f>
        <v>6</v>
      </c>
      <c r="H70" s="16">
        <f t="shared" ref="H70:O70" si="9">H85</f>
        <v>10</v>
      </c>
      <c r="I70" s="16">
        <f t="shared" si="9"/>
        <v>26</v>
      </c>
      <c r="J70" s="16">
        <f t="shared" si="9"/>
        <v>44</v>
      </c>
      <c r="K70" s="16">
        <f t="shared" si="9"/>
        <v>71</v>
      </c>
      <c r="L70" s="16">
        <f t="shared" si="9"/>
        <v>114</v>
      </c>
      <c r="M70" s="16"/>
      <c r="N70" s="16"/>
      <c r="O70" s="16">
        <f t="shared" si="9"/>
        <v>150</v>
      </c>
      <c r="P70" s="16"/>
      <c r="Q70" s="16">
        <f>SUM(Q8:Q59)</f>
        <v>0</v>
      </c>
      <c r="R70" s="16">
        <f>SUM(R8:R59)</f>
        <v>0</v>
      </c>
      <c r="S70" s="16">
        <f>SUM(S8:S59)</f>
        <v>234</v>
      </c>
      <c r="T70" s="16">
        <f>SUM(T8:T59)</f>
        <v>233</v>
      </c>
      <c r="U70" s="37">
        <f>S70/S$67</f>
        <v>0.9140625</v>
      </c>
      <c r="V70" s="37">
        <f>(S70*7400/1000)/AA70</f>
        <v>5.2623204921843861E-3</v>
      </c>
      <c r="W70" s="37"/>
      <c r="X70" s="31">
        <f>S70-Q70</f>
        <v>234</v>
      </c>
      <c r="Y70" s="32">
        <f t="shared" si="7"/>
        <v>0.92125984251968507</v>
      </c>
      <c r="AA70" s="16">
        <f>AA85</f>
        <v>329056.35499999998</v>
      </c>
    </row>
    <row r="71" spans="2:35" ht="13.5" customHeight="1" x14ac:dyDescent="0.25">
      <c r="E71" s="14" t="s">
        <v>1</v>
      </c>
      <c r="F71" s="15"/>
      <c r="G71" s="16">
        <f>SUM(G60:G63)</f>
        <v>0</v>
      </c>
      <c r="H71" s="16">
        <f t="shared" ref="H71:R71" si="10">SUM(H60:H63)</f>
        <v>0</v>
      </c>
      <c r="I71" s="16">
        <f t="shared" si="10"/>
        <v>0</v>
      </c>
      <c r="J71" s="16">
        <f t="shared" si="10"/>
        <v>0</v>
      </c>
      <c r="K71" s="16">
        <f t="shared" si="10"/>
        <v>0</v>
      </c>
      <c r="L71" s="16">
        <f t="shared" si="10"/>
        <v>0</v>
      </c>
      <c r="M71" s="16"/>
      <c r="N71" s="16"/>
      <c r="O71" s="16">
        <f>SUM(O60:O62)</f>
        <v>0</v>
      </c>
      <c r="P71" s="16">
        <f t="shared" si="10"/>
        <v>0</v>
      </c>
      <c r="Q71" s="16">
        <f t="shared" si="10"/>
        <v>0</v>
      </c>
      <c r="R71" s="16">
        <f t="shared" si="10"/>
        <v>0</v>
      </c>
      <c r="S71" s="16">
        <f>SUM(S60:S62)</f>
        <v>20</v>
      </c>
      <c r="T71" s="16">
        <f>SUM(T60:T62)</f>
        <v>20</v>
      </c>
      <c r="U71" s="37">
        <f>S71/S$67</f>
        <v>7.8125E-2</v>
      </c>
      <c r="V71" s="37">
        <f>(S71*7400/1000)/AA71</f>
        <v>4.0318095608533958E-3</v>
      </c>
      <c r="W71" s="37"/>
      <c r="X71" s="31">
        <f>S71-Q71</f>
        <v>20</v>
      </c>
      <c r="Y71" s="32">
        <f t="shared" si="7"/>
        <v>7.874015748031496E-2</v>
      </c>
      <c r="AA71" s="16">
        <f>Pop!D65/1000</f>
        <v>36708.082999999999</v>
      </c>
    </row>
    <row r="72" spans="2:35" ht="13.5" customHeight="1" x14ac:dyDescent="0.25">
      <c r="E72" s="14" t="s">
        <v>0</v>
      </c>
      <c r="F72" s="15"/>
      <c r="G72" s="16">
        <f>G64+G65</f>
        <v>0</v>
      </c>
      <c r="H72" s="16">
        <f>H64+H65</f>
        <v>0</v>
      </c>
      <c r="I72" s="16">
        <f t="shared" ref="I72:S72" si="11">I64+I65</f>
        <v>0</v>
      </c>
      <c r="J72" s="16">
        <f t="shared" si="11"/>
        <v>0</v>
      </c>
      <c r="K72" s="16">
        <f t="shared" si="11"/>
        <v>0</v>
      </c>
      <c r="L72" s="16">
        <f t="shared" si="11"/>
        <v>0</v>
      </c>
      <c r="M72" s="16"/>
      <c r="N72" s="16"/>
      <c r="O72" s="16">
        <f t="shared" si="11"/>
        <v>0</v>
      </c>
      <c r="P72" s="16"/>
      <c r="Q72" s="16">
        <f t="shared" si="11"/>
        <v>0</v>
      </c>
      <c r="R72" s="16">
        <f t="shared" si="11"/>
        <v>0</v>
      </c>
      <c r="S72" s="16">
        <f t="shared" si="11"/>
        <v>0</v>
      </c>
      <c r="T72" s="16">
        <f t="shared" ref="T72" si="12">T64+T65</f>
        <v>0</v>
      </c>
      <c r="U72" s="37">
        <f>S72/S$67</f>
        <v>0</v>
      </c>
      <c r="V72" s="16"/>
      <c r="W72" s="37"/>
      <c r="X72" s="31">
        <f>S72-Q72</f>
        <v>0</v>
      </c>
      <c r="Y72" s="32">
        <f t="shared" si="7"/>
        <v>0</v>
      </c>
    </row>
    <row r="73" spans="2:35" ht="13.5" customHeight="1" thickBot="1" x14ac:dyDescent="0.3">
      <c r="C73" s="8"/>
      <c r="D73" s="8"/>
      <c r="E73" s="25" t="s">
        <v>220</v>
      </c>
      <c r="F73" s="26"/>
      <c r="G73" s="27">
        <f>G70+G71+G72</f>
        <v>6</v>
      </c>
      <c r="H73" s="27">
        <f>H70+H71+H72</f>
        <v>10</v>
      </c>
      <c r="I73" s="27">
        <f t="shared" ref="I73:S73" si="13">I70+I71+I72</f>
        <v>26</v>
      </c>
      <c r="J73" s="27">
        <f t="shared" si="13"/>
        <v>44</v>
      </c>
      <c r="K73" s="27">
        <f t="shared" si="13"/>
        <v>71</v>
      </c>
      <c r="L73" s="27">
        <f t="shared" si="13"/>
        <v>114</v>
      </c>
      <c r="M73" s="27"/>
      <c r="N73" s="27"/>
      <c r="O73" s="27">
        <f t="shared" si="13"/>
        <v>150</v>
      </c>
      <c r="P73" s="17"/>
      <c r="Q73" s="27">
        <f t="shared" si="13"/>
        <v>0</v>
      </c>
      <c r="R73" s="27">
        <f t="shared" si="13"/>
        <v>0</v>
      </c>
      <c r="S73" s="27">
        <f t="shared" si="13"/>
        <v>254</v>
      </c>
      <c r="T73" s="27">
        <f t="shared" ref="T73" si="14">T70+T71+T72</f>
        <v>253</v>
      </c>
      <c r="U73" s="40">
        <f>S73/S$67</f>
        <v>0.9921875</v>
      </c>
      <c r="V73" s="27"/>
      <c r="W73" s="46"/>
      <c r="X73" s="31">
        <f>S73-Q73</f>
        <v>254</v>
      </c>
      <c r="Y73" s="32">
        <f t="shared" si="7"/>
        <v>1</v>
      </c>
    </row>
    <row r="74" spans="2:35" s="42" customFormat="1" ht="13.5" customHeight="1" x14ac:dyDescent="0.25"/>
    <row r="75" spans="2:35" ht="13.5" customHeight="1" thickBot="1" x14ac:dyDescent="0.3">
      <c r="E75" s="19" t="s">
        <v>144</v>
      </c>
      <c r="F75" s="20"/>
      <c r="G75" s="21" t="str">
        <f>G$7</f>
        <v>2010</v>
      </c>
      <c r="H75" s="21" t="str">
        <f>H$7</f>
        <v>2011</v>
      </c>
      <c r="I75" s="21" t="str">
        <f t="shared" ref="I75:V75" si="15">I$7</f>
        <v>2012</v>
      </c>
      <c r="J75" s="21" t="str">
        <f t="shared" si="15"/>
        <v>2013</v>
      </c>
      <c r="K75" s="21" t="str">
        <f t="shared" si="15"/>
        <v>2014</v>
      </c>
      <c r="L75" s="21" t="str">
        <f t="shared" si="15"/>
        <v>2015</v>
      </c>
      <c r="M75" s="21"/>
      <c r="N75" s="21"/>
      <c r="O75" s="21" t="str">
        <f t="shared" si="15"/>
        <v>2016</v>
      </c>
      <c r="P75" s="13">
        <f t="shared" si="15"/>
        <v>0</v>
      </c>
      <c r="Q75" s="21">
        <f t="shared" si="15"/>
        <v>43137</v>
      </c>
      <c r="R75" s="21">
        <f t="shared" si="15"/>
        <v>43159</v>
      </c>
      <c r="S75" s="21">
        <f t="shared" si="15"/>
        <v>43190</v>
      </c>
      <c r="T75" s="21" t="str">
        <f t="shared" si="15"/>
        <v>4/3/02018</v>
      </c>
      <c r="U75" s="21" t="str">
        <f t="shared" si="15"/>
        <v>Share of Units</v>
      </c>
      <c r="V75" s="21" t="str">
        <f t="shared" si="15"/>
        <v>Penentration</v>
      </c>
      <c r="W75" s="13"/>
      <c r="X75" s="31"/>
      <c r="Y75" s="32">
        <f t="shared" ref="Y75:Y93" si="16">X75/X$73</f>
        <v>0</v>
      </c>
    </row>
    <row r="76" spans="2:35" ht="13.5" customHeight="1" x14ac:dyDescent="0.25">
      <c r="E76" s="14" t="s">
        <v>60</v>
      </c>
      <c r="F76" s="15"/>
      <c r="G76" s="16">
        <f t="shared" ref="G76:O76" si="17">SUM(G8:G13)</f>
        <v>0</v>
      </c>
      <c r="H76" s="16">
        <f t="shared" si="17"/>
        <v>1</v>
      </c>
      <c r="I76" s="16">
        <f t="shared" si="17"/>
        <v>2</v>
      </c>
      <c r="J76" s="16">
        <f t="shared" si="17"/>
        <v>3</v>
      </c>
      <c r="K76" s="16">
        <f t="shared" si="17"/>
        <v>4</v>
      </c>
      <c r="L76" s="16">
        <f t="shared" si="17"/>
        <v>5</v>
      </c>
      <c r="M76" s="16"/>
      <c r="N76" s="16"/>
      <c r="O76" s="16">
        <f t="shared" si="17"/>
        <v>5</v>
      </c>
      <c r="P76" s="16"/>
      <c r="Q76" s="16">
        <f>SUM(Q8:Q13)</f>
        <v>0</v>
      </c>
      <c r="R76" s="16">
        <f>SUM(R8:R13)</f>
        <v>0</v>
      </c>
      <c r="S76" s="16">
        <f>SUM(S8:S13)</f>
        <v>13</v>
      </c>
      <c r="T76" s="16">
        <f>SUM(T8:T13)</f>
        <v>13</v>
      </c>
      <c r="U76" s="37">
        <f>S76/S$67</f>
        <v>5.078125E-2</v>
      </c>
      <c r="V76" s="37">
        <f t="shared" ref="V76:V85" si="18">(S76*7400/1000)/AA76</f>
        <v>6.4956106350026587E-3</v>
      </c>
      <c r="W76" s="37"/>
      <c r="X76" s="31">
        <f t="shared" ref="X76:X85" si="19">S76-Q76</f>
        <v>13</v>
      </c>
      <c r="Y76" s="32">
        <f t="shared" si="16"/>
        <v>5.1181102362204724E-2</v>
      </c>
      <c r="AA76" s="16">
        <f t="shared" ref="AA76:AA84" si="20">SUMIF($D$8:$D$59,$E76,AA$8:AA$59)</f>
        <v>14810.000999999998</v>
      </c>
    </row>
    <row r="77" spans="2:35" ht="13.5" customHeight="1" x14ac:dyDescent="0.25">
      <c r="E77" s="14" t="s">
        <v>123</v>
      </c>
      <c r="F77" s="15"/>
      <c r="G77" s="16">
        <f t="shared" ref="G77:O77" si="21">SUM(G14:G16)</f>
        <v>0</v>
      </c>
      <c r="H77" s="16">
        <f t="shared" si="21"/>
        <v>1</v>
      </c>
      <c r="I77" s="16">
        <f t="shared" si="21"/>
        <v>3</v>
      </c>
      <c r="J77" s="16">
        <f t="shared" si="21"/>
        <v>12</v>
      </c>
      <c r="K77" s="16">
        <f t="shared" si="21"/>
        <v>20</v>
      </c>
      <c r="L77" s="16">
        <f t="shared" si="21"/>
        <v>29</v>
      </c>
      <c r="M77" s="16"/>
      <c r="N77" s="16"/>
      <c r="O77" s="16">
        <f t="shared" si="21"/>
        <v>34</v>
      </c>
      <c r="P77" s="16"/>
      <c r="Q77" s="16">
        <f>SUM(Q14:Q16)</f>
        <v>0</v>
      </c>
      <c r="R77" s="16">
        <f>SUM(R14:R16)</f>
        <v>0</v>
      </c>
      <c r="S77" s="16">
        <f>SUM(S14:S16)</f>
        <v>60</v>
      </c>
      <c r="T77" s="16">
        <f>SUM(T14:T16)</f>
        <v>59</v>
      </c>
      <c r="U77" s="37">
        <f t="shared" ref="U77:U84" si="22">S77/S$67</f>
        <v>0.234375</v>
      </c>
      <c r="V77" s="37">
        <f t="shared" si="18"/>
        <v>1.065755685590551E-2</v>
      </c>
      <c r="W77" s="37"/>
      <c r="X77" s="31">
        <f t="shared" si="19"/>
        <v>60</v>
      </c>
      <c r="Y77" s="32">
        <f t="shared" si="16"/>
        <v>0.23622047244094488</v>
      </c>
      <c r="AA77" s="16">
        <f t="shared" si="20"/>
        <v>41660.58</v>
      </c>
    </row>
    <row r="78" spans="2:35" ht="13.5" customHeight="1" x14ac:dyDescent="0.25">
      <c r="E78" s="14" t="s">
        <v>50</v>
      </c>
      <c r="F78" s="15"/>
      <c r="G78" s="16">
        <f t="shared" ref="G78:O78" si="23">SUM(G17:G21)</f>
        <v>0</v>
      </c>
      <c r="H78" s="16">
        <f t="shared" si="23"/>
        <v>0</v>
      </c>
      <c r="I78" s="16">
        <f t="shared" si="23"/>
        <v>0</v>
      </c>
      <c r="J78" s="16">
        <f t="shared" si="23"/>
        <v>0</v>
      </c>
      <c r="K78" s="16">
        <f t="shared" si="23"/>
        <v>0</v>
      </c>
      <c r="L78" s="16">
        <f t="shared" si="23"/>
        <v>6</v>
      </c>
      <c r="M78" s="16"/>
      <c r="N78" s="16"/>
      <c r="O78" s="16">
        <f t="shared" si="23"/>
        <v>9</v>
      </c>
      <c r="P78" s="16"/>
      <c r="Q78" s="16">
        <f>SUM(Q17:Q21)</f>
        <v>0</v>
      </c>
      <c r="R78" s="16">
        <f>SUM(R17:R21)</f>
        <v>0</v>
      </c>
      <c r="S78" s="16">
        <f>SUM(S17:S21)</f>
        <v>13</v>
      </c>
      <c r="T78" s="16">
        <f>SUM(T17:T21)</f>
        <v>13</v>
      </c>
      <c r="U78" s="37">
        <f t="shared" si="22"/>
        <v>5.078125E-2</v>
      </c>
      <c r="V78" s="37">
        <f t="shared" si="18"/>
        <v>2.051818265038783E-3</v>
      </c>
      <c r="W78" s="37"/>
      <c r="X78" s="31">
        <f t="shared" si="19"/>
        <v>13</v>
      </c>
      <c r="Y78" s="32">
        <f t="shared" si="16"/>
        <v>5.1181102362204724E-2</v>
      </c>
      <c r="AA78" s="16">
        <f t="shared" si="20"/>
        <v>46885.243999999999</v>
      </c>
    </row>
    <row r="79" spans="2:35" ht="13.5" customHeight="1" x14ac:dyDescent="0.25">
      <c r="E79" s="14" t="s">
        <v>42</v>
      </c>
      <c r="F79" s="15"/>
      <c r="G79" s="16">
        <f t="shared" ref="G79:O79" si="24">SUM(G22:G28)</f>
        <v>0</v>
      </c>
      <c r="H79" s="16">
        <f t="shared" si="24"/>
        <v>0</v>
      </c>
      <c r="I79" s="16">
        <f t="shared" si="24"/>
        <v>0</v>
      </c>
      <c r="J79" s="16">
        <f t="shared" si="24"/>
        <v>0</v>
      </c>
      <c r="K79" s="16">
        <f t="shared" si="24"/>
        <v>0</v>
      </c>
      <c r="L79" s="16">
        <f t="shared" si="24"/>
        <v>1</v>
      </c>
      <c r="M79" s="16"/>
      <c r="N79" s="16"/>
      <c r="O79" s="16">
        <f t="shared" si="24"/>
        <v>1</v>
      </c>
      <c r="P79" s="16"/>
      <c r="Q79" s="16">
        <f>SUM(Q22:Q28)</f>
        <v>0</v>
      </c>
      <c r="R79" s="16">
        <f>SUM(R22:R28)</f>
        <v>0</v>
      </c>
      <c r="S79" s="16">
        <f>SUM(S22:S28)</f>
        <v>1</v>
      </c>
      <c r="T79" s="16">
        <f>SUM(T22:T28)</f>
        <v>1</v>
      </c>
      <c r="U79" s="37">
        <f t="shared" si="22"/>
        <v>3.90625E-3</v>
      </c>
      <c r="V79" s="37">
        <f t="shared" si="18"/>
        <v>3.4751398591168913E-4</v>
      </c>
      <c r="W79" s="37"/>
      <c r="X79" s="31">
        <f t="shared" si="19"/>
        <v>1</v>
      </c>
      <c r="Y79" s="32">
        <f t="shared" si="16"/>
        <v>3.937007874015748E-3</v>
      </c>
      <c r="AA79" s="16">
        <f t="shared" si="20"/>
        <v>21294.107</v>
      </c>
    </row>
    <row r="80" spans="2:35" ht="13.5" customHeight="1" x14ac:dyDescent="0.25">
      <c r="E80" s="14" t="s">
        <v>32</v>
      </c>
      <c r="F80" s="15"/>
      <c r="G80" s="16">
        <f t="shared" ref="G80:O80" si="25">SUM(G29:G38)</f>
        <v>0</v>
      </c>
      <c r="H80" s="16">
        <f t="shared" si="25"/>
        <v>1</v>
      </c>
      <c r="I80" s="16">
        <f t="shared" si="25"/>
        <v>5</v>
      </c>
      <c r="J80" s="16">
        <f t="shared" si="25"/>
        <v>7</v>
      </c>
      <c r="K80" s="16">
        <f t="shared" si="25"/>
        <v>13</v>
      </c>
      <c r="L80" s="16">
        <f t="shared" si="25"/>
        <v>21</v>
      </c>
      <c r="M80" s="16"/>
      <c r="N80" s="16"/>
      <c r="O80" s="16">
        <f t="shared" si="25"/>
        <v>29</v>
      </c>
      <c r="P80" s="16"/>
      <c r="Q80" s="16">
        <f>SUM(Q29:Q38)</f>
        <v>0</v>
      </c>
      <c r="R80" s="16">
        <f>SUM(R29:R38)</f>
        <v>0</v>
      </c>
      <c r="S80" s="16">
        <f>SUM(S29:S38)</f>
        <v>46</v>
      </c>
      <c r="T80" s="16">
        <f>SUM(T29:T38)</f>
        <v>46</v>
      </c>
      <c r="U80" s="37">
        <f t="shared" si="22"/>
        <v>0.1796875</v>
      </c>
      <c r="V80" s="37">
        <f t="shared" si="18"/>
        <v>5.0027402642067054E-3</v>
      </c>
      <c r="W80" s="37"/>
      <c r="X80" s="31">
        <f t="shared" si="19"/>
        <v>46</v>
      </c>
      <c r="Y80" s="32">
        <f t="shared" si="16"/>
        <v>0.18110236220472442</v>
      </c>
      <c r="AA80" s="16">
        <f t="shared" si="20"/>
        <v>68042.709000000003</v>
      </c>
    </row>
    <row r="81" spans="5:27" ht="13.5" customHeight="1" x14ac:dyDescent="0.25">
      <c r="E81" s="14" t="s">
        <v>27</v>
      </c>
      <c r="F81" s="15"/>
      <c r="G81" s="16">
        <f t="shared" ref="G81:O81" si="26">SUM(G39:G42)</f>
        <v>0</v>
      </c>
      <c r="H81" s="16">
        <f t="shared" si="26"/>
        <v>0</v>
      </c>
      <c r="I81" s="16">
        <f t="shared" si="26"/>
        <v>0</v>
      </c>
      <c r="J81" s="16">
        <f t="shared" si="26"/>
        <v>0</v>
      </c>
      <c r="K81" s="16">
        <f t="shared" si="26"/>
        <v>1</v>
      </c>
      <c r="L81" s="16">
        <f t="shared" si="26"/>
        <v>1</v>
      </c>
      <c r="M81" s="16"/>
      <c r="N81" s="16"/>
      <c r="O81" s="16">
        <f t="shared" si="26"/>
        <v>1</v>
      </c>
      <c r="P81" s="16"/>
      <c r="Q81" s="16">
        <f>SUM(Q39:Q42)</f>
        <v>0</v>
      </c>
      <c r="R81" s="16">
        <f>SUM(R39:R42)</f>
        <v>0</v>
      </c>
      <c r="S81" s="16">
        <f>SUM(S39:S42)</f>
        <v>7</v>
      </c>
      <c r="T81" s="16">
        <f>SUM(T39:T42)</f>
        <v>7</v>
      </c>
      <c r="U81" s="37">
        <f t="shared" si="22"/>
        <v>2.734375E-2</v>
      </c>
      <c r="V81" s="37">
        <f t="shared" si="18"/>
        <v>2.7221580512291218E-3</v>
      </c>
      <c r="W81" s="37"/>
      <c r="X81" s="31">
        <f t="shared" si="19"/>
        <v>7</v>
      </c>
      <c r="Y81" s="32">
        <f t="shared" si="16"/>
        <v>2.7559055118110236E-2</v>
      </c>
      <c r="AA81" s="16">
        <f t="shared" si="20"/>
        <v>19029.020000000004</v>
      </c>
    </row>
    <row r="82" spans="5:27" ht="13.5" customHeight="1" x14ac:dyDescent="0.25">
      <c r="E82" s="14" t="s">
        <v>22</v>
      </c>
      <c r="F82" s="15"/>
      <c r="G82" s="16">
        <f t="shared" ref="G82:O82" si="27">SUM(G43:G46)</f>
        <v>0</v>
      </c>
      <c r="H82" s="16">
        <f t="shared" si="27"/>
        <v>0</v>
      </c>
      <c r="I82" s="16">
        <f t="shared" si="27"/>
        <v>1</v>
      </c>
      <c r="J82" s="16">
        <f t="shared" si="27"/>
        <v>1</v>
      </c>
      <c r="K82" s="16">
        <f t="shared" si="27"/>
        <v>3</v>
      </c>
      <c r="L82" s="16">
        <f t="shared" si="27"/>
        <v>3</v>
      </c>
      <c r="M82" s="16"/>
      <c r="N82" s="16"/>
      <c r="O82" s="16">
        <f t="shared" si="27"/>
        <v>3</v>
      </c>
      <c r="P82" s="16"/>
      <c r="Q82" s="16">
        <f>SUM(Q43:Q46)</f>
        <v>0</v>
      </c>
      <c r="R82" s="16">
        <f>SUM(R43:R46)</f>
        <v>0</v>
      </c>
      <c r="S82" s="16">
        <f>SUM(S43:S46)</f>
        <v>8</v>
      </c>
      <c r="T82" s="16">
        <f>SUM(T43:T46)</f>
        <v>8</v>
      </c>
      <c r="U82" s="37">
        <f t="shared" si="22"/>
        <v>3.125E-2</v>
      </c>
      <c r="V82" s="37">
        <f t="shared" si="18"/>
        <v>1.4828146788233426E-3</v>
      </c>
      <c r="W82" s="37"/>
      <c r="X82" s="31">
        <f t="shared" si="19"/>
        <v>8</v>
      </c>
      <c r="Y82" s="32">
        <f t="shared" si="16"/>
        <v>3.1496062992125984E-2</v>
      </c>
      <c r="AA82" s="16">
        <f t="shared" si="20"/>
        <v>39924.072</v>
      </c>
    </row>
    <row r="83" spans="5:27" ht="13.5" customHeight="1" x14ac:dyDescent="0.25">
      <c r="E83" s="14" t="s">
        <v>5</v>
      </c>
      <c r="F83" s="15"/>
      <c r="G83" s="16">
        <f t="shared" ref="G83:O83" si="28">SUM(G47:G54)</f>
        <v>0</v>
      </c>
      <c r="H83" s="16">
        <f t="shared" si="28"/>
        <v>0</v>
      </c>
      <c r="I83" s="16">
        <f t="shared" si="28"/>
        <v>0</v>
      </c>
      <c r="J83" s="16">
        <f t="shared" si="28"/>
        <v>0</v>
      </c>
      <c r="K83" s="16">
        <f t="shared" si="28"/>
        <v>0</v>
      </c>
      <c r="L83" s="16">
        <f t="shared" si="28"/>
        <v>0</v>
      </c>
      <c r="M83" s="16"/>
      <c r="N83" s="16"/>
      <c r="O83" s="16">
        <f t="shared" si="28"/>
        <v>9</v>
      </c>
      <c r="P83" s="16"/>
      <c r="Q83" s="16">
        <f>SUM(Q47:Q54)</f>
        <v>0</v>
      </c>
      <c r="R83" s="16">
        <f>SUM(R47:R54)</f>
        <v>0</v>
      </c>
      <c r="S83" s="16">
        <f>SUM(S47:S54)</f>
        <v>13</v>
      </c>
      <c r="T83" s="16">
        <f>SUM(T47:T54)</f>
        <v>13</v>
      </c>
      <c r="U83" s="37">
        <f t="shared" si="22"/>
        <v>5.078125E-2</v>
      </c>
      <c r="V83" s="37">
        <f t="shared" si="18"/>
        <v>3.9820984392119644E-3</v>
      </c>
      <c r="W83" s="37"/>
      <c r="X83" s="31">
        <f t="shared" si="19"/>
        <v>13</v>
      </c>
      <c r="Y83" s="32">
        <f t="shared" si="16"/>
        <v>5.1181102362204724E-2</v>
      </c>
      <c r="AA83" s="16">
        <f t="shared" si="20"/>
        <v>24158.116999999995</v>
      </c>
    </row>
    <row r="84" spans="5:27" ht="13.5" customHeight="1" x14ac:dyDescent="0.25">
      <c r="E84" s="14" t="s">
        <v>8</v>
      </c>
      <c r="F84" s="15"/>
      <c r="G84" s="16">
        <f t="shared" ref="G84:O84" si="29">SUM(G55:G59)</f>
        <v>6</v>
      </c>
      <c r="H84" s="16">
        <f t="shared" si="29"/>
        <v>7</v>
      </c>
      <c r="I84" s="16">
        <f t="shared" si="29"/>
        <v>15</v>
      </c>
      <c r="J84" s="16">
        <f t="shared" si="29"/>
        <v>21</v>
      </c>
      <c r="K84" s="16">
        <f t="shared" si="29"/>
        <v>30</v>
      </c>
      <c r="L84" s="16">
        <f t="shared" si="29"/>
        <v>48</v>
      </c>
      <c r="M84" s="16"/>
      <c r="N84" s="16"/>
      <c r="O84" s="16">
        <f t="shared" si="29"/>
        <v>59</v>
      </c>
      <c r="P84" s="16"/>
      <c r="Q84" s="16">
        <f>SUM(Q55:Q59)</f>
        <v>0</v>
      </c>
      <c r="R84" s="16">
        <f>SUM(R55:R59)</f>
        <v>0</v>
      </c>
      <c r="S84" s="16">
        <f>SUM(S55:S59)</f>
        <v>73</v>
      </c>
      <c r="T84" s="16">
        <f>SUM(T55:T59)</f>
        <v>73</v>
      </c>
      <c r="U84" s="37">
        <f t="shared" si="22"/>
        <v>0.28515625</v>
      </c>
      <c r="V84" s="37">
        <f t="shared" si="18"/>
        <v>1.0144123736526574E-2</v>
      </c>
      <c r="W84" s="37"/>
      <c r="X84" s="31">
        <f t="shared" si="19"/>
        <v>73</v>
      </c>
      <c r="Y84" s="32">
        <f t="shared" si="16"/>
        <v>0.2874015748031496</v>
      </c>
      <c r="AA84" s="16">
        <f t="shared" si="20"/>
        <v>53252.504999999997</v>
      </c>
    </row>
    <row r="85" spans="5:27" ht="13.5" customHeight="1" thickBot="1" x14ac:dyDescent="0.3">
      <c r="E85" s="25" t="s">
        <v>122</v>
      </c>
      <c r="F85" s="26"/>
      <c r="G85" s="27">
        <f>SUM(G76:G84)</f>
        <v>6</v>
      </c>
      <c r="H85" s="27">
        <f>SUM(H76:H84)</f>
        <v>10</v>
      </c>
      <c r="I85" s="27">
        <f t="shared" ref="I85:S85" si="30">SUM(I76:I84)</f>
        <v>26</v>
      </c>
      <c r="J85" s="27">
        <f t="shared" si="30"/>
        <v>44</v>
      </c>
      <c r="K85" s="27">
        <f t="shared" si="30"/>
        <v>71</v>
      </c>
      <c r="L85" s="27">
        <f t="shared" si="30"/>
        <v>114</v>
      </c>
      <c r="M85" s="27"/>
      <c r="N85" s="27"/>
      <c r="O85" s="27">
        <f t="shared" si="30"/>
        <v>150</v>
      </c>
      <c r="P85" s="17"/>
      <c r="Q85" s="27">
        <f t="shared" si="30"/>
        <v>0</v>
      </c>
      <c r="R85" s="27">
        <f t="shared" si="30"/>
        <v>0</v>
      </c>
      <c r="S85" s="27">
        <f t="shared" si="30"/>
        <v>234</v>
      </c>
      <c r="T85" s="27">
        <f t="shared" ref="T85" si="31">SUM(T76:T84)</f>
        <v>233</v>
      </c>
      <c r="U85" s="40">
        <f>S85/S$67</f>
        <v>0.9140625</v>
      </c>
      <c r="V85" s="48">
        <f t="shared" si="18"/>
        <v>5.2623204921843861E-3</v>
      </c>
      <c r="W85" s="46"/>
      <c r="X85" s="31">
        <f t="shared" si="19"/>
        <v>234</v>
      </c>
      <c r="Y85" s="32">
        <f t="shared" si="16"/>
        <v>0.92125984251968507</v>
      </c>
      <c r="AA85" s="27">
        <f>SUM(AA76:AA84)</f>
        <v>329056.35499999998</v>
      </c>
    </row>
    <row r="86" spans="5:27" ht="13.5" customHeight="1" x14ac:dyDescent="0.25"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V86" s="16"/>
      <c r="X86" s="31">
        <f>Q86-O86</f>
        <v>0</v>
      </c>
      <c r="Y86" s="32">
        <f t="shared" si="16"/>
        <v>0</v>
      </c>
    </row>
    <row r="87" spans="5:27" ht="13.5" customHeight="1" thickBot="1" x14ac:dyDescent="0.3">
      <c r="E87" s="19" t="s">
        <v>144</v>
      </c>
      <c r="F87" s="20"/>
      <c r="G87" s="21" t="str">
        <f>G$7</f>
        <v>2010</v>
      </c>
      <c r="H87" s="21" t="str">
        <f>H$7</f>
        <v>2011</v>
      </c>
      <c r="I87" s="21" t="str">
        <f t="shared" ref="I87:V87" si="32">I$7</f>
        <v>2012</v>
      </c>
      <c r="J87" s="21" t="str">
        <f t="shared" si="32"/>
        <v>2013</v>
      </c>
      <c r="K87" s="21" t="str">
        <f t="shared" si="32"/>
        <v>2014</v>
      </c>
      <c r="L87" s="21" t="str">
        <f t="shared" si="32"/>
        <v>2015</v>
      </c>
      <c r="M87" s="21"/>
      <c r="N87" s="21"/>
      <c r="O87" s="21" t="str">
        <f t="shared" si="32"/>
        <v>2016</v>
      </c>
      <c r="P87" s="13">
        <f t="shared" si="32"/>
        <v>0</v>
      </c>
      <c r="Q87" s="21">
        <f t="shared" si="32"/>
        <v>43137</v>
      </c>
      <c r="R87" s="21">
        <f t="shared" si="32"/>
        <v>43159</v>
      </c>
      <c r="S87" s="21">
        <f t="shared" si="32"/>
        <v>43190</v>
      </c>
      <c r="T87" s="21" t="str">
        <f t="shared" si="32"/>
        <v>4/3/02018</v>
      </c>
      <c r="U87" s="21" t="str">
        <f t="shared" si="32"/>
        <v>Share of Units</v>
      </c>
      <c r="V87" s="21" t="str">
        <f t="shared" si="32"/>
        <v>Penentration</v>
      </c>
      <c r="W87" s="13"/>
      <c r="X87" s="31"/>
      <c r="Y87" s="32">
        <f t="shared" si="16"/>
        <v>0</v>
      </c>
    </row>
    <row r="88" spans="5:27" ht="13.5" customHeight="1" x14ac:dyDescent="0.25">
      <c r="E88" s="14" t="s">
        <v>66</v>
      </c>
      <c r="F88" s="15"/>
      <c r="G88" s="16">
        <f>G76+G77</f>
        <v>0</v>
      </c>
      <c r="H88" s="16">
        <f>H76+H77</f>
        <v>2</v>
      </c>
      <c r="I88" s="16">
        <f t="shared" ref="I88:S88" si="33">I76+I77</f>
        <v>5</v>
      </c>
      <c r="J88" s="16">
        <f t="shared" si="33"/>
        <v>15</v>
      </c>
      <c r="K88" s="16">
        <f t="shared" si="33"/>
        <v>24</v>
      </c>
      <c r="L88" s="16">
        <f t="shared" si="33"/>
        <v>34</v>
      </c>
      <c r="M88" s="16"/>
      <c r="N88" s="16"/>
      <c r="O88" s="16">
        <f t="shared" si="33"/>
        <v>39</v>
      </c>
      <c r="P88" s="16"/>
      <c r="Q88" s="16">
        <f t="shared" si="33"/>
        <v>0</v>
      </c>
      <c r="R88" s="16">
        <f t="shared" si="33"/>
        <v>0</v>
      </c>
      <c r="S88" s="16">
        <f t="shared" si="33"/>
        <v>73</v>
      </c>
      <c r="T88" s="16">
        <f t="shared" ref="T88" si="34">T76+T77</f>
        <v>72</v>
      </c>
      <c r="U88" s="37">
        <f>S88/S$67</f>
        <v>0.28515625</v>
      </c>
      <c r="V88" s="37">
        <f>(S88*7400/1000)/AA88</f>
        <v>9.5660428923159142E-3</v>
      </c>
      <c r="W88" s="37"/>
      <c r="X88" s="31">
        <f>S88-Q88</f>
        <v>73</v>
      </c>
      <c r="Y88" s="32">
        <f t="shared" si="16"/>
        <v>0.2874015748031496</v>
      </c>
      <c r="AA88" s="16">
        <f>SUMIF($C$8:$C$59,$E88,AA$8:AA$59)</f>
        <v>56470.580999999991</v>
      </c>
    </row>
    <row r="89" spans="5:27" ht="13.5" customHeight="1" x14ac:dyDescent="0.25">
      <c r="E89" s="14" t="s">
        <v>55</v>
      </c>
      <c r="F89" s="15"/>
      <c r="G89" s="16">
        <f>G78+G79</f>
        <v>0</v>
      </c>
      <c r="H89" s="16">
        <f>H78+H79</f>
        <v>0</v>
      </c>
      <c r="I89" s="16">
        <f t="shared" ref="I89:S89" si="35">I78+I79</f>
        <v>0</v>
      </c>
      <c r="J89" s="16">
        <f t="shared" si="35"/>
        <v>0</v>
      </c>
      <c r="K89" s="16">
        <f t="shared" si="35"/>
        <v>0</v>
      </c>
      <c r="L89" s="16">
        <f t="shared" si="35"/>
        <v>7</v>
      </c>
      <c r="M89" s="16"/>
      <c r="N89" s="16"/>
      <c r="O89" s="16">
        <f t="shared" si="35"/>
        <v>10</v>
      </c>
      <c r="P89" s="16"/>
      <c r="Q89" s="16">
        <f t="shared" si="35"/>
        <v>0</v>
      </c>
      <c r="R89" s="16">
        <f t="shared" si="35"/>
        <v>0</v>
      </c>
      <c r="S89" s="16">
        <f t="shared" si="35"/>
        <v>14</v>
      </c>
      <c r="T89" s="16">
        <f t="shared" ref="T89" si="36">T78+T79</f>
        <v>14</v>
      </c>
      <c r="U89" s="37">
        <f>S89/S$67</f>
        <v>5.46875E-2</v>
      </c>
      <c r="V89" s="37">
        <f>(S89*7400/1000)/AA89</f>
        <v>1.5195216510641176E-3</v>
      </c>
      <c r="W89" s="37"/>
      <c r="X89" s="31">
        <f>S89-Q89</f>
        <v>14</v>
      </c>
      <c r="Y89" s="32">
        <f t="shared" si="16"/>
        <v>5.5118110236220472E-2</v>
      </c>
      <c r="AA89" s="16">
        <f>SUMIF($C$8:$C$59,$E89,AA$8:AA$59)</f>
        <v>68179.350999999995</v>
      </c>
    </row>
    <row r="90" spans="5:27" ht="13.5" customHeight="1" x14ac:dyDescent="0.25">
      <c r="E90" s="14" t="s">
        <v>142</v>
      </c>
      <c r="F90" s="15"/>
      <c r="G90" s="16">
        <f t="shared" ref="G90:O90" si="37">G80+G81+G82</f>
        <v>0</v>
      </c>
      <c r="H90" s="16">
        <f t="shared" si="37"/>
        <v>1</v>
      </c>
      <c r="I90" s="16">
        <f t="shared" si="37"/>
        <v>6</v>
      </c>
      <c r="J90" s="16">
        <f t="shared" si="37"/>
        <v>8</v>
      </c>
      <c r="K90" s="16">
        <f t="shared" si="37"/>
        <v>17</v>
      </c>
      <c r="L90" s="16">
        <f t="shared" si="37"/>
        <v>25</v>
      </c>
      <c r="M90" s="16"/>
      <c r="N90" s="16"/>
      <c r="O90" s="16">
        <f t="shared" si="37"/>
        <v>33</v>
      </c>
      <c r="P90" s="16"/>
      <c r="Q90" s="16">
        <f>Q80+Q81+Q82</f>
        <v>0</v>
      </c>
      <c r="R90" s="16">
        <f>R80+R81+R82</f>
        <v>0</v>
      </c>
      <c r="S90" s="16">
        <f>S80+S81+S82</f>
        <v>61</v>
      </c>
      <c r="T90" s="16">
        <f>T80+T81+T82</f>
        <v>61</v>
      </c>
      <c r="U90" s="37">
        <f>S90/S$67</f>
        <v>0.23828125</v>
      </c>
      <c r="V90" s="37">
        <f>(S90*7400/1000)/AA90</f>
        <v>3.5544482293552362E-3</v>
      </c>
      <c r="W90" s="37"/>
      <c r="X90" s="31">
        <f>S90-Q90</f>
        <v>61</v>
      </c>
      <c r="Y90" s="32">
        <f t="shared" si="16"/>
        <v>0.24015748031496062</v>
      </c>
      <c r="AA90" s="16">
        <f>SUMIF($C$8:$C$59,$E90,AA$8:AA$59)</f>
        <v>126995.80100000001</v>
      </c>
    </row>
    <row r="91" spans="5:27" ht="13.5" customHeight="1" x14ac:dyDescent="0.25">
      <c r="E91" s="14" t="s">
        <v>133</v>
      </c>
      <c r="F91" s="15"/>
      <c r="G91" s="16">
        <f t="shared" ref="G91:O91" si="38">G83+G84</f>
        <v>6</v>
      </c>
      <c r="H91" s="16">
        <f t="shared" si="38"/>
        <v>7</v>
      </c>
      <c r="I91" s="16">
        <f t="shared" si="38"/>
        <v>15</v>
      </c>
      <c r="J91" s="16">
        <f t="shared" si="38"/>
        <v>21</v>
      </c>
      <c r="K91" s="16">
        <f t="shared" si="38"/>
        <v>30</v>
      </c>
      <c r="L91" s="16">
        <f t="shared" si="38"/>
        <v>48</v>
      </c>
      <c r="M91" s="16"/>
      <c r="N91" s="16"/>
      <c r="O91" s="16">
        <f t="shared" si="38"/>
        <v>68</v>
      </c>
      <c r="P91" s="16"/>
      <c r="Q91" s="16">
        <f>Q83+Q84</f>
        <v>0</v>
      </c>
      <c r="R91" s="16">
        <f>R83+R84</f>
        <v>0</v>
      </c>
      <c r="S91" s="16">
        <f>S83+S84</f>
        <v>86</v>
      </c>
      <c r="T91" s="16">
        <f>T83+T84</f>
        <v>86</v>
      </c>
      <c r="U91" s="37">
        <f>S91/S$67</f>
        <v>0.3359375</v>
      </c>
      <c r="V91" s="37">
        <f>(S91*7400/1000)/AA91</f>
        <v>8.2210939992188679E-3</v>
      </c>
      <c r="W91" s="37"/>
      <c r="X91" s="31">
        <f>S91-Q91</f>
        <v>86</v>
      </c>
      <c r="Y91" s="32">
        <f t="shared" si="16"/>
        <v>0.33858267716535434</v>
      </c>
      <c r="AA91" s="16">
        <f>SUMIF($C$8:$C$59,$E91,AA$8:AA$59)</f>
        <v>77410.621999999988</v>
      </c>
    </row>
    <row r="92" spans="5:27" ht="13.5" customHeight="1" thickBot="1" x14ac:dyDescent="0.3">
      <c r="E92" s="25" t="s">
        <v>122</v>
      </c>
      <c r="F92" s="26"/>
      <c r="G92" s="27">
        <f>G88+G89+G90+G91</f>
        <v>6</v>
      </c>
      <c r="H92" s="27">
        <f>H88+H89+H90+H91</f>
        <v>10</v>
      </c>
      <c r="I92" s="27">
        <f t="shared" ref="I92:S92" si="39">I88+I89+I90+I91</f>
        <v>26</v>
      </c>
      <c r="J92" s="27">
        <f t="shared" si="39"/>
        <v>44</v>
      </c>
      <c r="K92" s="27">
        <f t="shared" si="39"/>
        <v>71</v>
      </c>
      <c r="L92" s="27">
        <f t="shared" si="39"/>
        <v>114</v>
      </c>
      <c r="M92" s="27"/>
      <c r="N92" s="27"/>
      <c r="O92" s="27">
        <f t="shared" si="39"/>
        <v>150</v>
      </c>
      <c r="P92" s="17"/>
      <c r="Q92" s="27">
        <f t="shared" si="39"/>
        <v>0</v>
      </c>
      <c r="R92" s="27">
        <f t="shared" si="39"/>
        <v>0</v>
      </c>
      <c r="S92" s="27">
        <f t="shared" si="39"/>
        <v>234</v>
      </c>
      <c r="T92" s="27">
        <f t="shared" ref="T92" si="40">T88+T89+T90+T91</f>
        <v>233</v>
      </c>
      <c r="U92" s="40">
        <f>S92/S$67</f>
        <v>0.9140625</v>
      </c>
      <c r="V92" s="27"/>
      <c r="W92" s="46"/>
      <c r="X92" s="31">
        <f>S92-Q92</f>
        <v>234</v>
      </c>
      <c r="Y92" s="32">
        <f t="shared" si="16"/>
        <v>0.92125984251968507</v>
      </c>
      <c r="AA92" s="27">
        <f>SUM(AA88:AA91)</f>
        <v>329056.35499999998</v>
      </c>
    </row>
    <row r="93" spans="5:27" ht="13.5" customHeight="1" x14ac:dyDescent="0.25">
      <c r="E93" s="50" t="s">
        <v>213</v>
      </c>
      <c r="F93" s="15"/>
      <c r="G93" s="16">
        <f>G71+G72</f>
        <v>0</v>
      </c>
      <c r="H93" s="16">
        <f>H71+H72</f>
        <v>0</v>
      </c>
      <c r="I93" s="16">
        <f t="shared" ref="I93:S93" si="41">I71+I72</f>
        <v>0</v>
      </c>
      <c r="J93" s="16">
        <f t="shared" si="41"/>
        <v>0</v>
      </c>
      <c r="K93" s="16">
        <f t="shared" si="41"/>
        <v>0</v>
      </c>
      <c r="L93" s="16">
        <f t="shared" si="41"/>
        <v>0</v>
      </c>
      <c r="M93" s="16"/>
      <c r="N93" s="16"/>
      <c r="O93" s="16">
        <f t="shared" si="41"/>
        <v>0</v>
      </c>
      <c r="Q93" s="16">
        <f t="shared" si="41"/>
        <v>0</v>
      </c>
      <c r="R93" s="16">
        <f t="shared" si="41"/>
        <v>0</v>
      </c>
      <c r="S93" s="16">
        <f t="shared" si="41"/>
        <v>20</v>
      </c>
      <c r="T93" s="16">
        <f t="shared" ref="T93" si="42">T71+T72</f>
        <v>20</v>
      </c>
      <c r="V93" s="18"/>
      <c r="X93" s="31">
        <f>Q93-O93</f>
        <v>0</v>
      </c>
      <c r="Y93" s="32">
        <f t="shared" si="16"/>
        <v>0</v>
      </c>
    </row>
    <row r="94" spans="5:27" customFormat="1" ht="13.5" customHeight="1" x14ac:dyDescent="0.25">
      <c r="E94" s="50" t="s">
        <v>214</v>
      </c>
      <c r="F94" s="1"/>
      <c r="G94" s="31">
        <f>G92+G93</f>
        <v>6</v>
      </c>
      <c r="H94" s="31">
        <f>H92+H93</f>
        <v>10</v>
      </c>
      <c r="I94" s="31">
        <f t="shared" ref="I94:S94" si="43">I92+I93</f>
        <v>26</v>
      </c>
      <c r="J94" s="31">
        <f t="shared" si="43"/>
        <v>44</v>
      </c>
      <c r="K94" s="31">
        <f t="shared" si="43"/>
        <v>71</v>
      </c>
      <c r="L94" s="31">
        <f t="shared" si="43"/>
        <v>114</v>
      </c>
      <c r="M94" s="31"/>
      <c r="N94" s="31"/>
      <c r="O94" s="31">
        <f t="shared" si="43"/>
        <v>150</v>
      </c>
      <c r="P94" s="42"/>
      <c r="Q94" s="31">
        <f t="shared" si="43"/>
        <v>0</v>
      </c>
      <c r="R94" s="31">
        <f t="shared" si="43"/>
        <v>0</v>
      </c>
      <c r="S94" s="31">
        <f t="shared" si="43"/>
        <v>254</v>
      </c>
      <c r="T94" s="31">
        <f t="shared" ref="T94" si="44">T92+T93</f>
        <v>253</v>
      </c>
      <c r="V94" s="16">
        <f>AA85/V88*1000</f>
        <v>34398377542.747597</v>
      </c>
    </row>
    <row r="95" spans="5:27" customFormat="1" ht="13.5" customHeight="1" x14ac:dyDescent="0.25">
      <c r="F95" s="1"/>
      <c r="P95" s="42"/>
    </row>
    <row r="96" spans="5:27" customFormat="1" ht="13.5" customHeight="1" x14ac:dyDescent="0.25">
      <c r="F96" s="1"/>
      <c r="P96" s="42"/>
    </row>
    <row r="97" spans="5:20" customFormat="1" ht="13.5" customHeight="1" x14ac:dyDescent="0.25">
      <c r="F97" s="1"/>
      <c r="P97" s="42"/>
    </row>
    <row r="98" spans="5:20" customFormat="1" ht="13.5" customHeight="1" x14ac:dyDescent="0.25">
      <c r="F98" s="1"/>
      <c r="P98" s="42"/>
    </row>
    <row r="99" spans="5:20" customFormat="1" ht="13.5" customHeight="1" x14ac:dyDescent="0.25">
      <c r="F99" s="1"/>
      <c r="P99" s="42"/>
    </row>
    <row r="100" spans="5:20" customFormat="1" ht="13.5" customHeight="1" x14ac:dyDescent="0.25">
      <c r="F100" s="1"/>
      <c r="P100" s="42"/>
    </row>
    <row r="101" spans="5:20" customFormat="1" ht="13.5" customHeight="1" x14ac:dyDescent="0.25">
      <c r="E101" s="14" t="s">
        <v>236</v>
      </c>
      <c r="F101" s="1"/>
      <c r="P101" s="42"/>
      <c r="S101" s="16"/>
      <c r="T101" s="16"/>
    </row>
    <row r="102" spans="5:20" customFormat="1" ht="13.5" customHeight="1" x14ac:dyDescent="0.25">
      <c r="E102" s="14" t="s">
        <v>237</v>
      </c>
      <c r="F102" s="1"/>
      <c r="P102" s="42"/>
      <c r="S102" s="16"/>
      <c r="T102" s="16"/>
    </row>
    <row r="103" spans="5:20" customFormat="1" ht="13.5" customHeight="1" x14ac:dyDescent="0.25">
      <c r="E103" s="14" t="s">
        <v>1</v>
      </c>
      <c r="F103" s="1"/>
      <c r="P103" s="42"/>
      <c r="S103" s="16"/>
      <c r="T103" s="16"/>
    </row>
    <row r="104" spans="5:20" customFormat="1" ht="13.5" customHeight="1" x14ac:dyDescent="0.25">
      <c r="E104" s="14" t="s">
        <v>238</v>
      </c>
      <c r="F104" s="1"/>
      <c r="P104" s="42"/>
      <c r="S104" s="16"/>
      <c r="T104" s="16"/>
    </row>
    <row r="105" spans="5:20" customFormat="1" ht="13.5" customHeight="1" x14ac:dyDescent="0.25">
      <c r="E105" s="14" t="s">
        <v>37</v>
      </c>
      <c r="F105" s="1"/>
      <c r="P105" s="42"/>
      <c r="S105" s="16"/>
      <c r="T105" s="16"/>
    </row>
    <row r="106" spans="5:20" ht="13.5" customHeight="1" x14ac:dyDescent="0.25">
      <c r="E106" s="14" t="s">
        <v>239</v>
      </c>
      <c r="S106" s="16"/>
      <c r="T106" s="16"/>
    </row>
    <row r="107" spans="5:20" ht="13.5" customHeight="1" x14ac:dyDescent="0.25">
      <c r="E107" s="14" t="s">
        <v>240</v>
      </c>
      <c r="S107" s="16"/>
      <c r="T107" s="16"/>
    </row>
    <row r="108" spans="5:20" ht="13.5" customHeight="1" x14ac:dyDescent="0.25">
      <c r="E108" s="14" t="s">
        <v>241</v>
      </c>
      <c r="S108" s="16"/>
      <c r="T108" s="16"/>
    </row>
    <row r="109" spans="5:20" ht="13.5" customHeight="1" x14ac:dyDescent="0.25">
      <c r="E109" s="14" t="s">
        <v>242</v>
      </c>
      <c r="S109" s="16"/>
      <c r="T109" s="16"/>
    </row>
    <row r="110" spans="5:20" ht="13.5" customHeight="1" x14ac:dyDescent="0.25">
      <c r="E110" s="14" t="s">
        <v>243</v>
      </c>
      <c r="S110" s="16"/>
      <c r="T110" s="16"/>
    </row>
    <row r="111" spans="5:20" ht="13.5" customHeight="1" x14ac:dyDescent="0.25">
      <c r="E111" s="14" t="s">
        <v>244</v>
      </c>
      <c r="S111" s="16"/>
      <c r="T111" s="16"/>
    </row>
    <row r="112" spans="5:20" ht="13.5" customHeight="1" x14ac:dyDescent="0.25">
      <c r="E112" s="14" t="s">
        <v>245</v>
      </c>
      <c r="S112" s="16"/>
      <c r="T112" s="16"/>
    </row>
    <row r="113" spans="5:20" ht="13.5" customHeight="1" x14ac:dyDescent="0.25">
      <c r="E113" s="14" t="s">
        <v>246</v>
      </c>
      <c r="S113" s="16"/>
      <c r="T113" s="16"/>
    </row>
    <row r="114" spans="5:20" ht="13.5" customHeight="1" x14ac:dyDescent="0.25">
      <c r="E114" s="14" t="s">
        <v>247</v>
      </c>
      <c r="S114" s="16"/>
      <c r="T114" s="16"/>
    </row>
    <row r="115" spans="5:20" ht="13.5" customHeight="1" x14ac:dyDescent="0.25">
      <c r="E115" s="14" t="s">
        <v>248</v>
      </c>
      <c r="S115" s="16"/>
      <c r="T115" s="16"/>
    </row>
    <row r="116" spans="5:20" ht="13.5" customHeight="1" x14ac:dyDescent="0.25">
      <c r="E116" s="14" t="s">
        <v>249</v>
      </c>
      <c r="S116" s="16"/>
      <c r="T116" s="16"/>
    </row>
    <row r="117" spans="5:20" ht="13.5" customHeight="1" x14ac:dyDescent="0.25">
      <c r="E117" s="14" t="s">
        <v>250</v>
      </c>
      <c r="S117" s="16"/>
      <c r="T117" s="16"/>
    </row>
    <row r="118" spans="5:20" ht="13.5" customHeight="1" x14ac:dyDescent="0.25">
      <c r="E118" s="14" t="s">
        <v>2</v>
      </c>
      <c r="S118" s="12"/>
      <c r="T118" s="12"/>
    </row>
  </sheetData>
  <mergeCells count="1">
    <mergeCell ref="AD7:AE7"/>
  </mergeCells>
  <conditionalFormatting sqref="X8:X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5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6:V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0:V7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8:V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0:X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6:X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:X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18"/>
  <sheetViews>
    <sheetView showZeros="0" topLeftCell="A49" zoomScale="90" zoomScaleNormal="90" workbookViewId="0">
      <pane xSplit="5" topLeftCell="N1" activePane="topRight" state="frozen"/>
      <selection activeCell="N96" sqref="N96"/>
      <selection pane="topRight" activeCell="N96" sqref="N96"/>
    </sheetView>
  </sheetViews>
  <sheetFormatPr defaultRowHeight="13.5" customHeight="1" x14ac:dyDescent="0.25"/>
  <cols>
    <col min="1" max="1" width="2.7109375" style="2" customWidth="1"/>
    <col min="2" max="2" width="10.7109375" style="3" customWidth="1"/>
    <col min="3" max="3" width="12.7109375" style="3" customWidth="1"/>
    <col min="4" max="4" width="18.7109375" style="3" customWidth="1"/>
    <col min="5" max="5" width="36.7109375" style="3" customWidth="1"/>
    <col min="6" max="6" width="8.7109375" style="4" customWidth="1"/>
    <col min="7" max="14" width="11.7109375" style="5" customWidth="1"/>
    <col min="15" max="15" width="2.7109375" style="18" customWidth="1"/>
    <col min="16" max="19" width="11.7109375" style="5" customWidth="1"/>
    <col min="20" max="21" width="14.7109375" style="5" customWidth="1"/>
    <col min="22" max="22" width="2.7109375" style="5" customWidth="1"/>
    <col min="23" max="23" width="10.7109375" style="5" customWidth="1"/>
    <col min="24" max="24" width="9.140625" style="2"/>
    <col min="25" max="25" width="11.85546875" style="2" bestFit="1" customWidth="1"/>
    <col min="26" max="28" width="9.140625" style="2"/>
    <col min="29" max="29" width="9" style="6" bestFit="1" customWidth="1"/>
    <col min="30" max="30" width="17.5703125" style="6" bestFit="1" customWidth="1"/>
    <col min="31" max="31" width="18.7109375" style="6" customWidth="1"/>
    <col min="32" max="32" width="9.140625" style="6"/>
    <col min="33" max="33" width="17.5703125" style="6" bestFit="1" customWidth="1"/>
    <col min="34" max="34" width="9" style="6" bestFit="1" customWidth="1"/>
    <col min="35" max="16384" width="9.140625" style="2"/>
  </cols>
  <sheetData>
    <row r="2" spans="1:32" ht="13.5" customHeight="1" thickBot="1" x14ac:dyDescent="0.3">
      <c r="E2" s="19" t="s">
        <v>67</v>
      </c>
      <c r="F2" s="20" t="s">
        <v>124</v>
      </c>
      <c r="G2" s="49" t="s">
        <v>136</v>
      </c>
      <c r="H2" s="49" t="s">
        <v>137</v>
      </c>
      <c r="I2" s="49" t="s">
        <v>138</v>
      </c>
      <c r="J2" s="49" t="s">
        <v>139</v>
      </c>
      <c r="K2" s="49" t="s">
        <v>140</v>
      </c>
      <c r="L2" s="49" t="s">
        <v>141</v>
      </c>
      <c r="M2" s="69"/>
      <c r="N2" s="69"/>
    </row>
    <row r="3" spans="1:32" ht="13.5" customHeight="1" x14ac:dyDescent="0.25">
      <c r="E3" s="14" t="s">
        <v>216</v>
      </c>
      <c r="F3" s="15"/>
      <c r="G3" s="18">
        <v>149</v>
      </c>
      <c r="H3" s="18">
        <v>148</v>
      </c>
      <c r="I3" s="18">
        <v>149</v>
      </c>
      <c r="J3" s="18">
        <v>142</v>
      </c>
      <c r="K3" s="18">
        <v>141</v>
      </c>
      <c r="L3" s="18">
        <v>119</v>
      </c>
      <c r="M3" s="18"/>
      <c r="N3" s="18"/>
    </row>
    <row r="4" spans="1:32" ht="13.5" customHeight="1" x14ac:dyDescent="0.25">
      <c r="E4" s="14" t="s">
        <v>217</v>
      </c>
      <c r="F4" s="15"/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/>
      <c r="N4" s="18"/>
    </row>
    <row r="5" spans="1:32" ht="13.5" customHeight="1" thickBot="1" x14ac:dyDescent="0.3">
      <c r="E5" s="25" t="s">
        <v>214</v>
      </c>
      <c r="F5" s="26"/>
      <c r="G5" s="52"/>
      <c r="H5" s="52">
        <f>H3+H4</f>
        <v>148</v>
      </c>
      <c r="I5" s="52">
        <f>I3+I4</f>
        <v>149</v>
      </c>
      <c r="J5" s="52">
        <f>J3+J4</f>
        <v>142</v>
      </c>
      <c r="K5" s="52">
        <f>K3+K4</f>
        <v>141</v>
      </c>
      <c r="L5" s="52">
        <f>L3+L4</f>
        <v>119</v>
      </c>
      <c r="M5" s="70"/>
      <c r="N5" s="70"/>
    </row>
    <row r="7" spans="1:32" s="7" customFormat="1" ht="13.5" customHeight="1" thickBot="1" x14ac:dyDescent="0.3">
      <c r="B7" s="8" t="s">
        <v>125</v>
      </c>
      <c r="C7" s="9" t="s">
        <v>118</v>
      </c>
      <c r="D7" s="9" t="s">
        <v>121</v>
      </c>
      <c r="E7" s="19" t="s">
        <v>67</v>
      </c>
      <c r="F7" s="20" t="s">
        <v>124</v>
      </c>
      <c r="G7" s="49" t="s">
        <v>136</v>
      </c>
      <c r="H7" s="49" t="s">
        <v>137</v>
      </c>
      <c r="I7" s="49" t="s">
        <v>138</v>
      </c>
      <c r="J7" s="49" t="s">
        <v>139</v>
      </c>
      <c r="K7" s="49" t="s">
        <v>140</v>
      </c>
      <c r="L7" s="49" t="s">
        <v>141</v>
      </c>
      <c r="M7" s="49" t="s">
        <v>234</v>
      </c>
      <c r="N7" s="69"/>
      <c r="O7" s="13"/>
      <c r="P7" s="49">
        <v>43137</v>
      </c>
      <c r="Q7" s="49">
        <v>43159</v>
      </c>
      <c r="R7" s="49">
        <v>43190</v>
      </c>
      <c r="S7" s="49"/>
      <c r="T7" s="39" t="s">
        <v>210</v>
      </c>
      <c r="U7" s="21" t="s">
        <v>212</v>
      </c>
      <c r="V7" s="10"/>
      <c r="W7" s="10"/>
      <c r="AC7" s="97"/>
      <c r="AD7" s="97"/>
      <c r="AE7" s="11"/>
      <c r="AF7" s="11"/>
    </row>
    <row r="8" spans="1:32" s="6" customFormat="1" ht="13.5" customHeight="1" x14ac:dyDescent="0.25">
      <c r="A8" s="2"/>
      <c r="B8" s="3" t="s">
        <v>122</v>
      </c>
      <c r="C8" s="3" t="s">
        <v>66</v>
      </c>
      <c r="D8" s="3" t="s">
        <v>60</v>
      </c>
      <c r="E8" s="14" t="s">
        <v>65</v>
      </c>
      <c r="F8" s="15" t="s">
        <v>68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7">
        <f t="shared" ref="T8:T39" si="0">R8/R$67</f>
        <v>0</v>
      </c>
      <c r="U8" s="37">
        <f t="shared" ref="U8:U39" si="1">(R8*7400/1000)/Z8</f>
        <v>0</v>
      </c>
      <c r="V8" s="37"/>
      <c r="W8" s="31">
        <f t="shared" ref="W8:W39" si="2">R8-P8</f>
        <v>0</v>
      </c>
      <c r="X8" s="32">
        <f t="shared" ref="X8:X39" si="3">W8/W$73</f>
        <v>0</v>
      </c>
      <c r="Z8" s="16">
        <f>Pop!D2/1000</f>
        <v>3588.1840000000002</v>
      </c>
      <c r="AB8" s="2">
        <f>P8*7400</f>
        <v>0</v>
      </c>
      <c r="AC8" s="47">
        <f>(P8*7400/1000)/Z8</f>
        <v>0</v>
      </c>
    </row>
    <row r="9" spans="1:32" s="6" customFormat="1" ht="13.5" customHeight="1" x14ac:dyDescent="0.25">
      <c r="A9" s="2"/>
      <c r="B9" s="3" t="s">
        <v>122</v>
      </c>
      <c r="C9" s="3" t="s">
        <v>66</v>
      </c>
      <c r="D9" s="3" t="s">
        <v>60</v>
      </c>
      <c r="E9" s="14" t="s">
        <v>64</v>
      </c>
      <c r="F9" s="15" t="s">
        <v>69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7">
        <f t="shared" si="0"/>
        <v>0</v>
      </c>
      <c r="U9" s="37">
        <f t="shared" si="1"/>
        <v>0</v>
      </c>
      <c r="V9" s="37"/>
      <c r="W9" s="31">
        <f t="shared" si="2"/>
        <v>0</v>
      </c>
      <c r="X9" s="32">
        <f t="shared" si="3"/>
        <v>0</v>
      </c>
      <c r="Z9" s="16">
        <f>Pop!D3/1000</f>
        <v>1335.9069999999999</v>
      </c>
      <c r="AB9" s="2"/>
    </row>
    <row r="10" spans="1:32" s="6" customFormat="1" ht="13.5" customHeight="1" x14ac:dyDescent="0.25">
      <c r="A10" s="2"/>
      <c r="B10" s="3" t="s">
        <v>122</v>
      </c>
      <c r="C10" s="3" t="s">
        <v>66</v>
      </c>
      <c r="D10" s="3" t="s">
        <v>60</v>
      </c>
      <c r="E10" s="14" t="s">
        <v>63</v>
      </c>
      <c r="F10" s="15" t="s">
        <v>70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7">
        <f t="shared" si="0"/>
        <v>0</v>
      </c>
      <c r="U10" s="37">
        <f t="shared" si="1"/>
        <v>0</v>
      </c>
      <c r="V10" s="37"/>
      <c r="W10" s="31">
        <f t="shared" si="2"/>
        <v>0</v>
      </c>
      <c r="X10" s="32">
        <f t="shared" si="3"/>
        <v>0</v>
      </c>
      <c r="Z10" s="16">
        <f>Pop!D4/1000</f>
        <v>6859.8190000000004</v>
      </c>
      <c r="AB10" s="2"/>
    </row>
    <row r="11" spans="1:32" s="6" customFormat="1" ht="13.5" customHeight="1" x14ac:dyDescent="0.25">
      <c r="A11" s="2"/>
      <c r="B11" s="3" t="s">
        <v>122</v>
      </c>
      <c r="C11" s="3" t="s">
        <v>66</v>
      </c>
      <c r="D11" s="3" t="s">
        <v>60</v>
      </c>
      <c r="E11" s="14" t="s">
        <v>62</v>
      </c>
      <c r="F11" s="15" t="s">
        <v>71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7">
        <f t="shared" si="0"/>
        <v>0</v>
      </c>
      <c r="U11" s="37">
        <f t="shared" si="1"/>
        <v>0</v>
      </c>
      <c r="V11" s="37"/>
      <c r="W11" s="31">
        <f t="shared" si="2"/>
        <v>0</v>
      </c>
      <c r="X11" s="32">
        <f t="shared" si="3"/>
        <v>0</v>
      </c>
      <c r="Z11" s="16">
        <f>Pop!D5/1000</f>
        <v>1342.7950000000001</v>
      </c>
      <c r="AB11" s="2"/>
    </row>
    <row r="12" spans="1:32" s="6" customFormat="1" ht="13.5" customHeight="1" x14ac:dyDescent="0.25">
      <c r="A12" s="2"/>
      <c r="B12" s="3" t="s">
        <v>122</v>
      </c>
      <c r="C12" s="3" t="s">
        <v>66</v>
      </c>
      <c r="D12" s="3" t="s">
        <v>60</v>
      </c>
      <c r="E12" s="14" t="s">
        <v>61</v>
      </c>
      <c r="F12" s="15" t="s">
        <v>72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7">
        <f t="shared" si="0"/>
        <v>0</v>
      </c>
      <c r="U12" s="37">
        <f t="shared" si="1"/>
        <v>0</v>
      </c>
      <c r="V12" s="37"/>
      <c r="W12" s="31">
        <f t="shared" si="2"/>
        <v>0</v>
      </c>
      <c r="X12" s="32">
        <f t="shared" si="3"/>
        <v>0</v>
      </c>
      <c r="Z12" s="16">
        <f>Pop!D6/1000</f>
        <v>1059.6389999999999</v>
      </c>
      <c r="AB12" s="2"/>
    </row>
    <row r="13" spans="1:32" s="6" customFormat="1" ht="13.5" customHeight="1" x14ac:dyDescent="0.25">
      <c r="A13" s="2"/>
      <c r="B13" s="3" t="s">
        <v>122</v>
      </c>
      <c r="C13" s="3" t="s">
        <v>66</v>
      </c>
      <c r="D13" s="3" t="s">
        <v>60</v>
      </c>
      <c r="E13" s="22" t="s">
        <v>59</v>
      </c>
      <c r="F13" s="23" t="s">
        <v>73</v>
      </c>
      <c r="G13" s="24"/>
      <c r="H13" s="24"/>
      <c r="I13" s="24"/>
      <c r="J13" s="24"/>
      <c r="K13" s="24"/>
      <c r="L13" s="24"/>
      <c r="M13" s="16"/>
      <c r="N13" s="16"/>
      <c r="O13" s="16"/>
      <c r="P13" s="24"/>
      <c r="Q13" s="24"/>
      <c r="R13" s="24"/>
      <c r="S13" s="24"/>
      <c r="T13" s="38">
        <f t="shared" si="0"/>
        <v>0</v>
      </c>
      <c r="U13" s="38">
        <f t="shared" si="1"/>
        <v>0</v>
      </c>
      <c r="V13" s="37"/>
      <c r="W13" s="31">
        <f t="shared" si="2"/>
        <v>0</v>
      </c>
      <c r="X13" s="32">
        <f t="shared" si="3"/>
        <v>0</v>
      </c>
      <c r="Z13" s="16">
        <f>Pop!D7/1000</f>
        <v>623.65700000000004</v>
      </c>
      <c r="AB13" s="2"/>
    </row>
    <row r="14" spans="1:32" s="6" customFormat="1" ht="13.5" customHeight="1" x14ac:dyDescent="0.25">
      <c r="A14" s="2"/>
      <c r="B14" s="3" t="s">
        <v>122</v>
      </c>
      <c r="C14" s="3" t="s">
        <v>66</v>
      </c>
      <c r="D14" s="3" t="s">
        <v>123</v>
      </c>
      <c r="E14" s="14" t="s">
        <v>58</v>
      </c>
      <c r="F14" s="15" t="s">
        <v>74</v>
      </c>
      <c r="G14" s="16">
        <v>3</v>
      </c>
      <c r="H14" s="16">
        <v>3</v>
      </c>
      <c r="I14" s="16">
        <v>4</v>
      </c>
      <c r="J14" s="16">
        <v>4</v>
      </c>
      <c r="K14" s="16">
        <v>4</v>
      </c>
      <c r="L14" s="16">
        <v>3</v>
      </c>
      <c r="M14" s="16"/>
      <c r="N14" s="16"/>
      <c r="O14" s="16"/>
      <c r="P14" s="16"/>
      <c r="Q14" s="16"/>
      <c r="R14" s="16">
        <v>3</v>
      </c>
      <c r="S14" s="16">
        <v>3</v>
      </c>
      <c r="T14" s="37">
        <f t="shared" si="0"/>
        <v>2.5000000000000001E-2</v>
      </c>
      <c r="U14" s="37">
        <f t="shared" si="1"/>
        <v>2.4651207620465564E-3</v>
      </c>
      <c r="V14" s="37"/>
      <c r="W14" s="31">
        <f t="shared" si="2"/>
        <v>3</v>
      </c>
      <c r="X14" s="32">
        <f t="shared" si="3"/>
        <v>2.5000000000000001E-2</v>
      </c>
      <c r="Z14" s="16">
        <f>Pop!D8/1000</f>
        <v>9005.6440000000002</v>
      </c>
      <c r="AB14" s="2"/>
    </row>
    <row r="15" spans="1:32" s="6" customFormat="1" ht="13.5" customHeight="1" x14ac:dyDescent="0.25">
      <c r="A15" s="2"/>
      <c r="B15" s="3" t="s">
        <v>122</v>
      </c>
      <c r="C15" s="3" t="s">
        <v>66</v>
      </c>
      <c r="D15" s="3" t="s">
        <v>123</v>
      </c>
      <c r="E15" s="14" t="s">
        <v>57</v>
      </c>
      <c r="F15" s="15" t="s">
        <v>75</v>
      </c>
      <c r="G15" s="16">
        <v>7</v>
      </c>
      <c r="H15" s="16">
        <v>7</v>
      </c>
      <c r="I15" s="16">
        <v>6</v>
      </c>
      <c r="J15" s="16">
        <v>6</v>
      </c>
      <c r="K15" s="16">
        <v>6</v>
      </c>
      <c r="L15" s="16">
        <v>6</v>
      </c>
      <c r="M15" s="16"/>
      <c r="N15" s="16"/>
      <c r="O15" s="16"/>
      <c r="P15" s="16"/>
      <c r="Q15" s="16"/>
      <c r="R15" s="16">
        <v>5</v>
      </c>
      <c r="S15" s="16">
        <v>5</v>
      </c>
      <c r="T15" s="37">
        <f t="shared" si="0"/>
        <v>4.1666666666666664E-2</v>
      </c>
      <c r="U15" s="37">
        <f t="shared" si="1"/>
        <v>1.8640362864386975E-3</v>
      </c>
      <c r="V15" s="37"/>
      <c r="W15" s="31">
        <f t="shared" si="2"/>
        <v>5</v>
      </c>
      <c r="X15" s="32">
        <f t="shared" si="3"/>
        <v>4.1666666666666664E-2</v>
      </c>
      <c r="Z15" s="16">
        <f>Pop!D9/1000</f>
        <v>19849.399000000001</v>
      </c>
      <c r="AB15" s="2"/>
    </row>
    <row r="16" spans="1:32" s="6" customFormat="1" ht="13.5" customHeight="1" x14ac:dyDescent="0.25">
      <c r="A16" s="2"/>
      <c r="B16" s="3" t="s">
        <v>122</v>
      </c>
      <c r="C16" s="3" t="s">
        <v>66</v>
      </c>
      <c r="D16" s="3" t="s">
        <v>123</v>
      </c>
      <c r="E16" s="22" t="s">
        <v>56</v>
      </c>
      <c r="F16" s="23" t="s">
        <v>76</v>
      </c>
      <c r="G16" s="24">
        <v>5</v>
      </c>
      <c r="H16" s="24">
        <v>5</v>
      </c>
      <c r="I16" s="24">
        <v>5</v>
      </c>
      <c r="J16" s="24">
        <v>6</v>
      </c>
      <c r="K16" s="24">
        <v>6</v>
      </c>
      <c r="L16" s="24">
        <v>6</v>
      </c>
      <c r="M16" s="16"/>
      <c r="N16" s="16"/>
      <c r="O16" s="16"/>
      <c r="P16" s="24"/>
      <c r="Q16" s="24"/>
      <c r="R16" s="24">
        <v>6</v>
      </c>
      <c r="S16" s="24">
        <v>6</v>
      </c>
      <c r="T16" s="38">
        <f t="shared" si="0"/>
        <v>0.05</v>
      </c>
      <c r="U16" s="38">
        <f t="shared" si="1"/>
        <v>3.467250143434047E-3</v>
      </c>
      <c r="V16" s="37"/>
      <c r="W16" s="31">
        <f t="shared" si="2"/>
        <v>6</v>
      </c>
      <c r="X16" s="32">
        <f t="shared" si="3"/>
        <v>0.05</v>
      </c>
      <c r="Z16" s="16">
        <f>Pop!D10/1000</f>
        <v>12805.537</v>
      </c>
      <c r="AB16" s="2"/>
    </row>
    <row r="17" spans="1:28" s="6" customFormat="1" ht="13.5" customHeight="1" x14ac:dyDescent="0.25">
      <c r="A17" s="2"/>
      <c r="B17" s="3" t="s">
        <v>122</v>
      </c>
      <c r="C17" s="3" t="s">
        <v>55</v>
      </c>
      <c r="D17" s="3" t="s">
        <v>50</v>
      </c>
      <c r="E17" s="14" t="s">
        <v>54</v>
      </c>
      <c r="F17" s="15" t="s">
        <v>77</v>
      </c>
      <c r="G17" s="16">
        <v>8</v>
      </c>
      <c r="H17" s="16">
        <v>7</v>
      </c>
      <c r="I17" s="16">
        <v>6</v>
      </c>
      <c r="J17" s="16">
        <v>6</v>
      </c>
      <c r="K17" s="16">
        <v>6</v>
      </c>
      <c r="L17" s="16">
        <v>4</v>
      </c>
      <c r="M17" s="16"/>
      <c r="N17" s="16"/>
      <c r="O17" s="16"/>
      <c r="P17" s="16"/>
      <c r="Q17" s="16"/>
      <c r="R17" s="16">
        <v>4</v>
      </c>
      <c r="S17" s="16">
        <v>4</v>
      </c>
      <c r="T17" s="37">
        <f t="shared" si="0"/>
        <v>3.3333333333333333E-2</v>
      </c>
      <c r="U17" s="37">
        <f t="shared" si="1"/>
        <v>2.3121345743559439E-3</v>
      </c>
      <c r="V17" s="37"/>
      <c r="W17" s="31">
        <f t="shared" si="2"/>
        <v>4</v>
      </c>
      <c r="X17" s="32">
        <f t="shared" si="3"/>
        <v>3.3333333333333333E-2</v>
      </c>
      <c r="Z17" s="16">
        <f>Pop!D11/1000</f>
        <v>12802.022999999999</v>
      </c>
      <c r="AB17" s="2"/>
    </row>
    <row r="18" spans="1:28" s="6" customFormat="1" ht="13.5" customHeight="1" x14ac:dyDescent="0.25">
      <c r="A18" s="2"/>
      <c r="B18" s="3" t="s">
        <v>122</v>
      </c>
      <c r="C18" s="3" t="s">
        <v>55</v>
      </c>
      <c r="D18" s="3" t="s">
        <v>50</v>
      </c>
      <c r="E18" s="14" t="s">
        <v>53</v>
      </c>
      <c r="F18" s="15" t="s">
        <v>78</v>
      </c>
      <c r="G18" s="16">
        <v>1</v>
      </c>
      <c r="H18" s="16">
        <v>1</v>
      </c>
      <c r="I18" s="16">
        <v>1</v>
      </c>
      <c r="J18" s="16">
        <v>1</v>
      </c>
      <c r="K18" s="16">
        <v>0</v>
      </c>
      <c r="L18" s="16">
        <v>0</v>
      </c>
      <c r="M18" s="16"/>
      <c r="N18" s="16"/>
      <c r="O18" s="16"/>
      <c r="P18" s="16"/>
      <c r="Q18" s="16"/>
      <c r="R18" s="16"/>
      <c r="S18" s="16"/>
      <c r="T18" s="37">
        <f t="shared" si="0"/>
        <v>0</v>
      </c>
      <c r="U18" s="37">
        <f t="shared" si="1"/>
        <v>0</v>
      </c>
      <c r="V18" s="37"/>
      <c r="W18" s="31">
        <f t="shared" si="2"/>
        <v>0</v>
      </c>
      <c r="X18" s="32">
        <f t="shared" si="3"/>
        <v>0</v>
      </c>
      <c r="Z18" s="16">
        <f>Pop!D12/1000</f>
        <v>6666.8180000000002</v>
      </c>
      <c r="AB18" s="2"/>
    </row>
    <row r="19" spans="1:28" s="6" customFormat="1" ht="13.5" customHeight="1" x14ac:dyDescent="0.25">
      <c r="A19" s="2"/>
      <c r="B19" s="3" t="s">
        <v>122</v>
      </c>
      <c r="C19" s="3" t="s">
        <v>55</v>
      </c>
      <c r="D19" s="3" t="s">
        <v>50</v>
      </c>
      <c r="E19" s="14" t="s">
        <v>52</v>
      </c>
      <c r="F19" s="15" t="s">
        <v>79</v>
      </c>
      <c r="G19" s="16">
        <v>15</v>
      </c>
      <c r="H19" s="16">
        <v>14</v>
      </c>
      <c r="I19" s="16">
        <v>14</v>
      </c>
      <c r="J19" s="16">
        <v>12</v>
      </c>
      <c r="K19" s="16">
        <v>12</v>
      </c>
      <c r="L19" s="16">
        <v>9</v>
      </c>
      <c r="M19" s="16"/>
      <c r="N19" s="16"/>
      <c r="O19" s="16"/>
      <c r="P19" s="16"/>
      <c r="Q19" s="16"/>
      <c r="R19" s="16">
        <v>7</v>
      </c>
      <c r="S19" s="16">
        <v>7</v>
      </c>
      <c r="T19" s="37">
        <f t="shared" si="0"/>
        <v>5.8333333333333334E-2</v>
      </c>
      <c r="U19" s="37">
        <f t="shared" si="1"/>
        <v>5.1995967602296292E-3</v>
      </c>
      <c r="V19" s="37"/>
      <c r="W19" s="31">
        <f t="shared" si="2"/>
        <v>7</v>
      </c>
      <c r="X19" s="32">
        <f t="shared" si="3"/>
        <v>5.8333333333333334E-2</v>
      </c>
      <c r="Z19" s="16">
        <f>Pop!D13/1000</f>
        <v>9962.3109999999997</v>
      </c>
      <c r="AB19" s="2"/>
    </row>
    <row r="20" spans="1:28" s="6" customFormat="1" ht="13.5" customHeight="1" x14ac:dyDescent="0.25">
      <c r="A20" s="2"/>
      <c r="B20" s="3" t="s">
        <v>122</v>
      </c>
      <c r="C20" s="3" t="s">
        <v>55</v>
      </c>
      <c r="D20" s="3" t="s">
        <v>50</v>
      </c>
      <c r="E20" s="14" t="s">
        <v>51</v>
      </c>
      <c r="F20" s="15" t="s">
        <v>80</v>
      </c>
      <c r="G20" s="16">
        <v>9</v>
      </c>
      <c r="H20" s="16">
        <v>9</v>
      </c>
      <c r="I20" s="16">
        <v>8</v>
      </c>
      <c r="J20" s="16">
        <v>7</v>
      </c>
      <c r="K20" s="16">
        <v>7</v>
      </c>
      <c r="L20" s="16">
        <v>7</v>
      </c>
      <c r="M20" s="16"/>
      <c r="N20" s="16"/>
      <c r="O20" s="16"/>
      <c r="P20" s="16"/>
      <c r="Q20" s="16"/>
      <c r="R20" s="16">
        <v>6</v>
      </c>
      <c r="S20" s="16">
        <v>6</v>
      </c>
      <c r="T20" s="37">
        <f t="shared" si="0"/>
        <v>0.05</v>
      </c>
      <c r="U20" s="37">
        <f t="shared" si="1"/>
        <v>3.8083445460774948E-3</v>
      </c>
      <c r="V20" s="37"/>
      <c r="W20" s="31">
        <f t="shared" si="2"/>
        <v>6</v>
      </c>
      <c r="X20" s="32">
        <f t="shared" si="3"/>
        <v>0.05</v>
      </c>
      <c r="Z20" s="16">
        <f>Pop!D14/1000</f>
        <v>11658.609</v>
      </c>
      <c r="AB20" s="2"/>
    </row>
    <row r="21" spans="1:28" s="6" customFormat="1" ht="13.5" customHeight="1" x14ac:dyDescent="0.25">
      <c r="A21" s="2"/>
      <c r="B21" s="3" t="s">
        <v>122</v>
      </c>
      <c r="C21" s="3" t="s">
        <v>55</v>
      </c>
      <c r="D21" s="3" t="s">
        <v>50</v>
      </c>
      <c r="E21" s="22" t="s">
        <v>49</v>
      </c>
      <c r="F21" s="23" t="s">
        <v>81</v>
      </c>
      <c r="G21" s="24">
        <v>1</v>
      </c>
      <c r="H21" s="24"/>
      <c r="I21" s="24"/>
      <c r="J21" s="24"/>
      <c r="K21" s="24"/>
      <c r="L21" s="24"/>
      <c r="M21" s="16"/>
      <c r="N21" s="16"/>
      <c r="O21" s="16"/>
      <c r="P21" s="24"/>
      <c r="Q21" s="24"/>
      <c r="R21" s="24"/>
      <c r="S21" s="24"/>
      <c r="T21" s="38">
        <f t="shared" si="0"/>
        <v>0</v>
      </c>
      <c r="U21" s="38">
        <f t="shared" si="1"/>
        <v>0</v>
      </c>
      <c r="V21" s="37"/>
      <c r="W21" s="31">
        <f t="shared" si="2"/>
        <v>0</v>
      </c>
      <c r="X21" s="32">
        <f t="shared" si="3"/>
        <v>0</v>
      </c>
      <c r="Z21" s="16">
        <f>Pop!D15/1000</f>
        <v>5795.4830000000002</v>
      </c>
      <c r="AB21" s="2"/>
    </row>
    <row r="22" spans="1:28" ht="13.5" customHeight="1" x14ac:dyDescent="0.25">
      <c r="B22" s="3" t="s">
        <v>122</v>
      </c>
      <c r="C22" s="3" t="s">
        <v>55</v>
      </c>
      <c r="D22" s="3" t="s">
        <v>42</v>
      </c>
      <c r="E22" s="14" t="s">
        <v>48</v>
      </c>
      <c r="F22" s="15" t="s">
        <v>82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37">
        <f t="shared" si="0"/>
        <v>0</v>
      </c>
      <c r="U22" s="37">
        <f t="shared" si="1"/>
        <v>0</v>
      </c>
      <c r="V22" s="37"/>
      <c r="W22" s="31">
        <f t="shared" si="2"/>
        <v>0</v>
      </c>
      <c r="X22" s="32">
        <f t="shared" si="3"/>
        <v>0</v>
      </c>
      <c r="Y22" s="6"/>
      <c r="Z22" s="16">
        <f>Pop!D16/1000</f>
        <v>3145.7109999999998</v>
      </c>
      <c r="AA22" s="6"/>
    </row>
    <row r="23" spans="1:28" ht="13.5" customHeight="1" x14ac:dyDescent="0.25">
      <c r="B23" s="3" t="s">
        <v>122</v>
      </c>
      <c r="C23" s="3" t="s">
        <v>55</v>
      </c>
      <c r="D23" s="3" t="s">
        <v>42</v>
      </c>
      <c r="E23" s="14" t="s">
        <v>47</v>
      </c>
      <c r="F23" s="15" t="s">
        <v>83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37">
        <f t="shared" si="0"/>
        <v>0</v>
      </c>
      <c r="U23" s="37">
        <f t="shared" si="1"/>
        <v>0</v>
      </c>
      <c r="V23" s="37"/>
      <c r="W23" s="31">
        <f t="shared" si="2"/>
        <v>0</v>
      </c>
      <c r="X23" s="32">
        <f t="shared" si="3"/>
        <v>0</v>
      </c>
      <c r="Y23" s="6"/>
      <c r="Z23" s="16">
        <f>Pop!D17/1000</f>
        <v>2913.123</v>
      </c>
      <c r="AA23" s="6"/>
    </row>
    <row r="24" spans="1:28" ht="13.5" customHeight="1" x14ac:dyDescent="0.25">
      <c r="B24" s="3" t="s">
        <v>122</v>
      </c>
      <c r="C24" s="3" t="s">
        <v>55</v>
      </c>
      <c r="D24" s="3" t="s">
        <v>42</v>
      </c>
      <c r="E24" s="14" t="s">
        <v>46</v>
      </c>
      <c r="F24" s="15" t="s">
        <v>84</v>
      </c>
      <c r="G24" s="16">
        <v>8</v>
      </c>
      <c r="H24" s="16">
        <v>6</v>
      </c>
      <c r="I24" s="16">
        <v>6</v>
      </c>
      <c r="J24" s="16">
        <v>5</v>
      </c>
      <c r="K24" s="16">
        <v>4</v>
      </c>
      <c r="L24" s="16">
        <v>3</v>
      </c>
      <c r="M24" s="16"/>
      <c r="N24" s="16"/>
      <c r="O24" s="16"/>
      <c r="P24" s="16"/>
      <c r="Q24" s="16"/>
      <c r="R24" s="16">
        <v>3</v>
      </c>
      <c r="S24" s="16">
        <v>3</v>
      </c>
      <c r="T24" s="37">
        <f t="shared" si="0"/>
        <v>2.5000000000000001E-2</v>
      </c>
      <c r="U24" s="37">
        <f t="shared" si="1"/>
        <v>3.9809159908374379E-3</v>
      </c>
      <c r="V24" s="37"/>
      <c r="W24" s="31">
        <f t="shared" si="2"/>
        <v>3</v>
      </c>
      <c r="X24" s="32">
        <f t="shared" si="3"/>
        <v>2.5000000000000001E-2</v>
      </c>
      <c r="Y24" s="6"/>
      <c r="Z24" s="16">
        <f>Pop!D18/1000</f>
        <v>5576.6059999999998</v>
      </c>
      <c r="AA24" s="6"/>
    </row>
    <row r="25" spans="1:28" ht="13.5" customHeight="1" x14ac:dyDescent="0.25">
      <c r="B25" s="3" t="s">
        <v>122</v>
      </c>
      <c r="C25" s="3" t="s">
        <v>55</v>
      </c>
      <c r="D25" s="3" t="s">
        <v>42</v>
      </c>
      <c r="E25" s="14" t="s">
        <v>45</v>
      </c>
      <c r="F25" s="15" t="s">
        <v>85</v>
      </c>
      <c r="G25" s="16">
        <v>2</v>
      </c>
      <c r="H25" s="16">
        <v>2</v>
      </c>
      <c r="I25" s="16">
        <v>1</v>
      </c>
      <c r="J25" s="16">
        <v>0</v>
      </c>
      <c r="K25" s="16">
        <v>0</v>
      </c>
      <c r="L25" s="16">
        <v>0</v>
      </c>
      <c r="M25" s="16"/>
      <c r="N25" s="16"/>
      <c r="O25" s="16"/>
      <c r="P25" s="16"/>
      <c r="Q25" s="16"/>
      <c r="R25" s="16"/>
      <c r="S25" s="16"/>
      <c r="T25" s="37">
        <f t="shared" si="0"/>
        <v>0</v>
      </c>
      <c r="U25" s="37">
        <f t="shared" si="1"/>
        <v>0</v>
      </c>
      <c r="V25" s="37"/>
      <c r="W25" s="31">
        <f t="shared" si="2"/>
        <v>0</v>
      </c>
      <c r="X25" s="32">
        <f t="shared" si="3"/>
        <v>0</v>
      </c>
      <c r="Y25" s="6"/>
      <c r="Z25" s="16">
        <f>Pop!D19/1000</f>
        <v>6113.5320000000002</v>
      </c>
      <c r="AA25" s="6"/>
    </row>
    <row r="26" spans="1:28" ht="13.5" customHeight="1" x14ac:dyDescent="0.25">
      <c r="B26" s="3" t="s">
        <v>122</v>
      </c>
      <c r="C26" s="3" t="s">
        <v>55</v>
      </c>
      <c r="D26" s="3" t="s">
        <v>42</v>
      </c>
      <c r="E26" s="14" t="s">
        <v>44</v>
      </c>
      <c r="F26" s="15" t="s">
        <v>86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37">
        <f t="shared" si="0"/>
        <v>0</v>
      </c>
      <c r="U26" s="37">
        <f t="shared" si="1"/>
        <v>0</v>
      </c>
      <c r="V26" s="37"/>
      <c r="W26" s="31">
        <f t="shared" si="2"/>
        <v>0</v>
      </c>
      <c r="X26" s="32">
        <f t="shared" si="3"/>
        <v>0</v>
      </c>
      <c r="Y26" s="6"/>
      <c r="Z26" s="16">
        <f>Pop!D20/1000</f>
        <v>1920.076</v>
      </c>
      <c r="AA26" s="6"/>
    </row>
    <row r="27" spans="1:28" ht="13.5" customHeight="1" x14ac:dyDescent="0.25">
      <c r="B27" s="3" t="s">
        <v>122</v>
      </c>
      <c r="C27" s="3" t="s">
        <v>55</v>
      </c>
      <c r="D27" s="3" t="s">
        <v>42</v>
      </c>
      <c r="E27" s="14" t="s">
        <v>43</v>
      </c>
      <c r="F27" s="15" t="s">
        <v>87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37">
        <f t="shared" si="0"/>
        <v>0</v>
      </c>
      <c r="U27" s="37">
        <f t="shared" si="1"/>
        <v>0</v>
      </c>
      <c r="V27" s="37"/>
      <c r="W27" s="31">
        <f t="shared" si="2"/>
        <v>0</v>
      </c>
      <c r="X27" s="32">
        <f t="shared" si="3"/>
        <v>0</v>
      </c>
      <c r="Y27" s="6"/>
      <c r="Z27" s="16">
        <f>Pop!D21/1000</f>
        <v>755.39300000000003</v>
      </c>
      <c r="AA27" s="6"/>
    </row>
    <row r="28" spans="1:28" ht="13.5" customHeight="1" x14ac:dyDescent="0.25">
      <c r="B28" s="3" t="s">
        <v>122</v>
      </c>
      <c r="C28" s="3" t="s">
        <v>55</v>
      </c>
      <c r="D28" s="3" t="s">
        <v>42</v>
      </c>
      <c r="E28" s="22" t="s">
        <v>41</v>
      </c>
      <c r="F28" s="23" t="s">
        <v>88</v>
      </c>
      <c r="G28" s="24"/>
      <c r="H28" s="24"/>
      <c r="I28" s="24">
        <v>1</v>
      </c>
      <c r="J28" s="24">
        <v>1</v>
      </c>
      <c r="K28" s="24">
        <v>1</v>
      </c>
      <c r="L28" s="24">
        <v>0</v>
      </c>
      <c r="M28" s="16"/>
      <c r="N28" s="16"/>
      <c r="O28" s="16"/>
      <c r="P28" s="24"/>
      <c r="Q28" s="24"/>
      <c r="R28" s="24"/>
      <c r="S28" s="24"/>
      <c r="T28" s="38">
        <f t="shared" si="0"/>
        <v>0</v>
      </c>
      <c r="U28" s="38">
        <f t="shared" si="1"/>
        <v>0</v>
      </c>
      <c r="V28" s="37"/>
      <c r="W28" s="31">
        <f t="shared" si="2"/>
        <v>0</v>
      </c>
      <c r="X28" s="32">
        <f t="shared" si="3"/>
        <v>0</v>
      </c>
      <c r="Y28" s="6"/>
      <c r="Z28" s="16">
        <f>Pop!D22/1000</f>
        <v>869.66600000000005</v>
      </c>
      <c r="AA28" s="6"/>
    </row>
    <row r="29" spans="1:28" ht="13.5" customHeight="1" x14ac:dyDescent="0.25">
      <c r="B29" s="3" t="s">
        <v>122</v>
      </c>
      <c r="C29" s="3" t="s">
        <v>142</v>
      </c>
      <c r="D29" s="3" t="s">
        <v>32</v>
      </c>
      <c r="E29" s="14" t="s">
        <v>40</v>
      </c>
      <c r="F29" s="15" t="s">
        <v>89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37">
        <f t="shared" si="0"/>
        <v>0</v>
      </c>
      <c r="U29" s="37">
        <f t="shared" si="1"/>
        <v>0</v>
      </c>
      <c r="V29" s="37"/>
      <c r="W29" s="31">
        <f t="shared" si="2"/>
        <v>0</v>
      </c>
      <c r="X29" s="32">
        <f t="shared" si="3"/>
        <v>0</v>
      </c>
      <c r="Y29" s="6"/>
      <c r="Z29" s="16">
        <f>Pop!D23/1000</f>
        <v>961.93899999999996</v>
      </c>
      <c r="AA29" s="6"/>
    </row>
    <row r="30" spans="1:28" ht="13.5" customHeight="1" x14ac:dyDescent="0.25">
      <c r="B30" s="3" t="s">
        <v>122</v>
      </c>
      <c r="C30" s="3" t="s">
        <v>142</v>
      </c>
      <c r="D30" s="3" t="s">
        <v>32</v>
      </c>
      <c r="E30" s="14" t="s">
        <v>39</v>
      </c>
      <c r="F30" s="15" t="s">
        <v>119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37">
        <f t="shared" si="0"/>
        <v>0</v>
      </c>
      <c r="U30" s="37">
        <f t="shared" si="1"/>
        <v>0</v>
      </c>
      <c r="V30" s="37"/>
      <c r="W30" s="31">
        <f t="shared" si="2"/>
        <v>0</v>
      </c>
      <c r="X30" s="32">
        <f t="shared" si="3"/>
        <v>0</v>
      </c>
      <c r="Y30" s="6"/>
      <c r="Z30" s="16">
        <f>Pop!D24/1000</f>
        <v>693.97199999999998</v>
      </c>
      <c r="AA30" s="6"/>
    </row>
    <row r="31" spans="1:28" ht="13.5" customHeight="1" x14ac:dyDescent="0.25">
      <c r="B31" s="3" t="s">
        <v>122</v>
      </c>
      <c r="C31" s="3" t="s">
        <v>142</v>
      </c>
      <c r="D31" s="3" t="s">
        <v>32</v>
      </c>
      <c r="E31" s="14" t="s">
        <v>38</v>
      </c>
      <c r="F31" s="15" t="s">
        <v>90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37">
        <f t="shared" si="0"/>
        <v>0</v>
      </c>
      <c r="U31" s="37">
        <f t="shared" si="1"/>
        <v>0</v>
      </c>
      <c r="V31" s="37"/>
      <c r="W31" s="31">
        <f t="shared" si="2"/>
        <v>0</v>
      </c>
      <c r="X31" s="32">
        <f t="shared" si="3"/>
        <v>0</v>
      </c>
      <c r="Y31" s="6"/>
      <c r="Z31" s="16">
        <f>Pop!D25/1000</f>
        <v>20984.400000000001</v>
      </c>
      <c r="AA31" s="6"/>
    </row>
    <row r="32" spans="1:28" ht="13.5" customHeight="1" x14ac:dyDescent="0.25">
      <c r="B32" s="3" t="s">
        <v>122</v>
      </c>
      <c r="C32" s="3" t="s">
        <v>142</v>
      </c>
      <c r="D32" s="3" t="s">
        <v>32</v>
      </c>
      <c r="E32" s="14" t="s">
        <v>37</v>
      </c>
      <c r="F32" s="15" t="s">
        <v>91</v>
      </c>
      <c r="G32" s="16">
        <v>7</v>
      </c>
      <c r="H32" s="16">
        <v>6</v>
      </c>
      <c r="I32" s="16">
        <v>6</v>
      </c>
      <c r="J32" s="16">
        <v>6</v>
      </c>
      <c r="K32" s="16">
        <v>6</v>
      </c>
      <c r="L32" s="16">
        <v>4</v>
      </c>
      <c r="M32" s="16"/>
      <c r="N32" s="16"/>
      <c r="O32" s="16"/>
      <c r="P32" s="16"/>
      <c r="Q32" s="16"/>
      <c r="R32" s="16">
        <v>2</v>
      </c>
      <c r="S32" s="16">
        <v>2</v>
      </c>
      <c r="T32" s="37">
        <f t="shared" si="0"/>
        <v>1.6666666666666666E-2</v>
      </c>
      <c r="U32" s="37">
        <f t="shared" si="1"/>
        <v>1.4190681918837161E-3</v>
      </c>
      <c r="V32" s="37"/>
      <c r="W32" s="31">
        <f t="shared" si="2"/>
        <v>2</v>
      </c>
      <c r="X32" s="32">
        <f t="shared" si="3"/>
        <v>1.6666666666666666E-2</v>
      </c>
      <c r="Y32" s="6"/>
      <c r="Z32" s="16">
        <f>Pop!D26/1000</f>
        <v>10429.379000000001</v>
      </c>
      <c r="AA32" s="6"/>
    </row>
    <row r="33" spans="1:28" ht="13.5" customHeight="1" x14ac:dyDescent="0.25">
      <c r="B33" s="3" t="s">
        <v>122</v>
      </c>
      <c r="C33" s="3" t="s">
        <v>142</v>
      </c>
      <c r="D33" s="3" t="s">
        <v>32</v>
      </c>
      <c r="E33" s="14" t="s">
        <v>36</v>
      </c>
      <c r="F33" s="15" t="s">
        <v>92</v>
      </c>
      <c r="G33" s="16">
        <v>1</v>
      </c>
      <c r="H33" s="16">
        <v>2</v>
      </c>
      <c r="I33" s="16">
        <v>2</v>
      </c>
      <c r="J33" s="16">
        <v>2</v>
      </c>
      <c r="K33" s="16">
        <v>2</v>
      </c>
      <c r="L33" s="16">
        <v>2</v>
      </c>
      <c r="M33" s="16"/>
      <c r="N33" s="16"/>
      <c r="O33" s="16"/>
      <c r="P33" s="16"/>
      <c r="Q33" s="16"/>
      <c r="R33" s="16">
        <v>2</v>
      </c>
      <c r="S33" s="16">
        <v>2</v>
      </c>
      <c r="T33" s="37">
        <f t="shared" si="0"/>
        <v>1.6666666666666666E-2</v>
      </c>
      <c r="U33" s="37">
        <f t="shared" si="1"/>
        <v>2.4454010515554984E-3</v>
      </c>
      <c r="V33" s="37"/>
      <c r="W33" s="31">
        <f t="shared" si="2"/>
        <v>2</v>
      </c>
      <c r="X33" s="32">
        <f t="shared" si="3"/>
        <v>1.6666666666666666E-2</v>
      </c>
      <c r="Y33" s="6"/>
      <c r="Z33" s="16">
        <f>Pop!D27/1000</f>
        <v>6052.1769999999997</v>
      </c>
      <c r="AA33" s="6"/>
    </row>
    <row r="34" spans="1:28" ht="13.5" customHeight="1" x14ac:dyDescent="0.25">
      <c r="B34" s="3" t="s">
        <v>122</v>
      </c>
      <c r="C34" s="3" t="s">
        <v>142</v>
      </c>
      <c r="D34" s="3" t="s">
        <v>32</v>
      </c>
      <c r="E34" s="14" t="s">
        <v>35</v>
      </c>
      <c r="F34" s="15" t="s">
        <v>93</v>
      </c>
      <c r="G34" s="16">
        <v>2</v>
      </c>
      <c r="H34" s="16">
        <v>2</v>
      </c>
      <c r="I34" s="16">
        <v>2</v>
      </c>
      <c r="J34" s="16">
        <v>2</v>
      </c>
      <c r="K34" s="16">
        <v>2</v>
      </c>
      <c r="L34" s="16">
        <v>2</v>
      </c>
      <c r="M34" s="16"/>
      <c r="N34" s="16"/>
      <c r="O34" s="16"/>
      <c r="P34" s="16"/>
      <c r="Q34" s="16"/>
      <c r="R34" s="16">
        <v>2</v>
      </c>
      <c r="S34" s="16">
        <v>2</v>
      </c>
      <c r="T34" s="37">
        <f t="shared" si="0"/>
        <v>1.6666666666666666E-2</v>
      </c>
      <c r="U34" s="37">
        <f t="shared" si="1"/>
        <v>1.4406109592142598E-3</v>
      </c>
      <c r="V34" s="37"/>
      <c r="W34" s="31">
        <f t="shared" si="2"/>
        <v>2</v>
      </c>
      <c r="X34" s="32">
        <f t="shared" si="3"/>
        <v>1.6666666666666666E-2</v>
      </c>
      <c r="Y34" s="6"/>
      <c r="Z34" s="16">
        <f>Pop!D28/1000</f>
        <v>10273.419</v>
      </c>
      <c r="AA34" s="6"/>
    </row>
    <row r="35" spans="1:28" ht="13.5" customHeight="1" x14ac:dyDescent="0.25">
      <c r="B35" s="3" t="s">
        <v>122</v>
      </c>
      <c r="C35" s="3" t="s">
        <v>142</v>
      </c>
      <c r="D35" s="3" t="s">
        <v>32</v>
      </c>
      <c r="E35" s="14" t="s">
        <v>6</v>
      </c>
      <c r="F35" s="15" t="s">
        <v>94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37">
        <f t="shared" si="0"/>
        <v>0</v>
      </c>
      <c r="U35" s="37">
        <f t="shared" si="1"/>
        <v>0</v>
      </c>
      <c r="V35" s="37"/>
      <c r="W35" s="31">
        <f t="shared" si="2"/>
        <v>0</v>
      </c>
      <c r="X35" s="32">
        <f t="shared" si="3"/>
        <v>0</v>
      </c>
      <c r="Y35" s="6"/>
      <c r="Z35" s="16">
        <f>Pop!D29/1000</f>
        <v>3337.1770000000001</v>
      </c>
      <c r="AA35" s="6"/>
    </row>
    <row r="36" spans="1:28" ht="13.5" customHeight="1" x14ac:dyDescent="0.25">
      <c r="B36" s="3" t="s">
        <v>122</v>
      </c>
      <c r="C36" s="3" t="s">
        <v>142</v>
      </c>
      <c r="D36" s="3" t="s">
        <v>32</v>
      </c>
      <c r="E36" s="14" t="s">
        <v>34</v>
      </c>
      <c r="F36" s="15" t="s">
        <v>95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/>
      <c r="N36" s="16"/>
      <c r="O36" s="16"/>
      <c r="P36" s="16"/>
      <c r="Q36" s="16"/>
      <c r="R36" s="16"/>
      <c r="S36" s="16"/>
      <c r="T36" s="37">
        <f t="shared" si="0"/>
        <v>0</v>
      </c>
      <c r="U36" s="37">
        <f t="shared" si="1"/>
        <v>0</v>
      </c>
      <c r="V36" s="37"/>
      <c r="W36" s="31">
        <f t="shared" si="2"/>
        <v>0</v>
      </c>
      <c r="X36" s="32">
        <f t="shared" si="3"/>
        <v>0</v>
      </c>
      <c r="Y36" s="6"/>
      <c r="Z36" s="16">
        <f>Pop!D30/1000</f>
        <v>5024.3689999999997</v>
      </c>
      <c r="AA36" s="6"/>
    </row>
    <row r="37" spans="1:28" ht="13.5" customHeight="1" x14ac:dyDescent="0.25">
      <c r="B37" s="3" t="s">
        <v>122</v>
      </c>
      <c r="C37" s="3" t="s">
        <v>142</v>
      </c>
      <c r="D37" s="3" t="s">
        <v>32</v>
      </c>
      <c r="E37" s="14" t="s">
        <v>33</v>
      </c>
      <c r="F37" s="15" t="s">
        <v>96</v>
      </c>
      <c r="G37" s="16">
        <v>2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/>
      <c r="N37" s="16"/>
      <c r="O37" s="16"/>
      <c r="P37" s="16"/>
      <c r="Q37" s="16"/>
      <c r="R37" s="16">
        <v>1</v>
      </c>
      <c r="S37" s="16">
        <v>1</v>
      </c>
      <c r="T37" s="37">
        <f t="shared" si="0"/>
        <v>8.3333333333333332E-3</v>
      </c>
      <c r="U37" s="37">
        <f t="shared" si="1"/>
        <v>8.7366971978814693E-4</v>
      </c>
      <c r="V37" s="37"/>
      <c r="W37" s="31">
        <f t="shared" si="2"/>
        <v>1</v>
      </c>
      <c r="X37" s="32">
        <f t="shared" si="3"/>
        <v>8.3333333333333332E-3</v>
      </c>
      <c r="Y37" s="6"/>
      <c r="Z37" s="16">
        <f>Pop!D31/1000</f>
        <v>8470.02</v>
      </c>
      <c r="AA37" s="6"/>
    </row>
    <row r="38" spans="1:28" s="6" customFormat="1" ht="13.5" customHeight="1" x14ac:dyDescent="0.25">
      <c r="A38" s="2"/>
      <c r="B38" s="3" t="s">
        <v>122</v>
      </c>
      <c r="C38" s="3" t="s">
        <v>142</v>
      </c>
      <c r="D38" s="3" t="s">
        <v>32</v>
      </c>
      <c r="E38" s="22" t="s">
        <v>31</v>
      </c>
      <c r="F38" s="23" t="s">
        <v>97</v>
      </c>
      <c r="G38" s="24"/>
      <c r="H38" s="24"/>
      <c r="I38" s="24"/>
      <c r="J38" s="24"/>
      <c r="K38" s="24"/>
      <c r="L38" s="24"/>
      <c r="M38" s="16"/>
      <c r="N38" s="16"/>
      <c r="O38" s="16"/>
      <c r="P38" s="24"/>
      <c r="Q38" s="24"/>
      <c r="R38" s="24"/>
      <c r="S38" s="24"/>
      <c r="T38" s="38">
        <f t="shared" si="0"/>
        <v>0</v>
      </c>
      <c r="U38" s="38">
        <f t="shared" si="1"/>
        <v>0</v>
      </c>
      <c r="V38" s="37"/>
      <c r="W38" s="31">
        <f t="shared" si="2"/>
        <v>0</v>
      </c>
      <c r="X38" s="32">
        <f t="shared" si="3"/>
        <v>0</v>
      </c>
      <c r="Z38" s="16">
        <f>Pop!D32/1000</f>
        <v>1815.857</v>
      </c>
      <c r="AB38" s="2"/>
    </row>
    <row r="39" spans="1:28" s="6" customFormat="1" ht="13.5" customHeight="1" x14ac:dyDescent="0.25">
      <c r="A39" s="2"/>
      <c r="B39" s="3" t="s">
        <v>122</v>
      </c>
      <c r="C39" s="3" t="s">
        <v>142</v>
      </c>
      <c r="D39" s="3" t="s">
        <v>27</v>
      </c>
      <c r="E39" s="14" t="s">
        <v>30</v>
      </c>
      <c r="F39" s="15" t="s">
        <v>98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37">
        <f t="shared" si="0"/>
        <v>0</v>
      </c>
      <c r="U39" s="37">
        <f t="shared" si="1"/>
        <v>0</v>
      </c>
      <c r="V39" s="37"/>
      <c r="W39" s="31">
        <f t="shared" si="2"/>
        <v>0</v>
      </c>
      <c r="X39" s="32">
        <f t="shared" si="3"/>
        <v>0</v>
      </c>
      <c r="Z39" s="16">
        <f>Pop!D33/1000</f>
        <v>4874.7470000000003</v>
      </c>
      <c r="AB39" s="2"/>
    </row>
    <row r="40" spans="1:28" s="6" customFormat="1" ht="13.5" customHeight="1" x14ac:dyDescent="0.25">
      <c r="A40" s="2"/>
      <c r="B40" s="3" t="s">
        <v>122</v>
      </c>
      <c r="C40" s="3" t="s">
        <v>142</v>
      </c>
      <c r="D40" s="3" t="s">
        <v>27</v>
      </c>
      <c r="E40" s="14" t="s">
        <v>29</v>
      </c>
      <c r="F40" s="15" t="s">
        <v>99</v>
      </c>
      <c r="G40" s="16">
        <v>4</v>
      </c>
      <c r="H40" s="16">
        <v>4</v>
      </c>
      <c r="I40" s="16">
        <v>4</v>
      </c>
      <c r="J40" s="16">
        <v>4</v>
      </c>
      <c r="K40" s="16">
        <v>3</v>
      </c>
      <c r="L40" s="16">
        <v>3</v>
      </c>
      <c r="M40" s="16"/>
      <c r="N40" s="16"/>
      <c r="O40" s="16"/>
      <c r="P40" s="16"/>
      <c r="Q40" s="16"/>
      <c r="R40" s="16">
        <v>2</v>
      </c>
      <c r="S40" s="16">
        <v>2</v>
      </c>
      <c r="T40" s="37">
        <f t="shared" ref="T40:T62" si="4">R40/R$67</f>
        <v>1.6666666666666666E-2</v>
      </c>
      <c r="U40" s="37">
        <f t="shared" ref="U40:U62" si="5">(R40*7400/1000)/Z40</f>
        <v>3.3227148645915113E-3</v>
      </c>
      <c r="V40" s="37"/>
      <c r="W40" s="31">
        <f t="shared" ref="W40:W62" si="6">R40-P40</f>
        <v>2</v>
      </c>
      <c r="X40" s="32">
        <f t="shared" ref="X40:X71" si="7">W40/W$73</f>
        <v>1.6666666666666666E-2</v>
      </c>
      <c r="Z40" s="16">
        <f>Pop!D34/1000</f>
        <v>4454.1890000000003</v>
      </c>
      <c r="AB40" s="2"/>
    </row>
    <row r="41" spans="1:28" s="6" customFormat="1" ht="13.5" customHeight="1" x14ac:dyDescent="0.25">
      <c r="A41" s="2"/>
      <c r="B41" s="3" t="s">
        <v>122</v>
      </c>
      <c r="C41" s="3" t="s">
        <v>142</v>
      </c>
      <c r="D41" s="3" t="s">
        <v>27</v>
      </c>
      <c r="E41" s="14" t="s">
        <v>28</v>
      </c>
      <c r="F41" s="15" t="s">
        <v>100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37">
        <f t="shared" si="4"/>
        <v>0</v>
      </c>
      <c r="U41" s="37">
        <f t="shared" si="5"/>
        <v>0</v>
      </c>
      <c r="V41" s="37"/>
      <c r="W41" s="31">
        <f t="shared" si="6"/>
        <v>0</v>
      </c>
      <c r="X41" s="32">
        <f t="shared" si="7"/>
        <v>0</v>
      </c>
      <c r="Z41" s="16">
        <f>Pop!D35/1000</f>
        <v>2984.1</v>
      </c>
      <c r="AB41" s="2"/>
    </row>
    <row r="42" spans="1:28" s="6" customFormat="1" ht="13.5" customHeight="1" x14ac:dyDescent="0.25">
      <c r="A42" s="2"/>
      <c r="B42" s="3" t="s">
        <v>122</v>
      </c>
      <c r="C42" s="3" t="s">
        <v>142</v>
      </c>
      <c r="D42" s="3" t="s">
        <v>27</v>
      </c>
      <c r="E42" s="22" t="s">
        <v>26</v>
      </c>
      <c r="F42" s="23" t="s">
        <v>101</v>
      </c>
      <c r="G42" s="24">
        <v>1</v>
      </c>
      <c r="H42" s="24">
        <v>1</v>
      </c>
      <c r="I42" s="24"/>
      <c r="J42" s="24"/>
      <c r="K42" s="24"/>
      <c r="L42" s="24"/>
      <c r="M42" s="16"/>
      <c r="N42" s="16"/>
      <c r="O42" s="16"/>
      <c r="P42" s="24"/>
      <c r="Q42" s="24"/>
      <c r="R42" s="24"/>
      <c r="S42" s="24"/>
      <c r="T42" s="38">
        <f t="shared" si="4"/>
        <v>0</v>
      </c>
      <c r="U42" s="38">
        <f t="shared" si="5"/>
        <v>0</v>
      </c>
      <c r="V42" s="37"/>
      <c r="W42" s="31">
        <f t="shared" si="6"/>
        <v>0</v>
      </c>
      <c r="X42" s="32">
        <f t="shared" si="7"/>
        <v>0</v>
      </c>
      <c r="Z42" s="16">
        <f>Pop!D36/1000</f>
        <v>6715.9840000000004</v>
      </c>
      <c r="AB42" s="2"/>
    </row>
    <row r="43" spans="1:28" s="6" customFormat="1" ht="13.5" customHeight="1" x14ac:dyDescent="0.25">
      <c r="A43" s="2"/>
      <c r="B43" s="3" t="s">
        <v>122</v>
      </c>
      <c r="C43" s="3" t="s">
        <v>142</v>
      </c>
      <c r="D43" s="3" t="s">
        <v>22</v>
      </c>
      <c r="E43" s="14" t="s">
        <v>25</v>
      </c>
      <c r="F43" s="15" t="s">
        <v>102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37">
        <f t="shared" si="4"/>
        <v>0</v>
      </c>
      <c r="U43" s="37">
        <f t="shared" si="5"/>
        <v>0</v>
      </c>
      <c r="V43" s="37"/>
      <c r="W43" s="31">
        <f t="shared" si="6"/>
        <v>0</v>
      </c>
      <c r="X43" s="32">
        <f t="shared" si="7"/>
        <v>0</v>
      </c>
      <c r="Z43" s="16">
        <f>Pop!D37/1000</f>
        <v>3004.279</v>
      </c>
      <c r="AB43" s="2"/>
    </row>
    <row r="44" spans="1:28" s="6" customFormat="1" ht="13.5" customHeight="1" x14ac:dyDescent="0.25">
      <c r="A44" s="2"/>
      <c r="B44" s="3" t="s">
        <v>122</v>
      </c>
      <c r="C44" s="3" t="s">
        <v>142</v>
      </c>
      <c r="D44" s="3" t="s">
        <v>22</v>
      </c>
      <c r="E44" s="14" t="s">
        <v>24</v>
      </c>
      <c r="F44" s="15" t="s">
        <v>103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37">
        <f t="shared" si="4"/>
        <v>0</v>
      </c>
      <c r="U44" s="37">
        <f t="shared" si="5"/>
        <v>0</v>
      </c>
      <c r="V44" s="37"/>
      <c r="W44" s="31">
        <f t="shared" si="6"/>
        <v>0</v>
      </c>
      <c r="X44" s="32">
        <f t="shared" si="7"/>
        <v>0</v>
      </c>
      <c r="Z44" s="16">
        <f>Pop!D38/1000</f>
        <v>4684.3329999999996</v>
      </c>
      <c r="AB44" s="2"/>
    </row>
    <row r="45" spans="1:28" s="6" customFormat="1" ht="13.5" customHeight="1" x14ac:dyDescent="0.25">
      <c r="A45" s="2"/>
      <c r="B45" s="3" t="s">
        <v>122</v>
      </c>
      <c r="C45" s="3" t="s">
        <v>142</v>
      </c>
      <c r="D45" s="3" t="s">
        <v>22</v>
      </c>
      <c r="E45" s="14" t="s">
        <v>23</v>
      </c>
      <c r="F45" s="15" t="s">
        <v>104</v>
      </c>
      <c r="G45" s="16">
        <v>4</v>
      </c>
      <c r="H45" s="16">
        <v>4</v>
      </c>
      <c r="I45" s="16">
        <v>4</v>
      </c>
      <c r="J45" s="16">
        <v>3</v>
      </c>
      <c r="K45" s="16">
        <v>3</v>
      </c>
      <c r="L45" s="16">
        <v>2</v>
      </c>
      <c r="M45" s="16"/>
      <c r="N45" s="16"/>
      <c r="O45" s="16"/>
      <c r="P45" s="16"/>
      <c r="Q45" s="16"/>
      <c r="R45" s="16">
        <v>2</v>
      </c>
      <c r="S45" s="16">
        <v>2</v>
      </c>
      <c r="T45" s="37">
        <f t="shared" si="4"/>
        <v>1.6666666666666666E-2</v>
      </c>
      <c r="U45" s="37">
        <f t="shared" si="5"/>
        <v>3.7650755660841996E-3</v>
      </c>
      <c r="V45" s="37"/>
      <c r="W45" s="31">
        <f t="shared" si="6"/>
        <v>2</v>
      </c>
      <c r="X45" s="32">
        <f t="shared" si="7"/>
        <v>1.6666666666666666E-2</v>
      </c>
      <c r="Z45" s="16">
        <f>Pop!D39/1000</f>
        <v>3930.864</v>
      </c>
      <c r="AB45" s="2"/>
    </row>
    <row r="46" spans="1:28" s="6" customFormat="1" ht="13.5" customHeight="1" x14ac:dyDescent="0.25">
      <c r="A46" s="2"/>
      <c r="B46" s="3" t="s">
        <v>122</v>
      </c>
      <c r="C46" s="3" t="s">
        <v>142</v>
      </c>
      <c r="D46" s="3" t="s">
        <v>22</v>
      </c>
      <c r="E46" s="22" t="s">
        <v>21</v>
      </c>
      <c r="F46" s="23" t="s">
        <v>105</v>
      </c>
      <c r="G46" s="24">
        <v>9</v>
      </c>
      <c r="H46" s="24">
        <v>9</v>
      </c>
      <c r="I46" s="24">
        <v>9</v>
      </c>
      <c r="J46" s="24">
        <v>7</v>
      </c>
      <c r="K46" s="24">
        <v>7</v>
      </c>
      <c r="L46" s="24">
        <v>4</v>
      </c>
      <c r="M46" s="16"/>
      <c r="N46" s="16"/>
      <c r="O46" s="16"/>
      <c r="P46" s="24"/>
      <c r="Q46" s="24"/>
      <c r="R46" s="24">
        <v>3</v>
      </c>
      <c r="S46" s="24">
        <v>3</v>
      </c>
      <c r="T46" s="38">
        <f t="shared" si="4"/>
        <v>2.5000000000000001E-2</v>
      </c>
      <c r="U46" s="38">
        <f t="shared" si="5"/>
        <v>7.8432492023556872E-4</v>
      </c>
      <c r="V46" s="37"/>
      <c r="W46" s="31">
        <f t="shared" si="6"/>
        <v>3</v>
      </c>
      <c r="X46" s="32">
        <f t="shared" si="7"/>
        <v>2.5000000000000001E-2</v>
      </c>
      <c r="Z46" s="16">
        <f>Pop!D40/1000</f>
        <v>28304.596000000001</v>
      </c>
      <c r="AB46" s="2"/>
    </row>
    <row r="47" spans="1:28" s="6" customFormat="1" ht="13.5" customHeight="1" x14ac:dyDescent="0.25">
      <c r="A47" s="2"/>
      <c r="B47" s="3" t="s">
        <v>122</v>
      </c>
      <c r="C47" s="3" t="s">
        <v>133</v>
      </c>
      <c r="D47" s="3" t="s">
        <v>5</v>
      </c>
      <c r="E47" s="14" t="s">
        <v>20</v>
      </c>
      <c r="F47" s="15" t="s">
        <v>106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37">
        <f t="shared" si="4"/>
        <v>0</v>
      </c>
      <c r="U47" s="37">
        <f t="shared" si="5"/>
        <v>0</v>
      </c>
      <c r="V47" s="37"/>
      <c r="W47" s="31">
        <f t="shared" si="6"/>
        <v>0</v>
      </c>
      <c r="X47" s="32">
        <f t="shared" si="7"/>
        <v>0</v>
      </c>
      <c r="Z47" s="16">
        <f>Pop!D41/1000</f>
        <v>7016.27</v>
      </c>
    </row>
    <row r="48" spans="1:28" s="6" customFormat="1" ht="13.5" customHeight="1" x14ac:dyDescent="0.25">
      <c r="A48" s="2"/>
      <c r="B48" s="3" t="s">
        <v>122</v>
      </c>
      <c r="C48" s="3" t="s">
        <v>133</v>
      </c>
      <c r="D48" s="3" t="s">
        <v>5</v>
      </c>
      <c r="E48" s="14" t="s">
        <v>19</v>
      </c>
      <c r="F48" s="15" t="s">
        <v>107</v>
      </c>
      <c r="G48" s="16">
        <v>8</v>
      </c>
      <c r="H48" s="16">
        <v>8</v>
      </c>
      <c r="I48" s="16">
        <v>7</v>
      </c>
      <c r="J48" s="16">
        <v>7</v>
      </c>
      <c r="K48" s="16">
        <v>7</v>
      </c>
      <c r="L48" s="16">
        <v>4</v>
      </c>
      <c r="M48" s="16"/>
      <c r="N48" s="16"/>
      <c r="O48" s="16"/>
      <c r="P48" s="16"/>
      <c r="Q48" s="16"/>
      <c r="R48" s="16">
        <v>4</v>
      </c>
      <c r="S48" s="16">
        <v>4</v>
      </c>
      <c r="T48" s="37">
        <f t="shared" si="4"/>
        <v>3.3333333333333333E-2</v>
      </c>
      <c r="U48" s="37">
        <f t="shared" si="5"/>
        <v>5.2789704010269738E-3</v>
      </c>
      <c r="V48" s="37"/>
      <c r="W48" s="31">
        <f t="shared" si="6"/>
        <v>4</v>
      </c>
      <c r="X48" s="32">
        <f t="shared" si="7"/>
        <v>3.3333333333333333E-2</v>
      </c>
      <c r="Z48" s="16">
        <f>Pop!D42/1000</f>
        <v>5607.1540000000005</v>
      </c>
    </row>
    <row r="49" spans="1:28" s="6" customFormat="1" ht="13.5" customHeight="1" x14ac:dyDescent="0.25">
      <c r="A49" s="2"/>
      <c r="B49" s="3" t="s">
        <v>122</v>
      </c>
      <c r="C49" s="3" t="s">
        <v>133</v>
      </c>
      <c r="D49" s="3" t="s">
        <v>5</v>
      </c>
      <c r="E49" s="14" t="s">
        <v>18</v>
      </c>
      <c r="F49" s="15" t="s">
        <v>108</v>
      </c>
      <c r="G49" s="16">
        <v>2</v>
      </c>
      <c r="H49" s="16">
        <v>2</v>
      </c>
      <c r="I49" s="16">
        <v>2</v>
      </c>
      <c r="J49" s="16">
        <v>1</v>
      </c>
      <c r="K49" s="16">
        <v>0</v>
      </c>
      <c r="L49" s="16">
        <v>0</v>
      </c>
      <c r="M49" s="16"/>
      <c r="N49" s="16"/>
      <c r="O49" s="16"/>
      <c r="P49" s="16"/>
      <c r="Q49" s="16"/>
      <c r="R49" s="16"/>
      <c r="S49" s="16"/>
      <c r="T49" s="37">
        <f t="shared" si="4"/>
        <v>0</v>
      </c>
      <c r="U49" s="37">
        <f t="shared" si="5"/>
        <v>0</v>
      </c>
      <c r="V49" s="37"/>
      <c r="W49" s="31">
        <f t="shared" si="6"/>
        <v>0</v>
      </c>
      <c r="X49" s="32">
        <f t="shared" si="7"/>
        <v>0</v>
      </c>
      <c r="Z49" s="16">
        <f>Pop!D43/1000</f>
        <v>1716.943</v>
      </c>
    </row>
    <row r="50" spans="1:28" s="6" customFormat="1" ht="13.5" customHeight="1" x14ac:dyDescent="0.25">
      <c r="A50" s="2"/>
      <c r="B50" s="3" t="s">
        <v>122</v>
      </c>
      <c r="C50" s="3" t="s">
        <v>133</v>
      </c>
      <c r="D50" s="3" t="s">
        <v>5</v>
      </c>
      <c r="E50" s="14" t="s">
        <v>17</v>
      </c>
      <c r="F50" s="15" t="s">
        <v>109</v>
      </c>
      <c r="G50" s="16">
        <v>3</v>
      </c>
      <c r="H50" s="16">
        <v>3</v>
      </c>
      <c r="I50" s="16">
        <v>3</v>
      </c>
      <c r="J50" s="16">
        <v>3</v>
      </c>
      <c r="K50" s="16">
        <v>3</v>
      </c>
      <c r="L50" s="16">
        <v>2</v>
      </c>
      <c r="M50" s="16"/>
      <c r="N50" s="16"/>
      <c r="O50" s="16"/>
      <c r="P50" s="16"/>
      <c r="Q50" s="16"/>
      <c r="R50" s="16">
        <v>2</v>
      </c>
      <c r="S50" s="16">
        <v>2</v>
      </c>
      <c r="T50" s="37">
        <f t="shared" si="4"/>
        <v>1.6666666666666666E-2</v>
      </c>
      <c r="U50" s="37">
        <f t="shared" si="5"/>
        <v>4.9365601981828785E-3</v>
      </c>
      <c r="V50" s="37"/>
      <c r="W50" s="31">
        <f t="shared" si="6"/>
        <v>2</v>
      </c>
      <c r="X50" s="32">
        <f t="shared" si="7"/>
        <v>1.6666666666666666E-2</v>
      </c>
      <c r="Z50" s="16">
        <f>Pop!D44/1000</f>
        <v>2998.0390000000002</v>
      </c>
    </row>
    <row r="51" spans="1:28" s="6" customFormat="1" ht="13.5" customHeight="1" x14ac:dyDescent="0.25">
      <c r="A51" s="2"/>
      <c r="B51" s="3" t="s">
        <v>122</v>
      </c>
      <c r="C51" s="3" t="s">
        <v>133</v>
      </c>
      <c r="D51" s="3" t="s">
        <v>5</v>
      </c>
      <c r="E51" s="14" t="s">
        <v>16</v>
      </c>
      <c r="F51" s="15" t="s">
        <v>110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37">
        <f t="shared" si="4"/>
        <v>0</v>
      </c>
      <c r="U51" s="37">
        <f t="shared" si="5"/>
        <v>0</v>
      </c>
      <c r="V51" s="37"/>
      <c r="W51" s="31">
        <f t="shared" si="6"/>
        <v>0</v>
      </c>
      <c r="X51" s="32">
        <f t="shared" si="7"/>
        <v>0</v>
      </c>
      <c r="Z51" s="16">
        <f>Pop!D45/1000</f>
        <v>2088.0700000000002</v>
      </c>
    </row>
    <row r="52" spans="1:28" s="6" customFormat="1" ht="13.5" customHeight="1" x14ac:dyDescent="0.25">
      <c r="A52" s="2"/>
      <c r="B52" s="3" t="s">
        <v>122</v>
      </c>
      <c r="C52" s="3" t="s">
        <v>133</v>
      </c>
      <c r="D52" s="3" t="s">
        <v>5</v>
      </c>
      <c r="E52" s="14" t="s">
        <v>15</v>
      </c>
      <c r="F52" s="15" t="s">
        <v>111</v>
      </c>
      <c r="G52" s="16">
        <v>1</v>
      </c>
      <c r="H52" s="16">
        <v>1</v>
      </c>
      <c r="I52" s="16">
        <v>1</v>
      </c>
      <c r="J52" s="16">
        <v>1</v>
      </c>
      <c r="K52" s="16">
        <v>1</v>
      </c>
      <c r="L52" s="16">
        <v>0</v>
      </c>
      <c r="M52" s="16"/>
      <c r="N52" s="16"/>
      <c r="O52" s="16"/>
      <c r="P52" s="16"/>
      <c r="Q52" s="16"/>
      <c r="R52" s="16"/>
      <c r="S52" s="16"/>
      <c r="T52" s="37">
        <f t="shared" si="4"/>
        <v>0</v>
      </c>
      <c r="U52" s="37">
        <f t="shared" si="5"/>
        <v>0</v>
      </c>
      <c r="V52" s="37"/>
      <c r="W52" s="31">
        <f t="shared" si="6"/>
        <v>0</v>
      </c>
      <c r="X52" s="32">
        <f t="shared" si="7"/>
        <v>0</v>
      </c>
      <c r="Z52" s="16">
        <f>Pop!D46/1000</f>
        <v>1050.4929999999999</v>
      </c>
    </row>
    <row r="53" spans="1:28" s="6" customFormat="1" ht="13.5" customHeight="1" x14ac:dyDescent="0.25">
      <c r="A53" s="2"/>
      <c r="B53" s="3" t="s">
        <v>122</v>
      </c>
      <c r="C53" s="3" t="s">
        <v>133</v>
      </c>
      <c r="D53" s="3" t="s">
        <v>5</v>
      </c>
      <c r="E53" s="14" t="s">
        <v>14</v>
      </c>
      <c r="F53" s="15" t="s">
        <v>112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37">
        <f t="shared" si="4"/>
        <v>0</v>
      </c>
      <c r="U53" s="37">
        <f t="shared" si="5"/>
        <v>0</v>
      </c>
      <c r="V53" s="37"/>
      <c r="W53" s="31">
        <f t="shared" si="6"/>
        <v>0</v>
      </c>
      <c r="X53" s="32">
        <f t="shared" si="7"/>
        <v>0</v>
      </c>
      <c r="Z53" s="16">
        <f>Pop!D47/1000</f>
        <v>3101.8330000000001</v>
      </c>
    </row>
    <row r="54" spans="1:28" ht="13.5" customHeight="1" x14ac:dyDescent="0.25">
      <c r="B54" s="3" t="s">
        <v>122</v>
      </c>
      <c r="C54" s="3" t="s">
        <v>133</v>
      </c>
      <c r="D54" s="3" t="s">
        <v>5</v>
      </c>
      <c r="E54" s="22" t="s">
        <v>13</v>
      </c>
      <c r="F54" s="23" t="s">
        <v>113</v>
      </c>
      <c r="G54" s="24"/>
      <c r="H54" s="24"/>
      <c r="I54" s="24"/>
      <c r="J54" s="24"/>
      <c r="K54" s="24"/>
      <c r="L54" s="24"/>
      <c r="M54" s="16"/>
      <c r="N54" s="16"/>
      <c r="O54" s="16"/>
      <c r="P54" s="24"/>
      <c r="Q54" s="24"/>
      <c r="R54" s="24"/>
      <c r="S54" s="24"/>
      <c r="T54" s="38">
        <f t="shared" si="4"/>
        <v>0</v>
      </c>
      <c r="U54" s="38">
        <f t="shared" si="5"/>
        <v>0</v>
      </c>
      <c r="V54" s="37"/>
      <c r="W54" s="31">
        <f t="shared" si="6"/>
        <v>0</v>
      </c>
      <c r="X54" s="32">
        <f t="shared" si="7"/>
        <v>0</v>
      </c>
      <c r="Y54" s="6"/>
      <c r="Z54" s="16">
        <f>Pop!D48/1000</f>
        <v>579.31500000000005</v>
      </c>
      <c r="AA54" s="6"/>
      <c r="AB54" s="6"/>
    </row>
    <row r="55" spans="1:28" ht="13.5" customHeight="1" x14ac:dyDescent="0.25">
      <c r="B55" s="3" t="s">
        <v>122</v>
      </c>
      <c r="C55" s="3" t="s">
        <v>133</v>
      </c>
      <c r="D55" s="3" t="s">
        <v>8</v>
      </c>
      <c r="E55" s="14" t="s">
        <v>12</v>
      </c>
      <c r="F55" s="15" t="s">
        <v>114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37">
        <f t="shared" si="4"/>
        <v>0</v>
      </c>
      <c r="U55" s="37">
        <f t="shared" si="5"/>
        <v>0</v>
      </c>
      <c r="V55" s="37"/>
      <c r="W55" s="31">
        <f t="shared" si="6"/>
        <v>0</v>
      </c>
      <c r="X55" s="32">
        <f t="shared" si="7"/>
        <v>0</v>
      </c>
      <c r="Y55" s="6"/>
      <c r="Z55" s="16">
        <f>Pop!D49/1000</f>
        <v>739.79499999999996</v>
      </c>
      <c r="AA55" s="6"/>
      <c r="AB55" s="6"/>
    </row>
    <row r="56" spans="1:28" ht="13.5" customHeight="1" x14ac:dyDescent="0.25">
      <c r="B56" s="3" t="s">
        <v>122</v>
      </c>
      <c r="C56" s="3" t="s">
        <v>133</v>
      </c>
      <c r="D56" s="3" t="s">
        <v>8</v>
      </c>
      <c r="E56" s="14" t="s">
        <v>11</v>
      </c>
      <c r="F56" s="15" t="s">
        <v>115</v>
      </c>
      <c r="G56" s="16">
        <v>41</v>
      </c>
      <c r="H56" s="16">
        <v>46</v>
      </c>
      <c r="I56" s="16">
        <v>52</v>
      </c>
      <c r="J56" s="16">
        <v>53</v>
      </c>
      <c r="K56" s="16">
        <v>56</v>
      </c>
      <c r="L56" s="16">
        <v>53</v>
      </c>
      <c r="M56" s="16"/>
      <c r="N56" s="16"/>
      <c r="O56" s="16"/>
      <c r="P56" s="16"/>
      <c r="Q56" s="16"/>
      <c r="R56" s="16">
        <v>59</v>
      </c>
      <c r="S56" s="16">
        <v>59</v>
      </c>
      <c r="T56" s="37">
        <f t="shared" si="4"/>
        <v>0.49166666666666664</v>
      </c>
      <c r="U56" s="37">
        <f t="shared" si="5"/>
        <v>1.1042917568161373E-2</v>
      </c>
      <c r="V56" s="37"/>
      <c r="W56" s="31">
        <f t="shared" si="6"/>
        <v>59</v>
      </c>
      <c r="X56" s="32">
        <f t="shared" si="7"/>
        <v>0.49166666666666664</v>
      </c>
      <c r="Y56" s="6"/>
      <c r="Z56" s="16">
        <f>Pop!D50/1000</f>
        <v>39536.652999999998</v>
      </c>
      <c r="AA56" s="6"/>
      <c r="AB56" s="6"/>
    </row>
    <row r="57" spans="1:28" ht="13.5" customHeight="1" x14ac:dyDescent="0.25">
      <c r="B57" s="3" t="s">
        <v>122</v>
      </c>
      <c r="C57" s="3" t="s">
        <v>133</v>
      </c>
      <c r="D57" s="3" t="s">
        <v>8</v>
      </c>
      <c r="E57" s="14" t="s">
        <v>10</v>
      </c>
      <c r="F57" s="15" t="s">
        <v>116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37">
        <f t="shared" si="4"/>
        <v>0</v>
      </c>
      <c r="U57" s="37">
        <f t="shared" si="5"/>
        <v>0</v>
      </c>
      <c r="V57" s="37"/>
      <c r="W57" s="31">
        <f t="shared" si="6"/>
        <v>0</v>
      </c>
      <c r="X57" s="32">
        <f t="shared" si="7"/>
        <v>0</v>
      </c>
      <c r="Y57" s="6"/>
      <c r="Z57" s="16">
        <f>Pop!D51/1000</f>
        <v>1427.538</v>
      </c>
      <c r="AA57" s="6"/>
      <c r="AB57" s="6"/>
    </row>
    <row r="58" spans="1:28" ht="13.5" customHeight="1" x14ac:dyDescent="0.25">
      <c r="B58" s="3" t="s">
        <v>122</v>
      </c>
      <c r="C58" s="3" t="s">
        <v>133</v>
      </c>
      <c r="D58" s="3" t="s">
        <v>8</v>
      </c>
      <c r="E58" s="14" t="s">
        <v>9</v>
      </c>
      <c r="F58" s="15" t="s">
        <v>117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37">
        <f t="shared" si="4"/>
        <v>0</v>
      </c>
      <c r="U58" s="37">
        <f t="shared" si="5"/>
        <v>0</v>
      </c>
      <c r="V58" s="37"/>
      <c r="W58" s="31">
        <f t="shared" si="6"/>
        <v>0</v>
      </c>
      <c r="X58" s="32">
        <f t="shared" si="7"/>
        <v>0</v>
      </c>
      <c r="Y58" s="6"/>
      <c r="Z58" s="16">
        <f>Pop!D52/1000</f>
        <v>4142.7759999999998</v>
      </c>
      <c r="AA58" s="6"/>
      <c r="AB58" s="6"/>
    </row>
    <row r="59" spans="1:28" ht="13.5" customHeight="1" x14ac:dyDescent="0.25">
      <c r="B59" s="3" t="s">
        <v>122</v>
      </c>
      <c r="C59" s="3" t="s">
        <v>133</v>
      </c>
      <c r="D59" s="3" t="s">
        <v>8</v>
      </c>
      <c r="E59" s="22" t="s">
        <v>7</v>
      </c>
      <c r="F59" s="23" t="s">
        <v>120</v>
      </c>
      <c r="G59" s="24">
        <v>3</v>
      </c>
      <c r="H59" s="24">
        <v>3</v>
      </c>
      <c r="I59" s="24">
        <v>3</v>
      </c>
      <c r="J59" s="24">
        <v>3</v>
      </c>
      <c r="K59" s="24">
        <v>3</v>
      </c>
      <c r="L59" s="24">
        <v>3</v>
      </c>
      <c r="M59" s="16"/>
      <c r="N59" s="16"/>
      <c r="O59" s="16"/>
      <c r="P59" s="24"/>
      <c r="Q59" s="24"/>
      <c r="R59" s="24">
        <v>7</v>
      </c>
      <c r="S59" s="24">
        <v>7</v>
      </c>
      <c r="T59" s="38">
        <f t="shared" si="4"/>
        <v>5.8333333333333334E-2</v>
      </c>
      <c r="U59" s="38">
        <f t="shared" si="5"/>
        <v>6.9945716452758343E-3</v>
      </c>
      <c r="V59" s="37"/>
      <c r="W59" s="31">
        <f t="shared" si="6"/>
        <v>7</v>
      </c>
      <c r="X59" s="32">
        <f t="shared" si="7"/>
        <v>5.8333333333333334E-2</v>
      </c>
      <c r="Y59" s="6"/>
      <c r="Z59" s="16">
        <f>Pop!D53/1000</f>
        <v>7405.7430000000004</v>
      </c>
      <c r="AA59" s="6"/>
      <c r="AB59" s="6"/>
    </row>
    <row r="60" spans="1:28" ht="13.5" customHeight="1" x14ac:dyDescent="0.25">
      <c r="B60" s="3" t="s">
        <v>1</v>
      </c>
      <c r="C60" s="3" t="s">
        <v>133</v>
      </c>
      <c r="E60" s="14" t="s">
        <v>127</v>
      </c>
      <c r="F60" s="15" t="s">
        <v>130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37">
        <f t="shared" si="4"/>
        <v>0</v>
      </c>
      <c r="U60" s="37">
        <f t="shared" si="5"/>
        <v>0</v>
      </c>
      <c r="V60" s="37"/>
      <c r="W60" s="31">
        <f t="shared" si="6"/>
        <v>0</v>
      </c>
      <c r="X60" s="32">
        <f t="shared" si="7"/>
        <v>0</v>
      </c>
      <c r="Y60" s="6"/>
      <c r="Z60" s="16">
        <f>Pop!D55/1000</f>
        <v>3979.7249999999999</v>
      </c>
      <c r="AA60" s="6"/>
      <c r="AB60" s="6"/>
    </row>
    <row r="61" spans="1:28" ht="13.5" customHeight="1" x14ac:dyDescent="0.25">
      <c r="B61" s="3" t="s">
        <v>1</v>
      </c>
      <c r="C61" s="3" t="s">
        <v>134</v>
      </c>
      <c r="E61" s="14" t="s">
        <v>128</v>
      </c>
      <c r="F61" s="15" t="s">
        <v>131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37">
        <f t="shared" si="4"/>
        <v>0</v>
      </c>
      <c r="U61" s="37">
        <f t="shared" si="5"/>
        <v>0</v>
      </c>
      <c r="V61" s="37"/>
      <c r="W61" s="31">
        <f t="shared" si="6"/>
        <v>0</v>
      </c>
      <c r="X61" s="32">
        <f t="shared" si="7"/>
        <v>0</v>
      </c>
      <c r="Z61" s="16">
        <f>Pop!D56/1000</f>
        <v>11684.766666666659</v>
      </c>
    </row>
    <row r="62" spans="1:28" ht="13.5" customHeight="1" x14ac:dyDescent="0.25">
      <c r="B62" s="3" t="s">
        <v>1</v>
      </c>
      <c r="C62" s="3" t="s">
        <v>135</v>
      </c>
      <c r="E62" s="14" t="s">
        <v>129</v>
      </c>
      <c r="F62" s="15" t="s">
        <v>132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37">
        <f t="shared" si="4"/>
        <v>0</v>
      </c>
      <c r="U62" s="37">
        <f t="shared" si="5"/>
        <v>0</v>
      </c>
      <c r="V62" s="37"/>
      <c r="W62" s="66">
        <f t="shared" si="6"/>
        <v>0</v>
      </c>
      <c r="X62" s="32">
        <f t="shared" si="7"/>
        <v>0</v>
      </c>
      <c r="Z62" s="16">
        <f>Pop!D57/1000</f>
        <v>876.82499999999993</v>
      </c>
    </row>
    <row r="63" spans="1:28" ht="13.5" customHeight="1" x14ac:dyDescent="0.25">
      <c r="E63" s="22" t="s">
        <v>223</v>
      </c>
      <c r="F63" s="23" t="s">
        <v>224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16"/>
      <c r="T63" s="37"/>
      <c r="U63" s="37"/>
      <c r="V63" s="37"/>
      <c r="W63" s="31"/>
      <c r="X63" s="32"/>
      <c r="Z63" s="16"/>
    </row>
    <row r="64" spans="1:28" ht="13.5" customHeight="1" x14ac:dyDescent="0.25">
      <c r="B64" s="3" t="s">
        <v>126</v>
      </c>
      <c r="E64" s="14" t="s">
        <v>4</v>
      </c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37">
        <f>R64/R$67</f>
        <v>0</v>
      </c>
      <c r="U64" s="37">
        <f>(R64*7400/1000)/Z64</f>
        <v>0</v>
      </c>
      <c r="V64" s="37"/>
      <c r="W64" s="31">
        <f>R64-P64</f>
        <v>0</v>
      </c>
      <c r="X64" s="32">
        <f>W64/W$73</f>
        <v>0</v>
      </c>
      <c r="Z64" s="16">
        <f>Pop!D67/1000</f>
        <v>10734.246999999999</v>
      </c>
    </row>
    <row r="65" spans="2:34" ht="13.5" customHeight="1" x14ac:dyDescent="0.25">
      <c r="B65" s="3" t="s">
        <v>126</v>
      </c>
      <c r="E65" s="14" t="s">
        <v>3</v>
      </c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38">
        <f>R65/R$67</f>
        <v>0</v>
      </c>
      <c r="U65" s="37">
        <f>(R65*7400/1000)/Z65</f>
        <v>0</v>
      </c>
      <c r="V65" s="37"/>
      <c r="W65" s="31">
        <f>R65-P65</f>
        <v>0</v>
      </c>
      <c r="X65" s="32">
        <f>W65/W$73</f>
        <v>0</v>
      </c>
      <c r="Z65" s="16">
        <f>Pop!D68/1000</f>
        <v>3753.1419999999998</v>
      </c>
    </row>
    <row r="66" spans="2:34" ht="13.5" customHeight="1" x14ac:dyDescent="0.25">
      <c r="E66" s="14" t="s">
        <v>243</v>
      </c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37"/>
      <c r="U66" s="37"/>
      <c r="V66" s="37"/>
      <c r="W66" s="31"/>
      <c r="X66" s="32"/>
      <c r="Z66" s="16"/>
    </row>
    <row r="67" spans="2:34" ht="13.5" customHeight="1" thickBot="1" x14ac:dyDescent="0.3">
      <c r="C67" s="8"/>
      <c r="D67" s="8"/>
      <c r="E67" s="25" t="s">
        <v>143</v>
      </c>
      <c r="F67" s="26"/>
      <c r="G67" s="27"/>
      <c r="H67" s="27"/>
      <c r="I67" s="27"/>
      <c r="J67" s="27"/>
      <c r="K67" s="27"/>
      <c r="L67" s="27"/>
      <c r="M67" s="17"/>
      <c r="N67" s="17"/>
      <c r="O67" s="17"/>
      <c r="P67" s="27">
        <f>SUM(P8:P65)</f>
        <v>0</v>
      </c>
      <c r="Q67" s="27"/>
      <c r="R67" s="27">
        <f>SUM(R8:R65)</f>
        <v>120</v>
      </c>
      <c r="S67" s="27">
        <f>SUM(S8:S65)</f>
        <v>120</v>
      </c>
      <c r="T67" s="41" t="e">
        <f>P67/P$67</f>
        <v>#DIV/0!</v>
      </c>
      <c r="U67" s="27"/>
      <c r="V67" s="45"/>
      <c r="W67" s="31"/>
      <c r="X67" s="32">
        <f t="shared" ref="X67:X73" si="8">W67/W$73</f>
        <v>0</v>
      </c>
    </row>
    <row r="68" spans="2:34" s="35" customFormat="1" ht="13.5" customHeight="1" x14ac:dyDescent="0.25">
      <c r="B68" s="14"/>
      <c r="C68" s="14"/>
      <c r="D68" s="14"/>
      <c r="E68" s="14"/>
      <c r="F68" s="15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33"/>
      <c r="X68" s="34">
        <f t="shared" si="8"/>
        <v>0</v>
      </c>
      <c r="AC68" s="36"/>
      <c r="AD68" s="36"/>
      <c r="AE68" s="36"/>
      <c r="AF68" s="36"/>
      <c r="AG68" s="36"/>
      <c r="AH68" s="36"/>
    </row>
    <row r="69" spans="2:34" ht="13.5" customHeight="1" thickBot="1" x14ac:dyDescent="0.3">
      <c r="E69" s="19" t="s">
        <v>145</v>
      </c>
      <c r="F69" s="20"/>
      <c r="G69" s="21" t="str">
        <f>G$7</f>
        <v>2011</v>
      </c>
      <c r="H69" s="21" t="str">
        <f t="shared" ref="H69:U69" si="9">H$7</f>
        <v>2012</v>
      </c>
      <c r="I69" s="21" t="str">
        <f t="shared" si="9"/>
        <v>2013</v>
      </c>
      <c r="J69" s="21" t="str">
        <f t="shared" si="9"/>
        <v>2014</v>
      </c>
      <c r="K69" s="21" t="str">
        <f t="shared" si="9"/>
        <v>2015</v>
      </c>
      <c r="L69" s="21" t="str">
        <f t="shared" si="9"/>
        <v>2016</v>
      </c>
      <c r="M69" s="13"/>
      <c r="N69" s="13"/>
      <c r="O69" s="13">
        <f t="shared" si="9"/>
        <v>0</v>
      </c>
      <c r="P69" s="21">
        <f t="shared" si="9"/>
        <v>43137</v>
      </c>
      <c r="Q69" s="21">
        <f t="shared" si="9"/>
        <v>43159</v>
      </c>
      <c r="R69" s="21">
        <f t="shared" si="9"/>
        <v>43190</v>
      </c>
      <c r="S69" s="21">
        <f t="shared" si="9"/>
        <v>0</v>
      </c>
      <c r="T69" s="21" t="str">
        <f t="shared" si="9"/>
        <v>Share of Units</v>
      </c>
      <c r="U69" s="21" t="str">
        <f t="shared" si="9"/>
        <v>Penentration</v>
      </c>
      <c r="V69" s="13"/>
      <c r="W69" s="31"/>
      <c r="X69" s="32">
        <f t="shared" si="8"/>
        <v>0</v>
      </c>
    </row>
    <row r="70" spans="2:34" ht="13.5" customHeight="1" x14ac:dyDescent="0.25">
      <c r="E70" s="14" t="s">
        <v>2</v>
      </c>
      <c r="F70" s="15"/>
      <c r="G70" s="16">
        <f t="shared" ref="G70:L70" si="10">G85</f>
        <v>148</v>
      </c>
      <c r="H70" s="16">
        <f t="shared" si="10"/>
        <v>147</v>
      </c>
      <c r="I70" s="16">
        <f t="shared" si="10"/>
        <v>149</v>
      </c>
      <c r="J70" s="16">
        <f t="shared" si="10"/>
        <v>142</v>
      </c>
      <c r="K70" s="16">
        <f t="shared" si="10"/>
        <v>141</v>
      </c>
      <c r="L70" s="16">
        <f t="shared" si="10"/>
        <v>119</v>
      </c>
      <c r="M70" s="16"/>
      <c r="N70" s="16"/>
      <c r="O70" s="16"/>
      <c r="P70" s="16">
        <f>SUM(P8:P59)</f>
        <v>0</v>
      </c>
      <c r="Q70" s="16">
        <f>SUM(Q8:Q59)</f>
        <v>0</v>
      </c>
      <c r="R70" s="16">
        <f>SUM(R8:R59)</f>
        <v>120</v>
      </c>
      <c r="S70" s="16">
        <f>SUM(S8:S59)</f>
        <v>120</v>
      </c>
      <c r="T70" s="37">
        <f>R70/R$67</f>
        <v>1</v>
      </c>
      <c r="U70" s="37">
        <f>(R70*7400/1000)/Z70</f>
        <v>2.6986258934278903E-3</v>
      </c>
      <c r="V70" s="37"/>
      <c r="W70" s="31">
        <f>R70-P70</f>
        <v>120</v>
      </c>
      <c r="X70" s="32">
        <f t="shared" si="8"/>
        <v>1</v>
      </c>
      <c r="Z70" s="16">
        <f>Z85</f>
        <v>329056.35499999998</v>
      </c>
    </row>
    <row r="71" spans="2:34" ht="13.5" customHeight="1" x14ac:dyDescent="0.25">
      <c r="E71" s="14" t="s">
        <v>1</v>
      </c>
      <c r="F71" s="15"/>
      <c r="G71" s="16">
        <f>SUM(G60:G63)</f>
        <v>0</v>
      </c>
      <c r="H71" s="16">
        <f t="shared" ref="H71:R71" si="11">SUM(H60:H63)</f>
        <v>0</v>
      </c>
      <c r="I71" s="16">
        <f t="shared" si="11"/>
        <v>0</v>
      </c>
      <c r="J71" s="16">
        <f t="shared" si="11"/>
        <v>0</v>
      </c>
      <c r="K71" s="16">
        <f t="shared" si="11"/>
        <v>0</v>
      </c>
      <c r="L71" s="16">
        <f t="shared" si="11"/>
        <v>0</v>
      </c>
      <c r="M71" s="16"/>
      <c r="N71" s="16"/>
      <c r="O71" s="16"/>
      <c r="P71" s="16">
        <f t="shared" si="11"/>
        <v>0</v>
      </c>
      <c r="Q71" s="16">
        <f t="shared" si="11"/>
        <v>0</v>
      </c>
      <c r="R71" s="16">
        <f t="shared" si="11"/>
        <v>0</v>
      </c>
      <c r="S71" s="16">
        <f t="shared" ref="S71" si="12">SUM(S60:S63)</f>
        <v>0</v>
      </c>
      <c r="T71" s="37">
        <f>R71/R$67</f>
        <v>0</v>
      </c>
      <c r="U71" s="37">
        <f>(R71*7400/1000)/Z71</f>
        <v>0</v>
      </c>
      <c r="V71" s="37"/>
      <c r="W71" s="31">
        <f>R71-P71</f>
        <v>0</v>
      </c>
      <c r="X71" s="32">
        <f t="shared" si="8"/>
        <v>0</v>
      </c>
      <c r="Z71" s="16">
        <f>Pop!D65/1000</f>
        <v>36708.082999999999</v>
      </c>
    </row>
    <row r="72" spans="2:34" ht="13.5" customHeight="1" x14ac:dyDescent="0.25">
      <c r="E72" s="14" t="s">
        <v>0</v>
      </c>
      <c r="F72" s="15"/>
      <c r="G72" s="16">
        <f>G64+G65</f>
        <v>0</v>
      </c>
      <c r="H72" s="16">
        <f t="shared" ref="H72:R72" si="13">H64+H65</f>
        <v>0</v>
      </c>
      <c r="I72" s="16">
        <f t="shared" si="13"/>
        <v>0</v>
      </c>
      <c r="J72" s="16">
        <f t="shared" si="13"/>
        <v>0</v>
      </c>
      <c r="K72" s="16">
        <f t="shared" si="13"/>
        <v>0</v>
      </c>
      <c r="L72" s="16">
        <f t="shared" si="13"/>
        <v>0</v>
      </c>
      <c r="M72" s="16"/>
      <c r="N72" s="16"/>
      <c r="O72" s="16"/>
      <c r="P72" s="16">
        <f t="shared" si="13"/>
        <v>0</v>
      </c>
      <c r="Q72" s="16">
        <f t="shared" si="13"/>
        <v>0</v>
      </c>
      <c r="R72" s="16">
        <f t="shared" si="13"/>
        <v>0</v>
      </c>
      <c r="S72" s="16">
        <f t="shared" ref="S72" si="14">S64+S65</f>
        <v>0</v>
      </c>
      <c r="T72" s="37">
        <f>R72/R$67</f>
        <v>0</v>
      </c>
      <c r="U72" s="16"/>
      <c r="V72" s="37"/>
      <c r="W72" s="31">
        <f>R72-P72</f>
        <v>0</v>
      </c>
      <c r="X72" s="32">
        <f t="shared" si="8"/>
        <v>0</v>
      </c>
    </row>
    <row r="73" spans="2:34" ht="13.5" customHeight="1" thickBot="1" x14ac:dyDescent="0.3">
      <c r="C73" s="8"/>
      <c r="D73" s="8"/>
      <c r="E73" s="25" t="s">
        <v>143</v>
      </c>
      <c r="F73" s="26"/>
      <c r="G73" s="27">
        <f>G70+G71+G72</f>
        <v>148</v>
      </c>
      <c r="H73" s="27">
        <f t="shared" ref="H73:R73" si="15">H70+H71+H72</f>
        <v>147</v>
      </c>
      <c r="I73" s="27">
        <f t="shared" si="15"/>
        <v>149</v>
      </c>
      <c r="J73" s="27">
        <f t="shared" si="15"/>
        <v>142</v>
      </c>
      <c r="K73" s="27">
        <f t="shared" si="15"/>
        <v>141</v>
      </c>
      <c r="L73" s="27">
        <f t="shared" si="15"/>
        <v>119</v>
      </c>
      <c r="M73" s="17"/>
      <c r="N73" s="17"/>
      <c r="O73" s="17"/>
      <c r="P73" s="27">
        <f t="shared" si="15"/>
        <v>0</v>
      </c>
      <c r="Q73" s="27">
        <f t="shared" si="15"/>
        <v>0</v>
      </c>
      <c r="R73" s="27">
        <f t="shared" si="15"/>
        <v>120</v>
      </c>
      <c r="S73" s="27">
        <f t="shared" ref="S73" si="16">S70+S71+S72</f>
        <v>120</v>
      </c>
      <c r="T73" s="40">
        <f>R73/R$67</f>
        <v>1</v>
      </c>
      <c r="U73" s="27"/>
      <c r="V73" s="46"/>
      <c r="W73" s="31">
        <f>R73-P73</f>
        <v>120</v>
      </c>
      <c r="X73" s="32">
        <f t="shared" si="8"/>
        <v>1</v>
      </c>
    </row>
    <row r="74" spans="2:34" s="42" customFormat="1" ht="13.5" customHeight="1" x14ac:dyDescent="0.25"/>
    <row r="75" spans="2:34" ht="13.5" customHeight="1" thickBot="1" x14ac:dyDescent="0.3">
      <c r="E75" s="19" t="s">
        <v>144</v>
      </c>
      <c r="F75" s="20"/>
      <c r="G75" s="21" t="str">
        <f>G$7</f>
        <v>2011</v>
      </c>
      <c r="H75" s="21" t="str">
        <f t="shared" ref="H75:U75" si="17">H$7</f>
        <v>2012</v>
      </c>
      <c r="I75" s="21" t="str">
        <f t="shared" si="17"/>
        <v>2013</v>
      </c>
      <c r="J75" s="21" t="str">
        <f t="shared" si="17"/>
        <v>2014</v>
      </c>
      <c r="K75" s="21" t="str">
        <f t="shared" si="17"/>
        <v>2015</v>
      </c>
      <c r="L75" s="21" t="str">
        <f t="shared" si="17"/>
        <v>2016</v>
      </c>
      <c r="M75" s="13"/>
      <c r="N75" s="13"/>
      <c r="O75" s="13">
        <f t="shared" si="17"/>
        <v>0</v>
      </c>
      <c r="P75" s="21">
        <f t="shared" si="17"/>
        <v>43137</v>
      </c>
      <c r="Q75" s="21">
        <f t="shared" si="17"/>
        <v>43159</v>
      </c>
      <c r="R75" s="21">
        <f t="shared" si="17"/>
        <v>43190</v>
      </c>
      <c r="S75" s="21">
        <f t="shared" si="17"/>
        <v>0</v>
      </c>
      <c r="T75" s="21" t="str">
        <f t="shared" si="17"/>
        <v>Share of Units</v>
      </c>
      <c r="U75" s="21" t="str">
        <f t="shared" si="17"/>
        <v>Penentration</v>
      </c>
      <c r="V75" s="13"/>
      <c r="W75" s="31"/>
      <c r="X75" s="32">
        <f t="shared" ref="X75:X93" si="18">W75/W$73</f>
        <v>0</v>
      </c>
    </row>
    <row r="76" spans="2:34" ht="13.5" customHeight="1" x14ac:dyDescent="0.25">
      <c r="E76" s="14" t="s">
        <v>60</v>
      </c>
      <c r="F76" s="15"/>
      <c r="G76" s="16">
        <f t="shared" ref="G76:L76" si="19">SUM(G8:G13)</f>
        <v>0</v>
      </c>
      <c r="H76" s="16">
        <f t="shared" si="19"/>
        <v>0</v>
      </c>
      <c r="I76" s="16">
        <f t="shared" si="19"/>
        <v>0</v>
      </c>
      <c r="J76" s="16">
        <f t="shared" si="19"/>
        <v>0</v>
      </c>
      <c r="K76" s="16">
        <f t="shared" si="19"/>
        <v>0</v>
      </c>
      <c r="L76" s="16">
        <f t="shared" si="19"/>
        <v>0</v>
      </c>
      <c r="M76" s="16"/>
      <c r="N76" s="16"/>
      <c r="O76" s="16"/>
      <c r="P76" s="16">
        <f>SUM(P8:P13)</f>
        <v>0</v>
      </c>
      <c r="Q76" s="16">
        <f>SUM(Q8:Q13)</f>
        <v>0</v>
      </c>
      <c r="R76" s="16">
        <f>SUM(R8:R13)</f>
        <v>0</v>
      </c>
      <c r="S76" s="16">
        <f>SUM(S8:S13)</f>
        <v>0</v>
      </c>
      <c r="T76" s="37">
        <f t="shared" ref="T76:T85" si="20">R76/R$67</f>
        <v>0</v>
      </c>
      <c r="U76" s="37">
        <f t="shared" ref="U76:U85" si="21">(R76*7400/1000)/Z76</f>
        <v>0</v>
      </c>
      <c r="V76" s="37"/>
      <c r="W76" s="31">
        <f t="shared" ref="W76:W85" si="22">R76-P76</f>
        <v>0</v>
      </c>
      <c r="X76" s="32">
        <f t="shared" si="18"/>
        <v>0</v>
      </c>
      <c r="Z76" s="16">
        <f t="shared" ref="Z76:Z84" si="23">SUMIF($D$8:$D$59,$E76,Z$8:Z$59)</f>
        <v>14810.000999999998</v>
      </c>
    </row>
    <row r="77" spans="2:34" ht="13.5" customHeight="1" x14ac:dyDescent="0.25">
      <c r="E77" s="14" t="s">
        <v>123</v>
      </c>
      <c r="F77" s="15"/>
      <c r="G77" s="16">
        <f t="shared" ref="G77:L77" si="24">SUM(G14:G16)</f>
        <v>15</v>
      </c>
      <c r="H77" s="16">
        <f t="shared" si="24"/>
        <v>15</v>
      </c>
      <c r="I77" s="16">
        <f t="shared" si="24"/>
        <v>15</v>
      </c>
      <c r="J77" s="16">
        <f t="shared" si="24"/>
        <v>16</v>
      </c>
      <c r="K77" s="16">
        <f t="shared" si="24"/>
        <v>16</v>
      </c>
      <c r="L77" s="16">
        <f t="shared" si="24"/>
        <v>15</v>
      </c>
      <c r="M77" s="16"/>
      <c r="N77" s="16"/>
      <c r="O77" s="16"/>
      <c r="P77" s="16">
        <f>SUM(P14:P16)</f>
        <v>0</v>
      </c>
      <c r="Q77" s="16">
        <f>SUM(Q14:Q16)</f>
        <v>0</v>
      </c>
      <c r="R77" s="16">
        <f>SUM(R14:R16)</f>
        <v>14</v>
      </c>
      <c r="S77" s="16">
        <f>SUM(S14:S16)</f>
        <v>14</v>
      </c>
      <c r="T77" s="37">
        <f t="shared" si="20"/>
        <v>0.11666666666666667</v>
      </c>
      <c r="U77" s="37">
        <f t="shared" si="21"/>
        <v>2.4867632663779522E-3</v>
      </c>
      <c r="V77" s="37"/>
      <c r="W77" s="31">
        <f t="shared" si="22"/>
        <v>14</v>
      </c>
      <c r="X77" s="32">
        <f t="shared" si="18"/>
        <v>0.11666666666666667</v>
      </c>
      <c r="Z77" s="16">
        <f t="shared" si="23"/>
        <v>41660.58</v>
      </c>
    </row>
    <row r="78" spans="2:34" ht="13.5" customHeight="1" x14ac:dyDescent="0.25">
      <c r="E78" s="14" t="s">
        <v>50</v>
      </c>
      <c r="F78" s="15"/>
      <c r="G78" s="16">
        <f t="shared" ref="G78:L78" si="25">SUM(G17:G21)</f>
        <v>34</v>
      </c>
      <c r="H78" s="16">
        <f t="shared" si="25"/>
        <v>31</v>
      </c>
      <c r="I78" s="16">
        <f t="shared" si="25"/>
        <v>29</v>
      </c>
      <c r="J78" s="16">
        <f t="shared" si="25"/>
        <v>26</v>
      </c>
      <c r="K78" s="16">
        <f t="shared" si="25"/>
        <v>25</v>
      </c>
      <c r="L78" s="16">
        <f t="shared" si="25"/>
        <v>20</v>
      </c>
      <c r="M78" s="16"/>
      <c r="N78" s="16"/>
      <c r="O78" s="16"/>
      <c r="P78" s="16">
        <f>SUM(P17:P21)</f>
        <v>0</v>
      </c>
      <c r="Q78" s="16">
        <f>SUM(Q17:Q21)</f>
        <v>0</v>
      </c>
      <c r="R78" s="16">
        <f>SUM(R17:R21)</f>
        <v>17</v>
      </c>
      <c r="S78" s="16">
        <f>SUM(S17:S21)</f>
        <v>17</v>
      </c>
      <c r="T78" s="37">
        <f t="shared" si="20"/>
        <v>0.14166666666666666</v>
      </c>
      <c r="U78" s="37">
        <f t="shared" si="21"/>
        <v>2.6831469619737927E-3</v>
      </c>
      <c r="V78" s="37"/>
      <c r="W78" s="31">
        <f t="shared" si="22"/>
        <v>17</v>
      </c>
      <c r="X78" s="32">
        <f t="shared" si="18"/>
        <v>0.14166666666666666</v>
      </c>
      <c r="Z78" s="16">
        <f t="shared" si="23"/>
        <v>46885.243999999999</v>
      </c>
    </row>
    <row r="79" spans="2:34" ht="13.5" customHeight="1" x14ac:dyDescent="0.25">
      <c r="E79" s="14" t="s">
        <v>42</v>
      </c>
      <c r="F79" s="15"/>
      <c r="G79" s="16">
        <f t="shared" ref="G79:L79" si="26">SUM(G22:G28)</f>
        <v>10</v>
      </c>
      <c r="H79" s="16">
        <f t="shared" si="26"/>
        <v>8</v>
      </c>
      <c r="I79" s="16">
        <f t="shared" si="26"/>
        <v>8</v>
      </c>
      <c r="J79" s="16">
        <f t="shared" si="26"/>
        <v>6</v>
      </c>
      <c r="K79" s="16">
        <f t="shared" si="26"/>
        <v>5</v>
      </c>
      <c r="L79" s="16">
        <f t="shared" si="26"/>
        <v>3</v>
      </c>
      <c r="M79" s="16"/>
      <c r="N79" s="16"/>
      <c r="O79" s="16"/>
      <c r="P79" s="16">
        <f>SUM(P22:P28)</f>
        <v>0</v>
      </c>
      <c r="Q79" s="16">
        <f>SUM(Q22:Q28)</f>
        <v>0</v>
      </c>
      <c r="R79" s="16">
        <f>SUM(R22:R28)</f>
        <v>3</v>
      </c>
      <c r="S79" s="16">
        <f>SUM(S22:S28)</f>
        <v>3</v>
      </c>
      <c r="T79" s="37">
        <f t="shared" si="20"/>
        <v>2.5000000000000001E-2</v>
      </c>
      <c r="U79" s="37">
        <f t="shared" si="21"/>
        <v>1.0425419577350672E-3</v>
      </c>
      <c r="V79" s="37"/>
      <c r="W79" s="31">
        <f t="shared" si="22"/>
        <v>3</v>
      </c>
      <c r="X79" s="32">
        <f t="shared" si="18"/>
        <v>2.5000000000000001E-2</v>
      </c>
      <c r="Z79" s="16">
        <f t="shared" si="23"/>
        <v>21294.107</v>
      </c>
    </row>
    <row r="80" spans="2:34" ht="13.5" customHeight="1" x14ac:dyDescent="0.25">
      <c r="E80" s="14" t="s">
        <v>32</v>
      </c>
      <c r="F80" s="15"/>
      <c r="G80" s="16">
        <f t="shared" ref="G80:L80" si="27">SUM(G29:G38)</f>
        <v>13</v>
      </c>
      <c r="H80" s="16">
        <f t="shared" si="27"/>
        <v>12</v>
      </c>
      <c r="I80" s="16">
        <f t="shared" si="27"/>
        <v>12</v>
      </c>
      <c r="J80" s="16">
        <f t="shared" si="27"/>
        <v>12</v>
      </c>
      <c r="K80" s="16">
        <f t="shared" si="27"/>
        <v>12</v>
      </c>
      <c r="L80" s="16">
        <f t="shared" si="27"/>
        <v>10</v>
      </c>
      <c r="M80" s="16"/>
      <c r="N80" s="16"/>
      <c r="O80" s="16"/>
      <c r="P80" s="16">
        <f>SUM(P29:P38)</f>
        <v>0</v>
      </c>
      <c r="Q80" s="16">
        <f>SUM(Q29:Q38)</f>
        <v>0</v>
      </c>
      <c r="R80" s="16">
        <f>SUM(R29:R38)</f>
        <v>7</v>
      </c>
      <c r="S80" s="16">
        <f>SUM(S29:S38)</f>
        <v>7</v>
      </c>
      <c r="T80" s="37">
        <f t="shared" si="20"/>
        <v>5.8333333333333334E-2</v>
      </c>
      <c r="U80" s="37">
        <f t="shared" si="21"/>
        <v>7.6128656194449865E-4</v>
      </c>
      <c r="V80" s="37"/>
      <c r="W80" s="31">
        <f t="shared" si="22"/>
        <v>7</v>
      </c>
      <c r="X80" s="32">
        <f t="shared" si="18"/>
        <v>5.8333333333333334E-2</v>
      </c>
      <c r="Z80" s="16">
        <f t="shared" si="23"/>
        <v>68042.709000000003</v>
      </c>
    </row>
    <row r="81" spans="5:26" ht="13.5" customHeight="1" x14ac:dyDescent="0.25">
      <c r="E81" s="14" t="s">
        <v>27</v>
      </c>
      <c r="F81" s="15"/>
      <c r="G81" s="16">
        <f t="shared" ref="G81:L81" si="28">SUM(G39:G42)</f>
        <v>5</v>
      </c>
      <c r="H81" s="16">
        <f t="shared" si="28"/>
        <v>5</v>
      </c>
      <c r="I81" s="16">
        <f t="shared" si="28"/>
        <v>4</v>
      </c>
      <c r="J81" s="16">
        <f t="shared" si="28"/>
        <v>4</v>
      </c>
      <c r="K81" s="16">
        <f t="shared" si="28"/>
        <v>3</v>
      </c>
      <c r="L81" s="16">
        <f t="shared" si="28"/>
        <v>3</v>
      </c>
      <c r="M81" s="16"/>
      <c r="N81" s="16"/>
      <c r="O81" s="16"/>
      <c r="P81" s="16">
        <f>SUM(P39:P42)</f>
        <v>0</v>
      </c>
      <c r="Q81" s="16">
        <f>SUM(Q39:Q42)</f>
        <v>0</v>
      </c>
      <c r="R81" s="16">
        <f>SUM(R39:R42)</f>
        <v>2</v>
      </c>
      <c r="S81" s="16">
        <f>SUM(S39:S42)</f>
        <v>2</v>
      </c>
      <c r="T81" s="37">
        <f t="shared" si="20"/>
        <v>1.6666666666666666E-2</v>
      </c>
      <c r="U81" s="37">
        <f t="shared" si="21"/>
        <v>7.7775944320832068E-4</v>
      </c>
      <c r="V81" s="37"/>
      <c r="W81" s="31">
        <f t="shared" si="22"/>
        <v>2</v>
      </c>
      <c r="X81" s="32">
        <f t="shared" si="18"/>
        <v>1.6666666666666666E-2</v>
      </c>
      <c r="Z81" s="16">
        <f t="shared" si="23"/>
        <v>19029.020000000004</v>
      </c>
    </row>
    <row r="82" spans="5:26" ht="13.5" customHeight="1" x14ac:dyDescent="0.25">
      <c r="E82" s="14" t="s">
        <v>22</v>
      </c>
      <c r="F82" s="15"/>
      <c r="G82" s="16">
        <f t="shared" ref="G82:L82" si="29">SUM(G43:G46)</f>
        <v>13</v>
      </c>
      <c r="H82" s="16">
        <f t="shared" si="29"/>
        <v>13</v>
      </c>
      <c r="I82" s="16">
        <f t="shared" si="29"/>
        <v>13</v>
      </c>
      <c r="J82" s="16">
        <f t="shared" si="29"/>
        <v>10</v>
      </c>
      <c r="K82" s="16">
        <f t="shared" si="29"/>
        <v>10</v>
      </c>
      <c r="L82" s="16">
        <f t="shared" si="29"/>
        <v>6</v>
      </c>
      <c r="M82" s="16"/>
      <c r="N82" s="16"/>
      <c r="O82" s="16"/>
      <c r="P82" s="16">
        <f>SUM(P43:P46)</f>
        <v>0</v>
      </c>
      <c r="Q82" s="16">
        <f>SUM(Q43:Q46)</f>
        <v>0</v>
      </c>
      <c r="R82" s="16">
        <f>SUM(R43:R46)</f>
        <v>5</v>
      </c>
      <c r="S82" s="16">
        <f>SUM(S43:S46)</f>
        <v>5</v>
      </c>
      <c r="T82" s="37">
        <f t="shared" si="20"/>
        <v>4.1666666666666664E-2</v>
      </c>
      <c r="U82" s="37">
        <f t="shared" si="21"/>
        <v>9.2675917426458907E-4</v>
      </c>
      <c r="V82" s="37"/>
      <c r="W82" s="31">
        <f t="shared" si="22"/>
        <v>5</v>
      </c>
      <c r="X82" s="32">
        <f t="shared" si="18"/>
        <v>4.1666666666666664E-2</v>
      </c>
      <c r="Z82" s="16">
        <f t="shared" si="23"/>
        <v>39924.072</v>
      </c>
    </row>
    <row r="83" spans="5:26" ht="13.5" customHeight="1" x14ac:dyDescent="0.25">
      <c r="E83" s="14" t="s">
        <v>5</v>
      </c>
      <c r="F83" s="15"/>
      <c r="G83" s="16">
        <f t="shared" ref="G83:L83" si="30">SUM(G47:G54)</f>
        <v>14</v>
      </c>
      <c r="H83" s="16">
        <f t="shared" si="30"/>
        <v>14</v>
      </c>
      <c r="I83" s="16">
        <f t="shared" si="30"/>
        <v>13</v>
      </c>
      <c r="J83" s="16">
        <f t="shared" si="30"/>
        <v>12</v>
      </c>
      <c r="K83" s="16">
        <f t="shared" si="30"/>
        <v>11</v>
      </c>
      <c r="L83" s="16">
        <f t="shared" si="30"/>
        <v>6</v>
      </c>
      <c r="M83" s="16"/>
      <c r="N83" s="16"/>
      <c r="O83" s="16"/>
      <c r="P83" s="16">
        <f>SUM(P47:P54)</f>
        <v>0</v>
      </c>
      <c r="Q83" s="16">
        <f>SUM(Q47:Q54)</f>
        <v>0</v>
      </c>
      <c r="R83" s="16">
        <f>SUM(R47:R54)</f>
        <v>6</v>
      </c>
      <c r="S83" s="16">
        <f>SUM(S47:S54)</f>
        <v>6</v>
      </c>
      <c r="T83" s="37">
        <f t="shared" si="20"/>
        <v>0.05</v>
      </c>
      <c r="U83" s="37">
        <f t="shared" si="21"/>
        <v>1.8378915873285989E-3</v>
      </c>
      <c r="V83" s="37"/>
      <c r="W83" s="31">
        <f t="shared" si="22"/>
        <v>6</v>
      </c>
      <c r="X83" s="32">
        <f t="shared" si="18"/>
        <v>0.05</v>
      </c>
      <c r="Z83" s="16">
        <f t="shared" si="23"/>
        <v>24158.116999999995</v>
      </c>
    </row>
    <row r="84" spans="5:26" ht="13.5" customHeight="1" x14ac:dyDescent="0.25">
      <c r="E84" s="14" t="s">
        <v>8</v>
      </c>
      <c r="F84" s="15"/>
      <c r="G84" s="16">
        <f t="shared" ref="G84:L84" si="31">SUM(G55:G59)</f>
        <v>44</v>
      </c>
      <c r="H84" s="16">
        <f t="shared" si="31"/>
        <v>49</v>
      </c>
      <c r="I84" s="16">
        <f t="shared" si="31"/>
        <v>55</v>
      </c>
      <c r="J84" s="16">
        <f t="shared" si="31"/>
        <v>56</v>
      </c>
      <c r="K84" s="16">
        <f t="shared" si="31"/>
        <v>59</v>
      </c>
      <c r="L84" s="16">
        <f t="shared" si="31"/>
        <v>56</v>
      </c>
      <c r="M84" s="16"/>
      <c r="N84" s="16"/>
      <c r="O84" s="16"/>
      <c r="P84" s="16">
        <f>SUM(P55:P59)</f>
        <v>0</v>
      </c>
      <c r="Q84" s="16">
        <f>SUM(Q55:Q59)</f>
        <v>0</v>
      </c>
      <c r="R84" s="16">
        <f>SUM(R55:R59)</f>
        <v>66</v>
      </c>
      <c r="S84" s="16">
        <f>SUM(S55:S59)</f>
        <v>66</v>
      </c>
      <c r="T84" s="37">
        <f t="shared" si="20"/>
        <v>0.55000000000000004</v>
      </c>
      <c r="U84" s="37">
        <f t="shared" si="21"/>
        <v>9.1713995426130658E-3</v>
      </c>
      <c r="V84" s="37"/>
      <c r="W84" s="31">
        <f t="shared" si="22"/>
        <v>66</v>
      </c>
      <c r="X84" s="32">
        <f t="shared" si="18"/>
        <v>0.55000000000000004</v>
      </c>
      <c r="Z84" s="16">
        <f t="shared" si="23"/>
        <v>53252.504999999997</v>
      </c>
    </row>
    <row r="85" spans="5:26" ht="13.5" customHeight="1" thickBot="1" x14ac:dyDescent="0.3">
      <c r="E85" s="25" t="s">
        <v>122</v>
      </c>
      <c r="F85" s="26"/>
      <c r="G85" s="27">
        <f>SUM(G76:G84)</f>
        <v>148</v>
      </c>
      <c r="H85" s="27">
        <f t="shared" ref="H85:R85" si="32">SUM(H76:H84)</f>
        <v>147</v>
      </c>
      <c r="I85" s="27">
        <f t="shared" si="32"/>
        <v>149</v>
      </c>
      <c r="J85" s="27">
        <f t="shared" si="32"/>
        <v>142</v>
      </c>
      <c r="K85" s="27">
        <f t="shared" si="32"/>
        <v>141</v>
      </c>
      <c r="L85" s="27">
        <f t="shared" si="32"/>
        <v>119</v>
      </c>
      <c r="M85" s="17"/>
      <c r="N85" s="17"/>
      <c r="O85" s="17"/>
      <c r="P85" s="27">
        <f t="shared" si="32"/>
        <v>0</v>
      </c>
      <c r="Q85" s="27">
        <f t="shared" si="32"/>
        <v>0</v>
      </c>
      <c r="R85" s="27">
        <f t="shared" si="32"/>
        <v>120</v>
      </c>
      <c r="S85" s="27">
        <f t="shared" ref="S85" si="33">SUM(S76:S84)</f>
        <v>120</v>
      </c>
      <c r="T85" s="40">
        <f t="shared" si="20"/>
        <v>1</v>
      </c>
      <c r="U85" s="48">
        <f t="shared" si="21"/>
        <v>2.6986258934278903E-3</v>
      </c>
      <c r="V85" s="46"/>
      <c r="W85" s="31">
        <f t="shared" si="22"/>
        <v>120</v>
      </c>
      <c r="X85" s="32">
        <f t="shared" si="18"/>
        <v>1</v>
      </c>
      <c r="Z85" s="27">
        <f>SUM(Z76:Z84)</f>
        <v>329056.35499999998</v>
      </c>
    </row>
    <row r="86" spans="5:26" ht="13.5" customHeight="1" x14ac:dyDescent="0.25"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U86" s="16"/>
      <c r="W86" s="31">
        <f>P86-L86</f>
        <v>0</v>
      </c>
      <c r="X86" s="32">
        <f t="shared" si="18"/>
        <v>0</v>
      </c>
    </row>
    <row r="87" spans="5:26" ht="13.5" customHeight="1" thickBot="1" x14ac:dyDescent="0.3">
      <c r="E87" s="19" t="s">
        <v>144</v>
      </c>
      <c r="F87" s="20"/>
      <c r="G87" s="21" t="str">
        <f>G$7</f>
        <v>2011</v>
      </c>
      <c r="H87" s="21" t="str">
        <f t="shared" ref="H87:U87" si="34">H$7</f>
        <v>2012</v>
      </c>
      <c r="I87" s="21" t="str">
        <f t="shared" si="34"/>
        <v>2013</v>
      </c>
      <c r="J87" s="21" t="str">
        <f t="shared" si="34"/>
        <v>2014</v>
      </c>
      <c r="K87" s="21" t="str">
        <f t="shared" si="34"/>
        <v>2015</v>
      </c>
      <c r="L87" s="21" t="str">
        <f t="shared" si="34"/>
        <v>2016</v>
      </c>
      <c r="M87" s="13"/>
      <c r="N87" s="13"/>
      <c r="O87" s="13">
        <f t="shared" si="34"/>
        <v>0</v>
      </c>
      <c r="P87" s="21">
        <f t="shared" si="34"/>
        <v>43137</v>
      </c>
      <c r="Q87" s="21">
        <f t="shared" si="34"/>
        <v>43159</v>
      </c>
      <c r="R87" s="21">
        <f t="shared" si="34"/>
        <v>43190</v>
      </c>
      <c r="S87" s="21">
        <f t="shared" si="34"/>
        <v>0</v>
      </c>
      <c r="T87" s="21" t="str">
        <f t="shared" si="34"/>
        <v>Share of Units</v>
      </c>
      <c r="U87" s="21" t="str">
        <f t="shared" si="34"/>
        <v>Penentration</v>
      </c>
      <c r="V87" s="13"/>
      <c r="W87" s="31"/>
      <c r="X87" s="32">
        <f t="shared" si="18"/>
        <v>0</v>
      </c>
    </row>
    <row r="88" spans="5:26" ht="13.5" customHeight="1" x14ac:dyDescent="0.25">
      <c r="E88" s="14" t="s">
        <v>66</v>
      </c>
      <c r="F88" s="15"/>
      <c r="G88" s="16">
        <f>G76+G77</f>
        <v>15</v>
      </c>
      <c r="H88" s="16">
        <f t="shared" ref="H88:R88" si="35">H76+H77</f>
        <v>15</v>
      </c>
      <c r="I88" s="16">
        <f t="shared" si="35"/>
        <v>15</v>
      </c>
      <c r="J88" s="16">
        <f t="shared" si="35"/>
        <v>16</v>
      </c>
      <c r="K88" s="16">
        <f t="shared" si="35"/>
        <v>16</v>
      </c>
      <c r="L88" s="16">
        <f t="shared" si="35"/>
        <v>15</v>
      </c>
      <c r="M88" s="16"/>
      <c r="N88" s="16"/>
      <c r="O88" s="16"/>
      <c r="P88" s="16">
        <f t="shared" si="35"/>
        <v>0</v>
      </c>
      <c r="Q88" s="16">
        <f t="shared" si="35"/>
        <v>0</v>
      </c>
      <c r="R88" s="16">
        <f t="shared" si="35"/>
        <v>14</v>
      </c>
      <c r="S88" s="16">
        <f t="shared" ref="S88" si="36">S76+S77</f>
        <v>14</v>
      </c>
      <c r="T88" s="37">
        <f>R88/R$67</f>
        <v>0.11666666666666667</v>
      </c>
      <c r="U88" s="37">
        <f>(R88*7400/1000)/Z88</f>
        <v>1.8345835683893533E-3</v>
      </c>
      <c r="V88" s="37"/>
      <c r="W88" s="31">
        <f>R88-P88</f>
        <v>14</v>
      </c>
      <c r="X88" s="32">
        <f t="shared" si="18"/>
        <v>0.11666666666666667</v>
      </c>
      <c r="Z88" s="16">
        <f>SUMIF($C$8:$C$59,$E88,Z$8:Z$59)</f>
        <v>56470.580999999991</v>
      </c>
    </row>
    <row r="89" spans="5:26" ht="13.5" customHeight="1" x14ac:dyDescent="0.25">
      <c r="E89" s="14" t="s">
        <v>55</v>
      </c>
      <c r="F89" s="15"/>
      <c r="G89" s="16">
        <f>G78+G79</f>
        <v>44</v>
      </c>
      <c r="H89" s="16">
        <f t="shared" ref="H89:R89" si="37">H78+H79</f>
        <v>39</v>
      </c>
      <c r="I89" s="16">
        <f t="shared" si="37"/>
        <v>37</v>
      </c>
      <c r="J89" s="16">
        <f t="shared" si="37"/>
        <v>32</v>
      </c>
      <c r="K89" s="16">
        <f t="shared" si="37"/>
        <v>30</v>
      </c>
      <c r="L89" s="16">
        <f t="shared" si="37"/>
        <v>23</v>
      </c>
      <c r="M89" s="16"/>
      <c r="N89" s="16"/>
      <c r="O89" s="16"/>
      <c r="P89" s="16">
        <f t="shared" si="37"/>
        <v>0</v>
      </c>
      <c r="Q89" s="16">
        <f t="shared" si="37"/>
        <v>0</v>
      </c>
      <c r="R89" s="16">
        <f t="shared" si="37"/>
        <v>20</v>
      </c>
      <c r="S89" s="16">
        <f t="shared" ref="S89" si="38">S78+S79</f>
        <v>20</v>
      </c>
      <c r="T89" s="37">
        <f>R89/R$67</f>
        <v>0.16666666666666666</v>
      </c>
      <c r="U89" s="37">
        <f>(R89*7400/1000)/Z89</f>
        <v>2.1707452158058827E-3</v>
      </c>
      <c r="V89" s="37"/>
      <c r="W89" s="31">
        <f>R89-P89</f>
        <v>20</v>
      </c>
      <c r="X89" s="32">
        <f t="shared" si="18"/>
        <v>0.16666666666666666</v>
      </c>
      <c r="Z89" s="16">
        <f>SUMIF($C$8:$C$59,$E89,Z$8:Z$59)</f>
        <v>68179.350999999995</v>
      </c>
    </row>
    <row r="90" spans="5:26" ht="13.5" customHeight="1" x14ac:dyDescent="0.25">
      <c r="E90" s="14" t="s">
        <v>142</v>
      </c>
      <c r="F90" s="15"/>
      <c r="G90" s="16">
        <f t="shared" ref="G90:L90" si="39">G80+G81+G82</f>
        <v>31</v>
      </c>
      <c r="H90" s="16">
        <f t="shared" si="39"/>
        <v>30</v>
      </c>
      <c r="I90" s="16">
        <f t="shared" si="39"/>
        <v>29</v>
      </c>
      <c r="J90" s="16">
        <f t="shared" si="39"/>
        <v>26</v>
      </c>
      <c r="K90" s="16">
        <f t="shared" si="39"/>
        <v>25</v>
      </c>
      <c r="L90" s="16">
        <f t="shared" si="39"/>
        <v>19</v>
      </c>
      <c r="M90" s="16"/>
      <c r="N90" s="16"/>
      <c r="O90" s="16"/>
      <c r="P90" s="16">
        <f>P80+P81+P82</f>
        <v>0</v>
      </c>
      <c r="Q90" s="16">
        <f>Q80+Q81+Q82</f>
        <v>0</v>
      </c>
      <c r="R90" s="16">
        <f>R80+R81+R82</f>
        <v>14</v>
      </c>
      <c r="S90" s="16">
        <f>S80+S81+S82</f>
        <v>14</v>
      </c>
      <c r="T90" s="37">
        <f>R90/R$67</f>
        <v>0.11666666666666667</v>
      </c>
      <c r="U90" s="37">
        <f>(R90*7400/1000)/Z90</f>
        <v>8.1577500345857883E-4</v>
      </c>
      <c r="V90" s="37"/>
      <c r="W90" s="31">
        <f>R90-P90</f>
        <v>14</v>
      </c>
      <c r="X90" s="32">
        <f t="shared" si="18"/>
        <v>0.11666666666666667</v>
      </c>
      <c r="Z90" s="16">
        <f>SUMIF($C$8:$C$59,$E90,Z$8:Z$59)</f>
        <v>126995.80100000001</v>
      </c>
    </row>
    <row r="91" spans="5:26" ht="13.5" customHeight="1" x14ac:dyDescent="0.25">
      <c r="E91" s="14" t="s">
        <v>133</v>
      </c>
      <c r="F91" s="15"/>
      <c r="G91" s="16">
        <f t="shared" ref="G91:L91" si="40">G83+G84</f>
        <v>58</v>
      </c>
      <c r="H91" s="16">
        <f t="shared" si="40"/>
        <v>63</v>
      </c>
      <c r="I91" s="16">
        <f t="shared" si="40"/>
        <v>68</v>
      </c>
      <c r="J91" s="16">
        <f t="shared" si="40"/>
        <v>68</v>
      </c>
      <c r="K91" s="16">
        <f t="shared" si="40"/>
        <v>70</v>
      </c>
      <c r="L91" s="16">
        <f t="shared" si="40"/>
        <v>62</v>
      </c>
      <c r="M91" s="16"/>
      <c r="N91" s="16"/>
      <c r="O91" s="16"/>
      <c r="P91" s="16">
        <f>P83+P84</f>
        <v>0</v>
      </c>
      <c r="Q91" s="16">
        <f>Q83+Q84</f>
        <v>0</v>
      </c>
      <c r="R91" s="16">
        <f>R83+R84</f>
        <v>72</v>
      </c>
      <c r="S91" s="16">
        <f>S83+S84</f>
        <v>72</v>
      </c>
      <c r="T91" s="37">
        <f>R91/R$67</f>
        <v>0.6</v>
      </c>
      <c r="U91" s="37">
        <f>(R91*7400/1000)/Z91</f>
        <v>6.8827763714390516E-3</v>
      </c>
      <c r="V91" s="37"/>
      <c r="W91" s="31">
        <f>R91-P91</f>
        <v>72</v>
      </c>
      <c r="X91" s="32">
        <f t="shared" si="18"/>
        <v>0.6</v>
      </c>
      <c r="Z91" s="16">
        <f>SUMIF($C$8:$C$59,$E91,Z$8:Z$59)</f>
        <v>77410.621999999988</v>
      </c>
    </row>
    <row r="92" spans="5:26" ht="13.5" customHeight="1" thickBot="1" x14ac:dyDescent="0.3">
      <c r="E92" s="25" t="s">
        <v>122</v>
      </c>
      <c r="F92" s="26"/>
      <c r="G92" s="27">
        <f>G88+G89+G90+G91</f>
        <v>148</v>
      </c>
      <c r="H92" s="27">
        <f t="shared" ref="H92:R92" si="41">H88+H89+H90+H91</f>
        <v>147</v>
      </c>
      <c r="I92" s="27">
        <f t="shared" si="41"/>
        <v>149</v>
      </c>
      <c r="J92" s="27">
        <f t="shared" si="41"/>
        <v>142</v>
      </c>
      <c r="K92" s="27">
        <f t="shared" si="41"/>
        <v>141</v>
      </c>
      <c r="L92" s="27">
        <f t="shared" si="41"/>
        <v>119</v>
      </c>
      <c r="M92" s="17"/>
      <c r="N92" s="17"/>
      <c r="O92" s="17"/>
      <c r="P92" s="27">
        <f t="shared" si="41"/>
        <v>0</v>
      </c>
      <c r="Q92" s="27">
        <f t="shared" si="41"/>
        <v>0</v>
      </c>
      <c r="R92" s="27">
        <f t="shared" si="41"/>
        <v>120</v>
      </c>
      <c r="S92" s="27">
        <f t="shared" ref="S92" si="42">S88+S89+S90+S91</f>
        <v>120</v>
      </c>
      <c r="T92" s="40">
        <f>R92/R$67</f>
        <v>1</v>
      </c>
      <c r="U92" s="27"/>
      <c r="V92" s="46"/>
      <c r="W92" s="31">
        <f>R92-P92</f>
        <v>120</v>
      </c>
      <c r="X92" s="32">
        <f t="shared" si="18"/>
        <v>1</v>
      </c>
      <c r="Z92" s="27">
        <f>SUM(Z88:Z91)</f>
        <v>329056.35499999998</v>
      </c>
    </row>
    <row r="93" spans="5:26" ht="13.5" customHeight="1" x14ac:dyDescent="0.25">
      <c r="E93" s="50" t="s">
        <v>213</v>
      </c>
      <c r="F93" s="15"/>
      <c r="G93" s="16">
        <f>G71+G72</f>
        <v>0</v>
      </c>
      <c r="H93" s="16">
        <f t="shared" ref="H93:R93" si="43">H71+H72</f>
        <v>0</v>
      </c>
      <c r="I93" s="16">
        <f t="shared" si="43"/>
        <v>0</v>
      </c>
      <c r="J93" s="16">
        <f t="shared" si="43"/>
        <v>0</v>
      </c>
      <c r="K93" s="16">
        <f t="shared" si="43"/>
        <v>0</v>
      </c>
      <c r="L93" s="16">
        <f t="shared" si="43"/>
        <v>0</v>
      </c>
      <c r="M93" s="16"/>
      <c r="N93" s="16"/>
      <c r="P93" s="16">
        <f t="shared" si="43"/>
        <v>0</v>
      </c>
      <c r="Q93" s="16">
        <f t="shared" si="43"/>
        <v>0</v>
      </c>
      <c r="R93" s="16">
        <f t="shared" si="43"/>
        <v>0</v>
      </c>
      <c r="S93" s="16">
        <f t="shared" ref="S93" si="44">S71+S72</f>
        <v>0</v>
      </c>
      <c r="U93" s="18"/>
      <c r="W93" s="31">
        <f>P93-L93</f>
        <v>0</v>
      </c>
      <c r="X93" s="32">
        <f t="shared" si="18"/>
        <v>0</v>
      </c>
    </row>
    <row r="94" spans="5:26" customFormat="1" ht="13.5" customHeight="1" x14ac:dyDescent="0.25">
      <c r="E94" s="50" t="s">
        <v>214</v>
      </c>
      <c r="F94" s="1"/>
      <c r="G94" s="31">
        <f>G92+G93</f>
        <v>148</v>
      </c>
      <c r="H94" s="31">
        <f t="shared" ref="H94:R94" si="45">H92+H93</f>
        <v>147</v>
      </c>
      <c r="I94" s="31">
        <f t="shared" si="45"/>
        <v>149</v>
      </c>
      <c r="J94" s="31">
        <f t="shared" si="45"/>
        <v>142</v>
      </c>
      <c r="K94" s="31">
        <f t="shared" si="45"/>
        <v>141</v>
      </c>
      <c r="L94" s="31">
        <f t="shared" si="45"/>
        <v>119</v>
      </c>
      <c r="M94" s="31"/>
      <c r="N94" s="31"/>
      <c r="O94" s="42"/>
      <c r="P94" s="31">
        <f t="shared" si="45"/>
        <v>0</v>
      </c>
      <c r="Q94" s="31">
        <f t="shared" si="45"/>
        <v>0</v>
      </c>
      <c r="R94" s="31">
        <f t="shared" si="45"/>
        <v>120</v>
      </c>
      <c r="S94" s="31">
        <f t="shared" ref="S94" si="46">S92+S93</f>
        <v>120</v>
      </c>
      <c r="U94" s="16">
        <f>Z85/U88*1000</f>
        <v>179362968615.75531</v>
      </c>
    </row>
    <row r="95" spans="5:26" customFormat="1" ht="13.5" customHeight="1" x14ac:dyDescent="0.25">
      <c r="F95" s="1"/>
      <c r="O95" s="42"/>
    </row>
    <row r="96" spans="5:26" customFormat="1" ht="13.5" customHeight="1" x14ac:dyDescent="0.25">
      <c r="F96" s="1"/>
      <c r="O96" s="42"/>
    </row>
    <row r="97" spans="5:20" customFormat="1" ht="13.5" customHeight="1" x14ac:dyDescent="0.25">
      <c r="F97" s="1"/>
      <c r="O97" s="42"/>
    </row>
    <row r="98" spans="5:20" customFormat="1" ht="13.5" customHeight="1" x14ac:dyDescent="0.25">
      <c r="F98" s="1"/>
      <c r="O98" s="42"/>
    </row>
    <row r="99" spans="5:20" customFormat="1" ht="13.5" customHeight="1" x14ac:dyDescent="0.25">
      <c r="F99" s="1"/>
      <c r="O99" s="42"/>
    </row>
    <row r="100" spans="5:20" customFormat="1" ht="13.5" customHeight="1" x14ac:dyDescent="0.25">
      <c r="F100" s="1"/>
      <c r="O100" s="42"/>
    </row>
    <row r="101" spans="5:20" customFormat="1" ht="13.5" customHeight="1" x14ac:dyDescent="0.25">
      <c r="E101" s="14" t="s">
        <v>236</v>
      </c>
      <c r="F101" s="1"/>
      <c r="O101" s="42"/>
      <c r="T101" s="37"/>
    </row>
    <row r="102" spans="5:20" customFormat="1" ht="13.5" customHeight="1" x14ac:dyDescent="0.25">
      <c r="E102" s="14" t="s">
        <v>237</v>
      </c>
      <c r="F102" s="1"/>
      <c r="O102" s="42"/>
      <c r="T102" s="37"/>
    </row>
    <row r="103" spans="5:20" customFormat="1" ht="13.5" customHeight="1" x14ac:dyDescent="0.25">
      <c r="E103" s="14" t="s">
        <v>1</v>
      </c>
      <c r="F103" s="1"/>
      <c r="O103" s="42"/>
      <c r="T103" s="37"/>
    </row>
    <row r="104" spans="5:20" customFormat="1" ht="13.5" customHeight="1" x14ac:dyDescent="0.25">
      <c r="E104" s="14" t="s">
        <v>238</v>
      </c>
      <c r="F104" s="1"/>
      <c r="O104" s="42"/>
      <c r="T104" s="37"/>
    </row>
    <row r="105" spans="5:20" customFormat="1" ht="13.5" customHeight="1" x14ac:dyDescent="0.25">
      <c r="E105" s="14" t="s">
        <v>37</v>
      </c>
      <c r="F105" s="1"/>
      <c r="O105" s="42"/>
      <c r="T105" s="37"/>
    </row>
    <row r="106" spans="5:20" ht="13.5" customHeight="1" x14ac:dyDescent="0.25">
      <c r="E106" s="14" t="s">
        <v>239</v>
      </c>
      <c r="T106" s="37"/>
    </row>
    <row r="107" spans="5:20" ht="13.5" customHeight="1" x14ac:dyDescent="0.25">
      <c r="E107" s="14" t="s">
        <v>240</v>
      </c>
      <c r="T107" s="37"/>
    </row>
    <row r="108" spans="5:20" ht="13.5" customHeight="1" x14ac:dyDescent="0.25">
      <c r="E108" s="14" t="s">
        <v>241</v>
      </c>
      <c r="T108" s="37"/>
    </row>
    <row r="109" spans="5:20" ht="13.5" customHeight="1" x14ac:dyDescent="0.25">
      <c r="E109" s="14" t="s">
        <v>242</v>
      </c>
      <c r="T109" s="37"/>
    </row>
    <row r="110" spans="5:20" ht="13.5" customHeight="1" x14ac:dyDescent="0.25">
      <c r="E110" s="14" t="s">
        <v>243</v>
      </c>
      <c r="T110" s="37"/>
    </row>
    <row r="111" spans="5:20" ht="13.5" customHeight="1" x14ac:dyDescent="0.25">
      <c r="E111" s="14" t="s">
        <v>244</v>
      </c>
      <c r="T111" s="37"/>
    </row>
    <row r="112" spans="5:20" ht="13.5" customHeight="1" x14ac:dyDescent="0.25">
      <c r="E112" s="14" t="s">
        <v>245</v>
      </c>
      <c r="T112" s="37"/>
    </row>
    <row r="113" spans="5:20" ht="13.5" customHeight="1" x14ac:dyDescent="0.25">
      <c r="E113" s="14" t="s">
        <v>246</v>
      </c>
      <c r="T113" s="37"/>
    </row>
    <row r="114" spans="5:20" ht="13.5" customHeight="1" x14ac:dyDescent="0.25">
      <c r="E114" s="14" t="s">
        <v>247</v>
      </c>
      <c r="T114" s="37"/>
    </row>
    <row r="115" spans="5:20" ht="13.5" customHeight="1" x14ac:dyDescent="0.25">
      <c r="E115" s="14" t="s">
        <v>248</v>
      </c>
      <c r="T115" s="37"/>
    </row>
    <row r="116" spans="5:20" ht="13.5" customHeight="1" x14ac:dyDescent="0.25">
      <c r="E116" s="14" t="s">
        <v>249</v>
      </c>
      <c r="T116" s="37"/>
    </row>
    <row r="117" spans="5:20" ht="13.5" customHeight="1" x14ac:dyDescent="0.25">
      <c r="E117" s="14" t="s">
        <v>250</v>
      </c>
      <c r="T117" s="37"/>
    </row>
    <row r="118" spans="5:20" ht="13.5" customHeight="1" x14ac:dyDescent="0.25">
      <c r="E118" s="14" t="s">
        <v>2</v>
      </c>
      <c r="T118" s="73"/>
    </row>
  </sheetData>
  <mergeCells count="1">
    <mergeCell ref="AC7:AD7"/>
  </mergeCells>
  <conditionalFormatting sqref="W8:W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76:U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70:U7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8:U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0:W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6:W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88:W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:T5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:T6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18"/>
  <sheetViews>
    <sheetView showZeros="0" topLeftCell="A46" zoomScale="90" zoomScaleNormal="90" workbookViewId="0">
      <pane xSplit="5" topLeftCell="P1" activePane="topRight" state="frozen"/>
      <selection activeCell="N96" sqref="N96"/>
      <selection pane="topRight" activeCell="N96" sqref="N96"/>
    </sheetView>
  </sheetViews>
  <sheetFormatPr defaultRowHeight="13.5" customHeight="1" x14ac:dyDescent="0.25"/>
  <cols>
    <col min="1" max="1" width="2.7109375" style="2" customWidth="1"/>
    <col min="2" max="2" width="10.7109375" style="3" customWidth="1"/>
    <col min="3" max="3" width="12.7109375" style="3" customWidth="1"/>
    <col min="4" max="4" width="18.7109375" style="3" customWidth="1"/>
    <col min="5" max="5" width="36.7109375" style="3" customWidth="1"/>
    <col min="6" max="6" width="8.7109375" style="4" customWidth="1"/>
    <col min="7" max="15" width="11.7109375" style="5" customWidth="1"/>
    <col min="16" max="16" width="2.7109375" style="18" customWidth="1"/>
    <col min="17" max="20" width="11.7109375" style="5" customWidth="1"/>
    <col min="21" max="22" width="14.7109375" style="5" customWidth="1"/>
    <col min="23" max="23" width="2.7109375" style="5" customWidth="1"/>
    <col min="24" max="24" width="10.7109375" style="5" customWidth="1"/>
    <col min="25" max="25" width="9.140625" style="2"/>
    <col min="26" max="26" width="11.85546875" style="2" bestFit="1" customWidth="1"/>
    <col min="27" max="29" width="9.140625" style="2"/>
    <col min="30" max="30" width="9" style="6" bestFit="1" customWidth="1"/>
    <col min="31" max="31" width="17.5703125" style="6" bestFit="1" customWidth="1"/>
    <col min="32" max="32" width="18.7109375" style="6" customWidth="1"/>
    <col min="33" max="33" width="9.140625" style="6"/>
    <col min="34" max="34" width="17.5703125" style="6" bestFit="1" customWidth="1"/>
    <col min="35" max="35" width="9" style="6" bestFit="1" customWidth="1"/>
    <col min="36" max="16384" width="9.140625" style="2"/>
  </cols>
  <sheetData>
    <row r="2" spans="1:33" ht="13.5" customHeight="1" thickBot="1" x14ac:dyDescent="0.3">
      <c r="E2" s="19" t="s">
        <v>67</v>
      </c>
      <c r="F2" s="20" t="s">
        <v>124</v>
      </c>
      <c r="G2" s="56" t="s">
        <v>218</v>
      </c>
      <c r="H2" s="49" t="s">
        <v>136</v>
      </c>
      <c r="I2" s="49" t="s">
        <v>137</v>
      </c>
      <c r="J2" s="49" t="s">
        <v>138</v>
      </c>
      <c r="K2" s="49" t="s">
        <v>139</v>
      </c>
      <c r="L2" s="49" t="s">
        <v>140</v>
      </c>
      <c r="M2" s="49"/>
      <c r="N2" s="49"/>
      <c r="O2" s="49" t="s">
        <v>141</v>
      </c>
    </row>
    <row r="3" spans="1:33" ht="13.5" customHeight="1" x14ac:dyDescent="0.25">
      <c r="E3" s="14" t="s">
        <v>216</v>
      </c>
      <c r="F3" s="15"/>
      <c r="G3" s="18"/>
      <c r="H3" s="18"/>
      <c r="I3" s="18"/>
      <c r="J3" s="18">
        <v>101</v>
      </c>
      <c r="K3" s="18">
        <v>124</v>
      </c>
      <c r="L3" s="18">
        <v>144</v>
      </c>
      <c r="M3" s="18"/>
      <c r="N3" s="18"/>
      <c r="O3" s="18">
        <v>153</v>
      </c>
    </row>
    <row r="4" spans="1:33" ht="13.5" customHeight="1" x14ac:dyDescent="0.25">
      <c r="E4" s="14" t="s">
        <v>217</v>
      </c>
      <c r="F4" s="15"/>
      <c r="G4" s="18"/>
      <c r="H4" s="18"/>
      <c r="I4" s="18"/>
      <c r="J4" s="18">
        <v>1</v>
      </c>
      <c r="K4" s="18">
        <v>1</v>
      </c>
      <c r="L4" s="18">
        <v>0</v>
      </c>
      <c r="M4" s="18"/>
      <c r="N4" s="18"/>
      <c r="O4" s="18">
        <v>0</v>
      </c>
    </row>
    <row r="5" spans="1:33" ht="13.5" customHeight="1" thickBot="1" x14ac:dyDescent="0.3">
      <c r="E5" s="25" t="s">
        <v>214</v>
      </c>
      <c r="F5" s="26"/>
      <c r="G5" s="52">
        <f t="shared" ref="G5:O5" si="0">G3+G4</f>
        <v>0</v>
      </c>
      <c r="H5" s="52">
        <f t="shared" si="0"/>
        <v>0</v>
      </c>
      <c r="I5" s="52">
        <f t="shared" si="0"/>
        <v>0</v>
      </c>
      <c r="J5" s="52">
        <f t="shared" si="0"/>
        <v>102</v>
      </c>
      <c r="K5" s="52">
        <f t="shared" si="0"/>
        <v>125</v>
      </c>
      <c r="L5" s="52">
        <f t="shared" si="0"/>
        <v>144</v>
      </c>
      <c r="M5" s="52"/>
      <c r="N5" s="52"/>
      <c r="O5" s="52">
        <f t="shared" si="0"/>
        <v>153</v>
      </c>
    </row>
    <row r="7" spans="1:33" s="7" customFormat="1" ht="13.5" customHeight="1" thickBot="1" x14ac:dyDescent="0.3">
      <c r="B7" s="8" t="s">
        <v>125</v>
      </c>
      <c r="C7" s="9" t="s">
        <v>118</v>
      </c>
      <c r="D7" s="9" t="s">
        <v>121</v>
      </c>
      <c r="E7" s="19" t="s">
        <v>67</v>
      </c>
      <c r="F7" s="20" t="s">
        <v>124</v>
      </c>
      <c r="G7" s="56" t="s">
        <v>218</v>
      </c>
      <c r="H7" s="49" t="s">
        <v>136</v>
      </c>
      <c r="I7" s="49" t="s">
        <v>137</v>
      </c>
      <c r="J7" s="49" t="s">
        <v>138</v>
      </c>
      <c r="K7" s="49" t="s">
        <v>139</v>
      </c>
      <c r="L7" s="49" t="s">
        <v>140</v>
      </c>
      <c r="M7" s="49" t="s">
        <v>141</v>
      </c>
      <c r="N7" s="49"/>
      <c r="O7" s="49" t="s">
        <v>141</v>
      </c>
      <c r="P7" s="13"/>
      <c r="Q7" s="49">
        <v>43137</v>
      </c>
      <c r="R7" s="49">
        <v>43159</v>
      </c>
      <c r="S7" s="49">
        <v>43190</v>
      </c>
      <c r="T7" s="49" t="s">
        <v>251</v>
      </c>
      <c r="U7" s="39" t="s">
        <v>210</v>
      </c>
      <c r="V7" s="21" t="s">
        <v>212</v>
      </c>
      <c r="W7" s="10"/>
      <c r="X7" s="10"/>
      <c r="AD7" s="97"/>
      <c r="AE7" s="97"/>
      <c r="AF7" s="11"/>
      <c r="AG7" s="11"/>
    </row>
    <row r="8" spans="1:33" s="6" customFormat="1" ht="13.5" customHeight="1" x14ac:dyDescent="0.25">
      <c r="A8" s="2"/>
      <c r="B8" s="3" t="s">
        <v>122</v>
      </c>
      <c r="C8" s="3" t="s">
        <v>66</v>
      </c>
      <c r="D8" s="3" t="s">
        <v>60</v>
      </c>
      <c r="E8" s="14" t="s">
        <v>65</v>
      </c>
      <c r="F8" s="15" t="s">
        <v>68</v>
      </c>
      <c r="G8" s="16"/>
      <c r="H8" s="16"/>
      <c r="I8" s="16"/>
      <c r="J8" s="16">
        <v>0</v>
      </c>
      <c r="K8" s="16">
        <v>1</v>
      </c>
      <c r="L8" s="16">
        <v>1</v>
      </c>
      <c r="M8" s="16"/>
      <c r="N8" s="16"/>
      <c r="O8" s="16">
        <v>1</v>
      </c>
      <c r="P8" s="16"/>
      <c r="Q8" s="16"/>
      <c r="R8" s="16"/>
      <c r="S8" s="16"/>
      <c r="T8" s="16"/>
      <c r="U8" s="37">
        <f t="shared" ref="U8:U39" si="1">S8/S$67</f>
        <v>0</v>
      </c>
      <c r="V8" s="37">
        <f t="shared" ref="V8:V65" si="2">(S8*7400/1000)/AA8</f>
        <v>0</v>
      </c>
      <c r="W8" s="37"/>
      <c r="X8" s="31">
        <f>S8-Q8</f>
        <v>0</v>
      </c>
      <c r="Y8" s="32">
        <f t="shared" ref="Y8:Y39" si="3">X8/X$73</f>
        <v>0</v>
      </c>
      <c r="AA8" s="16">
        <f>Pop!D2/1000</f>
        <v>3588.1840000000002</v>
      </c>
      <c r="AC8" s="2">
        <f>Q8*7400</f>
        <v>0</v>
      </c>
      <c r="AD8" s="47">
        <f>(Q8*7400/1000)/AA8</f>
        <v>0</v>
      </c>
    </row>
    <row r="9" spans="1:33" s="6" customFormat="1" ht="13.5" customHeight="1" x14ac:dyDescent="0.25">
      <c r="A9" s="2"/>
      <c r="B9" s="3" t="s">
        <v>122</v>
      </c>
      <c r="C9" s="3" t="s">
        <v>66</v>
      </c>
      <c r="D9" s="3" t="s">
        <v>60</v>
      </c>
      <c r="E9" s="14" t="s">
        <v>64</v>
      </c>
      <c r="F9" s="15" t="s">
        <v>69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37">
        <f t="shared" si="1"/>
        <v>0</v>
      </c>
      <c r="V9" s="37">
        <f t="shared" si="2"/>
        <v>0</v>
      </c>
      <c r="W9" s="37"/>
      <c r="X9" s="31">
        <f t="shared" ref="X9:X65" si="4">S9-Q9</f>
        <v>0</v>
      </c>
      <c r="Y9" s="32">
        <f t="shared" si="3"/>
        <v>0</v>
      </c>
      <c r="AA9" s="16">
        <f>Pop!D3/1000</f>
        <v>1335.9069999999999</v>
      </c>
      <c r="AC9" s="2"/>
    </row>
    <row r="10" spans="1:33" s="6" customFormat="1" ht="13.5" customHeight="1" x14ac:dyDescent="0.25">
      <c r="A10" s="2"/>
      <c r="B10" s="3" t="s">
        <v>122</v>
      </c>
      <c r="C10" s="3" t="s">
        <v>66</v>
      </c>
      <c r="D10" s="3" t="s">
        <v>60</v>
      </c>
      <c r="E10" s="14" t="s">
        <v>63</v>
      </c>
      <c r="F10" s="15" t="s">
        <v>70</v>
      </c>
      <c r="G10" s="16"/>
      <c r="H10" s="16"/>
      <c r="I10" s="16"/>
      <c r="J10" s="16">
        <v>1</v>
      </c>
      <c r="K10" s="16">
        <v>1</v>
      </c>
      <c r="L10" s="16">
        <v>1</v>
      </c>
      <c r="M10" s="16"/>
      <c r="N10" s="16"/>
      <c r="O10" s="16">
        <v>1</v>
      </c>
      <c r="P10" s="16"/>
      <c r="Q10" s="16"/>
      <c r="R10" s="16"/>
      <c r="S10" s="16">
        <v>1</v>
      </c>
      <c r="T10" s="16">
        <v>1</v>
      </c>
      <c r="U10" s="37">
        <f t="shared" si="1"/>
        <v>6.8493150684931503E-3</v>
      </c>
      <c r="V10" s="37">
        <f t="shared" si="2"/>
        <v>1.0787456636975406E-3</v>
      </c>
      <c r="W10" s="37"/>
      <c r="X10" s="31">
        <f t="shared" si="4"/>
        <v>1</v>
      </c>
      <c r="Y10" s="32">
        <f t="shared" si="3"/>
        <v>6.8493150684931503E-3</v>
      </c>
      <c r="AA10" s="16">
        <f>Pop!D4/1000</f>
        <v>6859.8190000000004</v>
      </c>
      <c r="AC10" s="2"/>
    </row>
    <row r="11" spans="1:33" s="6" customFormat="1" ht="13.5" customHeight="1" x14ac:dyDescent="0.25">
      <c r="A11" s="2"/>
      <c r="B11" s="3" t="s">
        <v>122</v>
      </c>
      <c r="C11" s="3" t="s">
        <v>66</v>
      </c>
      <c r="D11" s="3" t="s">
        <v>60</v>
      </c>
      <c r="E11" s="14" t="s">
        <v>62</v>
      </c>
      <c r="F11" s="15" t="s">
        <v>71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37">
        <f t="shared" si="1"/>
        <v>0</v>
      </c>
      <c r="V11" s="37">
        <f t="shared" si="2"/>
        <v>0</v>
      </c>
      <c r="W11" s="37"/>
      <c r="X11" s="31">
        <f t="shared" si="4"/>
        <v>0</v>
      </c>
      <c r="Y11" s="32">
        <f t="shared" si="3"/>
        <v>0</v>
      </c>
      <c r="AA11" s="16">
        <f>Pop!D5/1000</f>
        <v>1342.7950000000001</v>
      </c>
      <c r="AC11" s="2"/>
    </row>
    <row r="12" spans="1:33" s="6" customFormat="1" ht="13.5" customHeight="1" x14ac:dyDescent="0.25">
      <c r="A12" s="2"/>
      <c r="B12" s="3" t="s">
        <v>122</v>
      </c>
      <c r="C12" s="3" t="s">
        <v>66</v>
      </c>
      <c r="D12" s="3" t="s">
        <v>60</v>
      </c>
      <c r="E12" s="14" t="s">
        <v>61</v>
      </c>
      <c r="F12" s="15" t="s">
        <v>72</v>
      </c>
      <c r="G12" s="16"/>
      <c r="H12" s="16"/>
      <c r="I12" s="16"/>
      <c r="J12" s="16"/>
      <c r="K12" s="16"/>
      <c r="L12" s="16">
        <v>1</v>
      </c>
      <c r="M12" s="16"/>
      <c r="N12" s="16"/>
      <c r="O12" s="16">
        <v>1</v>
      </c>
      <c r="P12" s="16"/>
      <c r="Q12" s="16"/>
      <c r="R12" s="16"/>
      <c r="S12" s="16"/>
      <c r="T12" s="16"/>
      <c r="U12" s="37">
        <f t="shared" si="1"/>
        <v>0</v>
      </c>
      <c r="V12" s="37">
        <f t="shared" si="2"/>
        <v>0</v>
      </c>
      <c r="W12" s="37"/>
      <c r="X12" s="31">
        <f t="shared" si="4"/>
        <v>0</v>
      </c>
      <c r="Y12" s="32">
        <f t="shared" si="3"/>
        <v>0</v>
      </c>
      <c r="AA12" s="16">
        <f>Pop!D6/1000</f>
        <v>1059.6389999999999</v>
      </c>
      <c r="AC12" s="2"/>
    </row>
    <row r="13" spans="1:33" s="6" customFormat="1" ht="13.5" customHeight="1" x14ac:dyDescent="0.25">
      <c r="A13" s="2"/>
      <c r="B13" s="3" t="s">
        <v>122</v>
      </c>
      <c r="C13" s="3" t="s">
        <v>66</v>
      </c>
      <c r="D13" s="3" t="s">
        <v>60</v>
      </c>
      <c r="E13" s="22" t="s">
        <v>59</v>
      </c>
      <c r="F13" s="23" t="s">
        <v>73</v>
      </c>
      <c r="G13" s="24"/>
      <c r="H13" s="24"/>
      <c r="I13" s="24"/>
      <c r="J13" s="24"/>
      <c r="K13" s="24"/>
      <c r="L13" s="24"/>
      <c r="M13" s="24"/>
      <c r="N13" s="24"/>
      <c r="O13" s="24"/>
      <c r="P13" s="16"/>
      <c r="Q13" s="24"/>
      <c r="R13" s="24"/>
      <c r="S13" s="24"/>
      <c r="T13" s="24"/>
      <c r="U13" s="38">
        <f t="shared" si="1"/>
        <v>0</v>
      </c>
      <c r="V13" s="38">
        <f t="shared" si="2"/>
        <v>0</v>
      </c>
      <c r="W13" s="37"/>
      <c r="X13" s="31">
        <f t="shared" si="4"/>
        <v>0</v>
      </c>
      <c r="Y13" s="32">
        <f t="shared" si="3"/>
        <v>0</v>
      </c>
      <c r="AA13" s="16">
        <f>Pop!D7/1000</f>
        <v>623.65700000000004</v>
      </c>
      <c r="AC13" s="2"/>
    </row>
    <row r="14" spans="1:33" s="6" customFormat="1" ht="13.5" customHeight="1" x14ac:dyDescent="0.25">
      <c r="A14" s="2"/>
      <c r="B14" s="3" t="s">
        <v>122</v>
      </c>
      <c r="C14" s="3" t="s">
        <v>66</v>
      </c>
      <c r="D14" s="3" t="s">
        <v>123</v>
      </c>
      <c r="E14" s="14" t="s">
        <v>58</v>
      </c>
      <c r="F14" s="15" t="s">
        <v>74</v>
      </c>
      <c r="G14" s="16"/>
      <c r="H14" s="16"/>
      <c r="I14" s="16"/>
      <c r="J14" s="16">
        <f>54+1</f>
        <v>55</v>
      </c>
      <c r="K14" s="16">
        <f>60+1</f>
        <v>61</v>
      </c>
      <c r="L14" s="16">
        <v>63</v>
      </c>
      <c r="M14" s="16"/>
      <c r="N14" s="16"/>
      <c r="O14" s="16">
        <v>63</v>
      </c>
      <c r="P14" s="16"/>
      <c r="Q14" s="16"/>
      <c r="R14" s="16"/>
      <c r="S14" s="16">
        <v>62</v>
      </c>
      <c r="T14" s="16">
        <v>62</v>
      </c>
      <c r="U14" s="37">
        <f t="shared" si="1"/>
        <v>0.42465753424657532</v>
      </c>
      <c r="V14" s="37">
        <f t="shared" si="2"/>
        <v>5.0945829082295502E-2</v>
      </c>
      <c r="W14" s="37"/>
      <c r="X14" s="31">
        <f t="shared" si="4"/>
        <v>62</v>
      </c>
      <c r="Y14" s="32">
        <f t="shared" si="3"/>
        <v>0.42465753424657532</v>
      </c>
      <c r="AA14" s="16">
        <f>Pop!D8/1000</f>
        <v>9005.6440000000002</v>
      </c>
      <c r="AC14" s="2"/>
    </row>
    <row r="15" spans="1:33" s="6" customFormat="1" ht="13.5" customHeight="1" x14ac:dyDescent="0.25">
      <c r="A15" s="2"/>
      <c r="B15" s="3" t="s">
        <v>122</v>
      </c>
      <c r="C15" s="3" t="s">
        <v>66</v>
      </c>
      <c r="D15" s="3" t="s">
        <v>123</v>
      </c>
      <c r="E15" s="14" t="s">
        <v>57</v>
      </c>
      <c r="F15" s="15" t="s">
        <v>75</v>
      </c>
      <c r="G15" s="16"/>
      <c r="H15" s="16"/>
      <c r="I15" s="16"/>
      <c r="J15" s="16">
        <v>24</v>
      </c>
      <c r="K15" s="16">
        <v>28</v>
      </c>
      <c r="L15" s="16">
        <v>36</v>
      </c>
      <c r="M15" s="16"/>
      <c r="N15" s="16"/>
      <c r="O15" s="16">
        <v>41</v>
      </c>
      <c r="P15" s="16"/>
      <c r="Q15" s="16"/>
      <c r="R15" s="16"/>
      <c r="S15" s="16">
        <v>40</v>
      </c>
      <c r="T15" s="16">
        <v>39</v>
      </c>
      <c r="U15" s="37">
        <f t="shared" si="1"/>
        <v>0.27397260273972601</v>
      </c>
      <c r="V15" s="37">
        <f t="shared" si="2"/>
        <v>1.491229029150958E-2</v>
      </c>
      <c r="W15" s="37"/>
      <c r="X15" s="31">
        <f t="shared" si="4"/>
        <v>40</v>
      </c>
      <c r="Y15" s="32">
        <f t="shared" si="3"/>
        <v>0.27397260273972601</v>
      </c>
      <c r="AA15" s="16">
        <f>Pop!D9/1000</f>
        <v>19849.399000000001</v>
      </c>
      <c r="AC15" s="2"/>
    </row>
    <row r="16" spans="1:33" s="6" customFormat="1" ht="13.5" customHeight="1" x14ac:dyDescent="0.25">
      <c r="A16" s="2"/>
      <c r="B16" s="3" t="s">
        <v>122</v>
      </c>
      <c r="C16" s="3" t="s">
        <v>66</v>
      </c>
      <c r="D16" s="3" t="s">
        <v>123</v>
      </c>
      <c r="E16" s="22" t="s">
        <v>56</v>
      </c>
      <c r="F16" s="23" t="s">
        <v>76</v>
      </c>
      <c r="G16" s="24"/>
      <c r="H16" s="24"/>
      <c r="I16" s="24"/>
      <c r="J16" s="24">
        <v>8</v>
      </c>
      <c r="K16" s="24">
        <v>12</v>
      </c>
      <c r="L16" s="24">
        <v>14</v>
      </c>
      <c r="M16" s="24"/>
      <c r="N16" s="24"/>
      <c r="O16" s="24">
        <v>16</v>
      </c>
      <c r="P16" s="16"/>
      <c r="Q16" s="24"/>
      <c r="R16" s="24"/>
      <c r="S16" s="24">
        <v>17</v>
      </c>
      <c r="T16" s="24">
        <v>17</v>
      </c>
      <c r="U16" s="38">
        <f t="shared" si="1"/>
        <v>0.11643835616438356</v>
      </c>
      <c r="V16" s="38">
        <f t="shared" si="2"/>
        <v>9.8238754063964678E-3</v>
      </c>
      <c r="W16" s="37"/>
      <c r="X16" s="31">
        <f t="shared" si="4"/>
        <v>17</v>
      </c>
      <c r="Y16" s="32">
        <f t="shared" si="3"/>
        <v>0.11643835616438356</v>
      </c>
      <c r="AA16" s="16">
        <f>Pop!D10/1000</f>
        <v>12805.537</v>
      </c>
      <c r="AC16" s="2"/>
    </row>
    <row r="17" spans="1:29" s="6" customFormat="1" ht="13.5" customHeight="1" x14ac:dyDescent="0.25">
      <c r="A17" s="2"/>
      <c r="B17" s="3" t="s">
        <v>122</v>
      </c>
      <c r="C17" s="3" t="s">
        <v>55</v>
      </c>
      <c r="D17" s="3" t="s">
        <v>50</v>
      </c>
      <c r="E17" s="14" t="s">
        <v>54</v>
      </c>
      <c r="F17" s="15" t="s">
        <v>77</v>
      </c>
      <c r="G17" s="16"/>
      <c r="H17" s="16"/>
      <c r="I17" s="16"/>
      <c r="J17" s="16">
        <v>1</v>
      </c>
      <c r="K17" s="16">
        <v>1</v>
      </c>
      <c r="L17" s="16">
        <v>1</v>
      </c>
      <c r="M17" s="16"/>
      <c r="N17" s="16"/>
      <c r="O17" s="16">
        <v>2</v>
      </c>
      <c r="P17" s="16"/>
      <c r="Q17" s="16"/>
      <c r="R17" s="16"/>
      <c r="S17" s="16">
        <v>2</v>
      </c>
      <c r="T17" s="16">
        <v>2</v>
      </c>
      <c r="U17" s="37">
        <f t="shared" si="1"/>
        <v>1.3698630136986301E-2</v>
      </c>
      <c r="V17" s="37">
        <f t="shared" si="2"/>
        <v>1.1560672871779719E-3</v>
      </c>
      <c r="W17" s="37"/>
      <c r="X17" s="31">
        <f t="shared" si="4"/>
        <v>2</v>
      </c>
      <c r="Y17" s="32">
        <f t="shared" si="3"/>
        <v>1.3698630136986301E-2</v>
      </c>
      <c r="AA17" s="16">
        <f>Pop!D11/1000</f>
        <v>12802.022999999999</v>
      </c>
      <c r="AC17" s="2"/>
    </row>
    <row r="18" spans="1:29" s="6" customFormat="1" ht="13.5" customHeight="1" x14ac:dyDescent="0.25">
      <c r="A18" s="2"/>
      <c r="B18" s="3" t="s">
        <v>122</v>
      </c>
      <c r="C18" s="3" t="s">
        <v>55</v>
      </c>
      <c r="D18" s="3" t="s">
        <v>50</v>
      </c>
      <c r="E18" s="14" t="s">
        <v>53</v>
      </c>
      <c r="F18" s="15" t="s">
        <v>78</v>
      </c>
      <c r="G18" s="16"/>
      <c r="H18" s="16"/>
      <c r="I18" s="16"/>
      <c r="J18" s="16">
        <v>0</v>
      </c>
      <c r="K18" s="16">
        <v>0</v>
      </c>
      <c r="L18" s="16">
        <v>0</v>
      </c>
      <c r="M18" s="16"/>
      <c r="N18" s="16"/>
      <c r="O18" s="16">
        <v>0</v>
      </c>
      <c r="P18" s="16"/>
      <c r="Q18" s="16"/>
      <c r="R18" s="16"/>
      <c r="S18" s="16"/>
      <c r="T18" s="16"/>
      <c r="U18" s="37">
        <f t="shared" si="1"/>
        <v>0</v>
      </c>
      <c r="V18" s="37">
        <f t="shared" si="2"/>
        <v>0</v>
      </c>
      <c r="W18" s="37"/>
      <c r="X18" s="31">
        <f t="shared" si="4"/>
        <v>0</v>
      </c>
      <c r="Y18" s="32">
        <f t="shared" si="3"/>
        <v>0</v>
      </c>
      <c r="AA18" s="16">
        <f>Pop!D12/1000</f>
        <v>6666.8180000000002</v>
      </c>
      <c r="AC18" s="2"/>
    </row>
    <row r="19" spans="1:29" s="6" customFormat="1" ht="13.5" customHeight="1" x14ac:dyDescent="0.25">
      <c r="A19" s="2"/>
      <c r="B19" s="3" t="s">
        <v>122</v>
      </c>
      <c r="C19" s="3" t="s">
        <v>55</v>
      </c>
      <c r="D19" s="3" t="s">
        <v>50</v>
      </c>
      <c r="E19" s="14" t="s">
        <v>52</v>
      </c>
      <c r="F19" s="15" t="s">
        <v>79</v>
      </c>
      <c r="G19" s="16"/>
      <c r="H19" s="16"/>
      <c r="I19" s="16"/>
      <c r="J19" s="16">
        <v>1</v>
      </c>
      <c r="K19" s="16">
        <v>2</v>
      </c>
      <c r="L19" s="16">
        <v>2</v>
      </c>
      <c r="M19" s="16"/>
      <c r="N19" s="16"/>
      <c r="O19" s="16">
        <v>3</v>
      </c>
      <c r="P19" s="16"/>
      <c r="Q19" s="16"/>
      <c r="R19" s="16"/>
      <c r="S19" s="16">
        <v>3</v>
      </c>
      <c r="T19" s="16">
        <v>3</v>
      </c>
      <c r="U19" s="37">
        <f t="shared" si="1"/>
        <v>2.0547945205479451E-2</v>
      </c>
      <c r="V19" s="37">
        <f t="shared" si="2"/>
        <v>2.2283986115269839E-3</v>
      </c>
      <c r="W19" s="37"/>
      <c r="X19" s="31">
        <f t="shared" si="4"/>
        <v>3</v>
      </c>
      <c r="Y19" s="32">
        <f t="shared" si="3"/>
        <v>2.0547945205479451E-2</v>
      </c>
      <c r="AA19" s="16">
        <f>Pop!D13/1000</f>
        <v>9962.3109999999997</v>
      </c>
      <c r="AC19" s="2"/>
    </row>
    <row r="20" spans="1:29" s="6" customFormat="1" ht="13.5" customHeight="1" x14ac:dyDescent="0.25">
      <c r="A20" s="2"/>
      <c r="B20" s="3" t="s">
        <v>122</v>
      </c>
      <c r="C20" s="3" t="s">
        <v>55</v>
      </c>
      <c r="D20" s="3" t="s">
        <v>50</v>
      </c>
      <c r="E20" s="14" t="s">
        <v>51</v>
      </c>
      <c r="F20" s="15" t="s">
        <v>80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37">
        <f t="shared" si="1"/>
        <v>0</v>
      </c>
      <c r="V20" s="37">
        <f t="shared" si="2"/>
        <v>0</v>
      </c>
      <c r="W20" s="37"/>
      <c r="X20" s="31">
        <f t="shared" si="4"/>
        <v>0</v>
      </c>
      <c r="Y20" s="32">
        <f t="shared" si="3"/>
        <v>0</v>
      </c>
      <c r="AA20" s="16">
        <f>Pop!D14/1000</f>
        <v>11658.609</v>
      </c>
      <c r="AC20" s="2"/>
    </row>
    <row r="21" spans="1:29" s="6" customFormat="1" ht="13.5" customHeight="1" x14ac:dyDescent="0.25">
      <c r="A21" s="2"/>
      <c r="B21" s="3" t="s">
        <v>122</v>
      </c>
      <c r="C21" s="3" t="s">
        <v>55</v>
      </c>
      <c r="D21" s="3" t="s">
        <v>50</v>
      </c>
      <c r="E21" s="22" t="s">
        <v>49</v>
      </c>
      <c r="F21" s="23" t="s">
        <v>81</v>
      </c>
      <c r="G21" s="24"/>
      <c r="H21" s="24"/>
      <c r="I21" s="24"/>
      <c r="J21" s="24"/>
      <c r="K21" s="24"/>
      <c r="L21" s="24"/>
      <c r="M21" s="24"/>
      <c r="N21" s="24"/>
      <c r="O21" s="24"/>
      <c r="P21" s="16"/>
      <c r="Q21" s="24"/>
      <c r="R21" s="24"/>
      <c r="S21" s="24"/>
      <c r="T21" s="24"/>
      <c r="U21" s="38">
        <f t="shared" si="1"/>
        <v>0</v>
      </c>
      <c r="V21" s="38">
        <f t="shared" si="2"/>
        <v>0</v>
      </c>
      <c r="W21" s="37"/>
      <c r="X21" s="31">
        <f t="shared" si="4"/>
        <v>0</v>
      </c>
      <c r="Y21" s="32">
        <f t="shared" si="3"/>
        <v>0</v>
      </c>
      <c r="AA21" s="16">
        <f>Pop!D15/1000</f>
        <v>5795.4830000000002</v>
      </c>
      <c r="AC21" s="2"/>
    </row>
    <row r="22" spans="1:29" ht="13.5" customHeight="1" x14ac:dyDescent="0.25">
      <c r="B22" s="3" t="s">
        <v>122</v>
      </c>
      <c r="C22" s="3" t="s">
        <v>55</v>
      </c>
      <c r="D22" s="3" t="s">
        <v>42</v>
      </c>
      <c r="E22" s="14" t="s">
        <v>48</v>
      </c>
      <c r="F22" s="15" t="s">
        <v>82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37">
        <f t="shared" si="1"/>
        <v>0</v>
      </c>
      <c r="V22" s="37">
        <f t="shared" si="2"/>
        <v>0</v>
      </c>
      <c r="W22" s="37"/>
      <c r="X22" s="31">
        <f t="shared" si="4"/>
        <v>0</v>
      </c>
      <c r="Y22" s="32">
        <f t="shared" si="3"/>
        <v>0</v>
      </c>
      <c r="Z22" s="6"/>
      <c r="AA22" s="16">
        <f>Pop!D16/1000</f>
        <v>3145.7109999999998</v>
      </c>
      <c r="AB22" s="6"/>
    </row>
    <row r="23" spans="1:29" ht="13.5" customHeight="1" x14ac:dyDescent="0.25">
      <c r="B23" s="3" t="s">
        <v>122</v>
      </c>
      <c r="C23" s="3" t="s">
        <v>55</v>
      </c>
      <c r="D23" s="3" t="s">
        <v>42</v>
      </c>
      <c r="E23" s="14" t="s">
        <v>47</v>
      </c>
      <c r="F23" s="15" t="s">
        <v>83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37">
        <f t="shared" si="1"/>
        <v>0</v>
      </c>
      <c r="V23" s="37">
        <f t="shared" si="2"/>
        <v>0</v>
      </c>
      <c r="W23" s="37"/>
      <c r="X23" s="31">
        <f t="shared" si="4"/>
        <v>0</v>
      </c>
      <c r="Y23" s="32">
        <f t="shared" si="3"/>
        <v>0</v>
      </c>
      <c r="Z23" s="6"/>
      <c r="AA23" s="16">
        <f>Pop!D17/1000</f>
        <v>2913.123</v>
      </c>
      <c r="AB23" s="6"/>
    </row>
    <row r="24" spans="1:29" ht="13.5" customHeight="1" x14ac:dyDescent="0.25">
      <c r="B24" s="3" t="s">
        <v>122</v>
      </c>
      <c r="C24" s="3" t="s">
        <v>55</v>
      </c>
      <c r="D24" s="3" t="s">
        <v>42</v>
      </c>
      <c r="E24" s="14" t="s">
        <v>46</v>
      </c>
      <c r="F24" s="15" t="s">
        <v>84</v>
      </c>
      <c r="G24" s="16"/>
      <c r="H24" s="16"/>
      <c r="I24" s="16"/>
      <c r="J24" s="16">
        <v>0</v>
      </c>
      <c r="K24" s="16">
        <v>0</v>
      </c>
      <c r="L24" s="16"/>
      <c r="M24" s="16"/>
      <c r="N24" s="16"/>
      <c r="O24" s="16"/>
      <c r="P24" s="16"/>
      <c r="Q24" s="16"/>
      <c r="R24" s="16"/>
      <c r="S24" s="16"/>
      <c r="T24" s="16"/>
      <c r="U24" s="37">
        <f t="shared" si="1"/>
        <v>0</v>
      </c>
      <c r="V24" s="37">
        <f t="shared" si="2"/>
        <v>0</v>
      </c>
      <c r="W24" s="37"/>
      <c r="X24" s="31">
        <f t="shared" si="4"/>
        <v>0</v>
      </c>
      <c r="Y24" s="32">
        <f t="shared" si="3"/>
        <v>0</v>
      </c>
      <c r="Z24" s="6"/>
      <c r="AA24" s="16">
        <f>Pop!D18/1000</f>
        <v>5576.6059999999998</v>
      </c>
      <c r="AB24" s="6"/>
    </row>
    <row r="25" spans="1:29" ht="13.5" customHeight="1" x14ac:dyDescent="0.25">
      <c r="B25" s="3" t="s">
        <v>122</v>
      </c>
      <c r="C25" s="3" t="s">
        <v>55</v>
      </c>
      <c r="D25" s="3" t="s">
        <v>42</v>
      </c>
      <c r="E25" s="14" t="s">
        <v>45</v>
      </c>
      <c r="F25" s="15" t="s">
        <v>85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37">
        <f t="shared" si="1"/>
        <v>0</v>
      </c>
      <c r="V25" s="37">
        <f t="shared" si="2"/>
        <v>0</v>
      </c>
      <c r="W25" s="37"/>
      <c r="X25" s="31">
        <f t="shared" si="4"/>
        <v>0</v>
      </c>
      <c r="Y25" s="32">
        <f t="shared" si="3"/>
        <v>0</v>
      </c>
      <c r="Z25" s="6"/>
      <c r="AA25" s="16">
        <f>Pop!D19/1000</f>
        <v>6113.5320000000002</v>
      </c>
      <c r="AB25" s="6"/>
    </row>
    <row r="26" spans="1:29" ht="13.5" customHeight="1" x14ac:dyDescent="0.25">
      <c r="B26" s="3" t="s">
        <v>122</v>
      </c>
      <c r="C26" s="3" t="s">
        <v>55</v>
      </c>
      <c r="D26" s="3" t="s">
        <v>42</v>
      </c>
      <c r="E26" s="14" t="s">
        <v>44</v>
      </c>
      <c r="F26" s="15" t="s">
        <v>86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37">
        <f t="shared" si="1"/>
        <v>0</v>
      </c>
      <c r="V26" s="37">
        <f t="shared" si="2"/>
        <v>0</v>
      </c>
      <c r="W26" s="37"/>
      <c r="X26" s="31">
        <f t="shared" si="4"/>
        <v>0</v>
      </c>
      <c r="Y26" s="32">
        <f t="shared" si="3"/>
        <v>0</v>
      </c>
      <c r="Z26" s="6"/>
      <c r="AA26" s="16">
        <f>Pop!D20/1000</f>
        <v>1920.076</v>
      </c>
      <c r="AB26" s="6"/>
    </row>
    <row r="27" spans="1:29" ht="13.5" customHeight="1" x14ac:dyDescent="0.25">
      <c r="B27" s="3" t="s">
        <v>122</v>
      </c>
      <c r="C27" s="3" t="s">
        <v>55</v>
      </c>
      <c r="D27" s="3" t="s">
        <v>42</v>
      </c>
      <c r="E27" s="14" t="s">
        <v>43</v>
      </c>
      <c r="F27" s="15" t="s">
        <v>87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37">
        <f t="shared" si="1"/>
        <v>0</v>
      </c>
      <c r="V27" s="37">
        <f t="shared" si="2"/>
        <v>0</v>
      </c>
      <c r="W27" s="37"/>
      <c r="X27" s="31">
        <f t="shared" si="4"/>
        <v>0</v>
      </c>
      <c r="Y27" s="32">
        <f t="shared" si="3"/>
        <v>0</v>
      </c>
      <c r="Z27" s="6"/>
      <c r="AA27" s="16">
        <f>Pop!D21/1000</f>
        <v>755.39300000000003</v>
      </c>
      <c r="AB27" s="6"/>
    </row>
    <row r="28" spans="1:29" ht="13.5" customHeight="1" x14ac:dyDescent="0.25">
      <c r="B28" s="3" t="s">
        <v>122</v>
      </c>
      <c r="C28" s="3" t="s">
        <v>55</v>
      </c>
      <c r="D28" s="3" t="s">
        <v>42</v>
      </c>
      <c r="E28" s="22" t="s">
        <v>41</v>
      </c>
      <c r="F28" s="23" t="s">
        <v>88</v>
      </c>
      <c r="G28" s="24"/>
      <c r="H28" s="24"/>
      <c r="I28" s="24"/>
      <c r="J28" s="24"/>
      <c r="K28" s="24"/>
      <c r="L28" s="24"/>
      <c r="M28" s="24"/>
      <c r="N28" s="24"/>
      <c r="O28" s="24"/>
      <c r="P28" s="16"/>
      <c r="Q28" s="24"/>
      <c r="R28" s="24"/>
      <c r="S28" s="24"/>
      <c r="T28" s="24"/>
      <c r="U28" s="38">
        <f t="shared" si="1"/>
        <v>0</v>
      </c>
      <c r="V28" s="38">
        <f t="shared" si="2"/>
        <v>0</v>
      </c>
      <c r="W28" s="37"/>
      <c r="X28" s="31">
        <f t="shared" si="4"/>
        <v>0</v>
      </c>
      <c r="Y28" s="32">
        <f t="shared" si="3"/>
        <v>0</v>
      </c>
      <c r="Z28" s="6"/>
      <c r="AA28" s="16">
        <f>Pop!D22/1000</f>
        <v>869.66600000000005</v>
      </c>
      <c r="AB28" s="6"/>
    </row>
    <row r="29" spans="1:29" ht="13.5" customHeight="1" x14ac:dyDescent="0.25">
      <c r="B29" s="3" t="s">
        <v>122</v>
      </c>
      <c r="C29" s="3" t="s">
        <v>142</v>
      </c>
      <c r="D29" s="3" t="s">
        <v>32</v>
      </c>
      <c r="E29" s="14" t="s">
        <v>40</v>
      </c>
      <c r="F29" s="15" t="s">
        <v>89</v>
      </c>
      <c r="G29" s="16"/>
      <c r="H29" s="16"/>
      <c r="I29" s="16"/>
      <c r="J29" s="16">
        <v>3</v>
      </c>
      <c r="K29" s="16">
        <v>3</v>
      </c>
      <c r="L29" s="16">
        <v>3</v>
      </c>
      <c r="M29" s="16"/>
      <c r="N29" s="16"/>
      <c r="O29" s="16">
        <v>3</v>
      </c>
      <c r="P29" s="16"/>
      <c r="Q29" s="16"/>
      <c r="R29" s="16"/>
      <c r="S29" s="16">
        <v>3</v>
      </c>
      <c r="T29" s="16">
        <v>3</v>
      </c>
      <c r="U29" s="37">
        <f t="shared" si="1"/>
        <v>2.0547945205479451E-2</v>
      </c>
      <c r="V29" s="37">
        <f t="shared" si="2"/>
        <v>2.3078386467333168E-2</v>
      </c>
      <c r="W29" s="37"/>
      <c r="X29" s="31">
        <f t="shared" si="4"/>
        <v>3</v>
      </c>
      <c r="Y29" s="32">
        <f t="shared" si="3"/>
        <v>2.0547945205479451E-2</v>
      </c>
      <c r="Z29" s="6"/>
      <c r="AA29" s="16">
        <f>Pop!D23/1000</f>
        <v>961.93899999999996</v>
      </c>
      <c r="AB29" s="6"/>
    </row>
    <row r="30" spans="1:29" ht="13.5" customHeight="1" x14ac:dyDescent="0.25">
      <c r="B30" s="3" t="s">
        <v>122</v>
      </c>
      <c r="C30" s="3" t="s">
        <v>142</v>
      </c>
      <c r="D30" s="3" t="s">
        <v>32</v>
      </c>
      <c r="E30" s="14" t="s">
        <v>39</v>
      </c>
      <c r="F30" s="15" t="s">
        <v>119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37">
        <f t="shared" si="1"/>
        <v>0</v>
      </c>
      <c r="V30" s="37">
        <f t="shared" si="2"/>
        <v>0</v>
      </c>
      <c r="W30" s="37"/>
      <c r="X30" s="31">
        <f t="shared" si="4"/>
        <v>0</v>
      </c>
      <c r="Y30" s="32">
        <f t="shared" si="3"/>
        <v>0</v>
      </c>
      <c r="Z30" s="6"/>
      <c r="AA30" s="16">
        <f>Pop!D24/1000</f>
        <v>693.97199999999998</v>
      </c>
      <c r="AB30" s="6"/>
    </row>
    <row r="31" spans="1:29" ht="13.5" customHeight="1" x14ac:dyDescent="0.25">
      <c r="B31" s="3" t="s">
        <v>122</v>
      </c>
      <c r="C31" s="3" t="s">
        <v>142</v>
      </c>
      <c r="D31" s="3" t="s">
        <v>32</v>
      </c>
      <c r="E31" s="14" t="s">
        <v>38</v>
      </c>
      <c r="F31" s="15" t="s">
        <v>90</v>
      </c>
      <c r="G31" s="16"/>
      <c r="H31" s="16"/>
      <c r="I31" s="16"/>
      <c r="J31" s="16">
        <v>1</v>
      </c>
      <c r="K31" s="16">
        <v>2</v>
      </c>
      <c r="L31" s="16">
        <v>6</v>
      </c>
      <c r="M31" s="16"/>
      <c r="N31" s="16"/>
      <c r="O31" s="16">
        <v>7</v>
      </c>
      <c r="P31" s="16"/>
      <c r="Q31" s="16"/>
      <c r="R31" s="16"/>
      <c r="S31" s="16">
        <v>7</v>
      </c>
      <c r="T31" s="16">
        <v>7</v>
      </c>
      <c r="U31" s="37">
        <f t="shared" si="1"/>
        <v>4.7945205479452052E-2</v>
      </c>
      <c r="V31" s="37">
        <f t="shared" si="2"/>
        <v>2.4685004098282531E-3</v>
      </c>
      <c r="W31" s="37"/>
      <c r="X31" s="31">
        <f t="shared" si="4"/>
        <v>7</v>
      </c>
      <c r="Y31" s="32">
        <f t="shared" si="3"/>
        <v>4.7945205479452052E-2</v>
      </c>
      <c r="Z31" s="6"/>
      <c r="AA31" s="16">
        <f>Pop!D25/1000</f>
        <v>20984.400000000001</v>
      </c>
      <c r="AB31" s="6"/>
    </row>
    <row r="32" spans="1:29" ht="13.5" customHeight="1" x14ac:dyDescent="0.25">
      <c r="B32" s="3" t="s">
        <v>122</v>
      </c>
      <c r="C32" s="3" t="s">
        <v>142</v>
      </c>
      <c r="D32" s="3" t="s">
        <v>32</v>
      </c>
      <c r="E32" s="14" t="s">
        <v>37</v>
      </c>
      <c r="F32" s="15" t="s">
        <v>91</v>
      </c>
      <c r="G32" s="16"/>
      <c r="H32" s="16"/>
      <c r="I32" s="16"/>
      <c r="J32" s="16">
        <v>0</v>
      </c>
      <c r="K32" s="16">
        <v>0</v>
      </c>
      <c r="L32" s="16">
        <v>0</v>
      </c>
      <c r="M32" s="16"/>
      <c r="N32" s="16"/>
      <c r="O32" s="16">
        <v>0</v>
      </c>
      <c r="P32" s="16"/>
      <c r="Q32" s="16"/>
      <c r="R32" s="16"/>
      <c r="S32" s="16"/>
      <c r="T32" s="16"/>
      <c r="U32" s="37">
        <f t="shared" si="1"/>
        <v>0</v>
      </c>
      <c r="V32" s="37">
        <f t="shared" si="2"/>
        <v>0</v>
      </c>
      <c r="W32" s="37"/>
      <c r="X32" s="31">
        <f t="shared" si="4"/>
        <v>0</v>
      </c>
      <c r="Y32" s="32">
        <f t="shared" si="3"/>
        <v>0</v>
      </c>
      <c r="Z32" s="6"/>
      <c r="AA32" s="16">
        <f>Pop!D26/1000</f>
        <v>10429.379000000001</v>
      </c>
      <c r="AB32" s="6"/>
    </row>
    <row r="33" spans="1:29" ht="13.5" customHeight="1" x14ac:dyDescent="0.25">
      <c r="B33" s="3" t="s">
        <v>122</v>
      </c>
      <c r="C33" s="3" t="s">
        <v>142</v>
      </c>
      <c r="D33" s="3" t="s">
        <v>32</v>
      </c>
      <c r="E33" s="14" t="s">
        <v>36</v>
      </c>
      <c r="F33" s="15" t="s">
        <v>92</v>
      </c>
      <c r="G33" s="16"/>
      <c r="H33" s="16"/>
      <c r="I33" s="16"/>
      <c r="J33" s="16">
        <v>4</v>
      </c>
      <c r="K33" s="16">
        <v>5</v>
      </c>
      <c r="L33" s="16">
        <v>6</v>
      </c>
      <c r="M33" s="16"/>
      <c r="N33" s="16"/>
      <c r="O33" s="16">
        <v>7</v>
      </c>
      <c r="P33" s="16"/>
      <c r="Q33" s="16"/>
      <c r="R33" s="16"/>
      <c r="S33" s="16">
        <v>5</v>
      </c>
      <c r="T33" s="16">
        <v>5</v>
      </c>
      <c r="U33" s="37">
        <f t="shared" si="1"/>
        <v>3.4246575342465752E-2</v>
      </c>
      <c r="V33" s="37">
        <f t="shared" si="2"/>
        <v>6.1135026288887456E-3</v>
      </c>
      <c r="W33" s="37"/>
      <c r="X33" s="31">
        <f t="shared" si="4"/>
        <v>5</v>
      </c>
      <c r="Y33" s="32">
        <f t="shared" si="3"/>
        <v>3.4246575342465752E-2</v>
      </c>
      <c r="Z33" s="6"/>
      <c r="AA33" s="16">
        <f>Pop!D27/1000</f>
        <v>6052.1769999999997</v>
      </c>
      <c r="AB33" s="6"/>
    </row>
    <row r="34" spans="1:29" ht="13.5" customHeight="1" x14ac:dyDescent="0.25">
      <c r="B34" s="3" t="s">
        <v>122</v>
      </c>
      <c r="C34" s="3" t="s">
        <v>142</v>
      </c>
      <c r="D34" s="3" t="s">
        <v>32</v>
      </c>
      <c r="E34" s="14" t="s">
        <v>35</v>
      </c>
      <c r="F34" s="15" t="s">
        <v>93</v>
      </c>
      <c r="G34" s="16"/>
      <c r="H34" s="16"/>
      <c r="I34" s="16"/>
      <c r="J34" s="16">
        <v>0</v>
      </c>
      <c r="K34" s="16">
        <v>3</v>
      </c>
      <c r="L34" s="16">
        <v>3</v>
      </c>
      <c r="M34" s="16"/>
      <c r="N34" s="16"/>
      <c r="O34" s="16">
        <v>2</v>
      </c>
      <c r="P34" s="16"/>
      <c r="Q34" s="16"/>
      <c r="R34" s="16"/>
      <c r="S34" s="16">
        <v>1</v>
      </c>
      <c r="T34" s="16">
        <v>2</v>
      </c>
      <c r="U34" s="37">
        <f t="shared" si="1"/>
        <v>6.8493150684931503E-3</v>
      </c>
      <c r="V34" s="37">
        <f t="shared" si="2"/>
        <v>7.2030547960712991E-4</v>
      </c>
      <c r="W34" s="37"/>
      <c r="X34" s="31">
        <f t="shared" si="4"/>
        <v>1</v>
      </c>
      <c r="Y34" s="32">
        <f t="shared" si="3"/>
        <v>6.8493150684931503E-3</v>
      </c>
      <c r="Z34" s="6"/>
      <c r="AA34" s="16">
        <f>Pop!D28/1000</f>
        <v>10273.419</v>
      </c>
      <c r="AB34" s="6"/>
    </row>
    <row r="35" spans="1:29" ht="13.5" customHeight="1" x14ac:dyDescent="0.25">
      <c r="B35" s="3" t="s">
        <v>122</v>
      </c>
      <c r="C35" s="3" t="s">
        <v>142</v>
      </c>
      <c r="D35" s="3" t="s">
        <v>32</v>
      </c>
      <c r="E35" s="14" t="s">
        <v>6</v>
      </c>
      <c r="F35" s="15" t="s">
        <v>94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37">
        <f t="shared" si="1"/>
        <v>0</v>
      </c>
      <c r="V35" s="37">
        <f t="shared" si="2"/>
        <v>0</v>
      </c>
      <c r="W35" s="37"/>
      <c r="X35" s="31">
        <f t="shared" si="4"/>
        <v>0</v>
      </c>
      <c r="Y35" s="32">
        <f t="shared" si="3"/>
        <v>0</v>
      </c>
      <c r="Z35" s="6"/>
      <c r="AA35" s="16">
        <f>Pop!D29/1000</f>
        <v>3337.1770000000001</v>
      </c>
      <c r="AB35" s="6"/>
    </row>
    <row r="36" spans="1:29" ht="13.5" customHeight="1" x14ac:dyDescent="0.25">
      <c r="B36" s="3" t="s">
        <v>122</v>
      </c>
      <c r="C36" s="3" t="s">
        <v>142</v>
      </c>
      <c r="D36" s="3" t="s">
        <v>32</v>
      </c>
      <c r="E36" s="14" t="s">
        <v>34</v>
      </c>
      <c r="F36" s="15" t="s">
        <v>95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37">
        <f t="shared" si="1"/>
        <v>0</v>
      </c>
      <c r="V36" s="37">
        <f t="shared" si="2"/>
        <v>0</v>
      </c>
      <c r="W36" s="37"/>
      <c r="X36" s="31">
        <f t="shared" si="4"/>
        <v>0</v>
      </c>
      <c r="Y36" s="32">
        <f t="shared" si="3"/>
        <v>0</v>
      </c>
      <c r="Z36" s="6"/>
      <c r="AA36" s="16">
        <f>Pop!D30/1000</f>
        <v>5024.3689999999997</v>
      </c>
      <c r="AB36" s="6"/>
    </row>
    <row r="37" spans="1:29" ht="13.5" customHeight="1" x14ac:dyDescent="0.25">
      <c r="B37" s="3" t="s">
        <v>122</v>
      </c>
      <c r="C37" s="3" t="s">
        <v>142</v>
      </c>
      <c r="D37" s="3" t="s">
        <v>32</v>
      </c>
      <c r="E37" s="14" t="s">
        <v>33</v>
      </c>
      <c r="F37" s="15" t="s">
        <v>96</v>
      </c>
      <c r="G37" s="16"/>
      <c r="H37" s="16"/>
      <c r="I37" s="16"/>
      <c r="J37" s="16">
        <v>2</v>
      </c>
      <c r="K37" s="16">
        <v>2</v>
      </c>
      <c r="L37" s="16">
        <v>2</v>
      </c>
      <c r="M37" s="16"/>
      <c r="N37" s="16"/>
      <c r="O37" s="16">
        <v>1</v>
      </c>
      <c r="P37" s="16"/>
      <c r="Q37" s="16"/>
      <c r="R37" s="16"/>
      <c r="S37" s="16">
        <v>1</v>
      </c>
      <c r="T37" s="16">
        <v>1</v>
      </c>
      <c r="U37" s="37">
        <f t="shared" si="1"/>
        <v>6.8493150684931503E-3</v>
      </c>
      <c r="V37" s="37">
        <f t="shared" si="2"/>
        <v>8.7366971978814693E-4</v>
      </c>
      <c r="W37" s="37"/>
      <c r="X37" s="31">
        <f t="shared" si="4"/>
        <v>1</v>
      </c>
      <c r="Y37" s="32">
        <f t="shared" si="3"/>
        <v>6.8493150684931503E-3</v>
      </c>
      <c r="Z37" s="6"/>
      <c r="AA37" s="16">
        <f>Pop!D31/1000</f>
        <v>8470.02</v>
      </c>
      <c r="AB37" s="6"/>
    </row>
    <row r="38" spans="1:29" s="6" customFormat="1" ht="13.5" customHeight="1" x14ac:dyDescent="0.25">
      <c r="A38" s="2"/>
      <c r="B38" s="3" t="s">
        <v>122</v>
      </c>
      <c r="C38" s="3" t="s">
        <v>142</v>
      </c>
      <c r="D38" s="3" t="s">
        <v>32</v>
      </c>
      <c r="E38" s="22" t="s">
        <v>31</v>
      </c>
      <c r="F38" s="23" t="s">
        <v>97</v>
      </c>
      <c r="G38" s="24"/>
      <c r="H38" s="24"/>
      <c r="I38" s="24"/>
      <c r="J38" s="24"/>
      <c r="K38" s="24"/>
      <c r="L38" s="24"/>
      <c r="M38" s="24"/>
      <c r="N38" s="24"/>
      <c r="O38" s="24"/>
      <c r="P38" s="16"/>
      <c r="Q38" s="24"/>
      <c r="R38" s="24"/>
      <c r="S38" s="24"/>
      <c r="T38" s="24"/>
      <c r="U38" s="38">
        <f t="shared" si="1"/>
        <v>0</v>
      </c>
      <c r="V38" s="38">
        <f t="shared" si="2"/>
        <v>0</v>
      </c>
      <c r="W38" s="37"/>
      <c r="X38" s="31">
        <f t="shared" si="4"/>
        <v>0</v>
      </c>
      <c r="Y38" s="32">
        <f t="shared" si="3"/>
        <v>0</v>
      </c>
      <c r="AA38" s="16">
        <f>Pop!D32/1000</f>
        <v>1815.857</v>
      </c>
      <c r="AC38" s="2"/>
    </row>
    <row r="39" spans="1:29" s="6" customFormat="1" ht="13.5" customHeight="1" x14ac:dyDescent="0.25">
      <c r="A39" s="2"/>
      <c r="B39" s="3" t="s">
        <v>122</v>
      </c>
      <c r="C39" s="3" t="s">
        <v>142</v>
      </c>
      <c r="D39" s="3" t="s">
        <v>27</v>
      </c>
      <c r="E39" s="14" t="s">
        <v>30</v>
      </c>
      <c r="F39" s="15" t="s">
        <v>98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37">
        <f t="shared" si="1"/>
        <v>0</v>
      </c>
      <c r="V39" s="37">
        <f t="shared" si="2"/>
        <v>0</v>
      </c>
      <c r="W39" s="37"/>
      <c r="X39" s="31">
        <f t="shared" si="4"/>
        <v>0</v>
      </c>
      <c r="Y39" s="32">
        <f t="shared" si="3"/>
        <v>0</v>
      </c>
      <c r="AA39" s="16">
        <f>Pop!D33/1000</f>
        <v>4874.7470000000003</v>
      </c>
      <c r="AC39" s="2"/>
    </row>
    <row r="40" spans="1:29" s="6" customFormat="1" ht="13.5" customHeight="1" x14ac:dyDescent="0.25">
      <c r="A40" s="2"/>
      <c r="B40" s="3" t="s">
        <v>122</v>
      </c>
      <c r="C40" s="3" t="s">
        <v>142</v>
      </c>
      <c r="D40" s="3" t="s">
        <v>27</v>
      </c>
      <c r="E40" s="14" t="s">
        <v>29</v>
      </c>
      <c r="F40" s="15" t="s">
        <v>99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37">
        <f t="shared" ref="U40:U62" si="5">S40/S$67</f>
        <v>0</v>
      </c>
      <c r="V40" s="37">
        <f t="shared" si="2"/>
        <v>0</v>
      </c>
      <c r="W40" s="37"/>
      <c r="X40" s="31">
        <f t="shared" si="4"/>
        <v>0</v>
      </c>
      <c r="Y40" s="32">
        <f t="shared" ref="Y40:Y71" si="6">X40/X$73</f>
        <v>0</v>
      </c>
      <c r="AA40" s="16">
        <f>Pop!D34/1000</f>
        <v>4454.1890000000003</v>
      </c>
      <c r="AC40" s="2"/>
    </row>
    <row r="41" spans="1:29" s="6" customFormat="1" ht="13.5" customHeight="1" x14ac:dyDescent="0.25">
      <c r="A41" s="2"/>
      <c r="B41" s="3" t="s">
        <v>122</v>
      </c>
      <c r="C41" s="3" t="s">
        <v>142</v>
      </c>
      <c r="D41" s="3" t="s">
        <v>27</v>
      </c>
      <c r="E41" s="14" t="s">
        <v>28</v>
      </c>
      <c r="F41" s="15" t="s">
        <v>100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37">
        <f t="shared" si="5"/>
        <v>0</v>
      </c>
      <c r="V41" s="37">
        <f t="shared" si="2"/>
        <v>0</v>
      </c>
      <c r="W41" s="37"/>
      <c r="X41" s="31">
        <f t="shared" si="4"/>
        <v>0</v>
      </c>
      <c r="Y41" s="32">
        <f t="shared" si="6"/>
        <v>0</v>
      </c>
      <c r="AA41" s="16">
        <f>Pop!D35/1000</f>
        <v>2984.1</v>
      </c>
      <c r="AC41" s="2"/>
    </row>
    <row r="42" spans="1:29" s="6" customFormat="1" ht="13.5" customHeight="1" x14ac:dyDescent="0.25">
      <c r="A42" s="2"/>
      <c r="B42" s="3" t="s">
        <v>122</v>
      </c>
      <c r="C42" s="3" t="s">
        <v>142</v>
      </c>
      <c r="D42" s="3" t="s">
        <v>27</v>
      </c>
      <c r="E42" s="22" t="s">
        <v>26</v>
      </c>
      <c r="F42" s="23" t="s">
        <v>101</v>
      </c>
      <c r="G42" s="24"/>
      <c r="H42" s="24"/>
      <c r="I42" s="24"/>
      <c r="J42" s="24"/>
      <c r="K42" s="24"/>
      <c r="L42" s="24"/>
      <c r="M42" s="24"/>
      <c r="N42" s="24"/>
      <c r="O42" s="24"/>
      <c r="P42" s="16"/>
      <c r="Q42" s="24"/>
      <c r="R42" s="24"/>
      <c r="S42" s="24"/>
      <c r="T42" s="24"/>
      <c r="U42" s="38">
        <f t="shared" si="5"/>
        <v>0</v>
      </c>
      <c r="V42" s="38">
        <f t="shared" si="2"/>
        <v>0</v>
      </c>
      <c r="W42" s="37"/>
      <c r="X42" s="31">
        <f t="shared" si="4"/>
        <v>0</v>
      </c>
      <c r="Y42" s="32">
        <f t="shared" si="6"/>
        <v>0</v>
      </c>
      <c r="AA42" s="16">
        <f>Pop!D36/1000</f>
        <v>6715.9840000000004</v>
      </c>
      <c r="AC42" s="2"/>
    </row>
    <row r="43" spans="1:29" s="6" customFormat="1" ht="13.5" customHeight="1" x14ac:dyDescent="0.25">
      <c r="A43" s="2"/>
      <c r="B43" s="3" t="s">
        <v>122</v>
      </c>
      <c r="C43" s="3" t="s">
        <v>142</v>
      </c>
      <c r="D43" s="3" t="s">
        <v>22</v>
      </c>
      <c r="E43" s="14" t="s">
        <v>25</v>
      </c>
      <c r="F43" s="15" t="s">
        <v>102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37">
        <f t="shared" si="5"/>
        <v>0</v>
      </c>
      <c r="V43" s="37">
        <f t="shared" si="2"/>
        <v>0</v>
      </c>
      <c r="W43" s="37"/>
      <c r="X43" s="31">
        <f t="shared" si="4"/>
        <v>0</v>
      </c>
      <c r="Y43" s="32">
        <f t="shared" si="6"/>
        <v>0</v>
      </c>
      <c r="AA43" s="16">
        <f>Pop!D37/1000</f>
        <v>3004.279</v>
      </c>
      <c r="AC43" s="2"/>
    </row>
    <row r="44" spans="1:29" s="6" customFormat="1" ht="13.5" customHeight="1" x14ac:dyDescent="0.25">
      <c r="A44" s="2"/>
      <c r="B44" s="3" t="s">
        <v>122</v>
      </c>
      <c r="C44" s="3" t="s">
        <v>142</v>
      </c>
      <c r="D44" s="3" t="s">
        <v>22</v>
      </c>
      <c r="E44" s="14" t="s">
        <v>24</v>
      </c>
      <c r="F44" s="15" t="s">
        <v>103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37">
        <f t="shared" si="5"/>
        <v>0</v>
      </c>
      <c r="V44" s="37">
        <f t="shared" si="2"/>
        <v>0</v>
      </c>
      <c r="W44" s="37"/>
      <c r="X44" s="31">
        <f t="shared" si="4"/>
        <v>0</v>
      </c>
      <c r="Y44" s="32">
        <f t="shared" si="6"/>
        <v>0</v>
      </c>
      <c r="AA44" s="16">
        <f>Pop!D38/1000</f>
        <v>4684.3329999999996</v>
      </c>
      <c r="AC44" s="2"/>
    </row>
    <row r="45" spans="1:29" s="6" customFormat="1" ht="13.5" customHeight="1" x14ac:dyDescent="0.25">
      <c r="A45" s="2"/>
      <c r="B45" s="3" t="s">
        <v>122</v>
      </c>
      <c r="C45" s="3" t="s">
        <v>142</v>
      </c>
      <c r="D45" s="3" t="s">
        <v>22</v>
      </c>
      <c r="E45" s="14" t="s">
        <v>23</v>
      </c>
      <c r="F45" s="15" t="s">
        <v>104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37">
        <f t="shared" si="5"/>
        <v>0</v>
      </c>
      <c r="V45" s="37">
        <f t="shared" si="2"/>
        <v>0</v>
      </c>
      <c r="W45" s="37"/>
      <c r="X45" s="31">
        <f t="shared" si="4"/>
        <v>0</v>
      </c>
      <c r="Y45" s="32">
        <f t="shared" si="6"/>
        <v>0</v>
      </c>
      <c r="AA45" s="16">
        <f>Pop!D39/1000</f>
        <v>3930.864</v>
      </c>
      <c r="AC45" s="2"/>
    </row>
    <row r="46" spans="1:29" s="6" customFormat="1" ht="13.5" customHeight="1" x14ac:dyDescent="0.25">
      <c r="A46" s="2"/>
      <c r="B46" s="3" t="s">
        <v>122</v>
      </c>
      <c r="C46" s="3" t="s">
        <v>142</v>
      </c>
      <c r="D46" s="3" t="s">
        <v>22</v>
      </c>
      <c r="E46" s="22" t="s">
        <v>21</v>
      </c>
      <c r="F46" s="23" t="s">
        <v>105</v>
      </c>
      <c r="G46" s="24"/>
      <c r="H46" s="24"/>
      <c r="I46" s="24"/>
      <c r="J46" s="24"/>
      <c r="K46" s="24"/>
      <c r="L46" s="24">
        <v>1</v>
      </c>
      <c r="M46" s="24"/>
      <c r="N46" s="24"/>
      <c r="O46" s="24">
        <v>1</v>
      </c>
      <c r="P46" s="16"/>
      <c r="Q46" s="24"/>
      <c r="R46" s="24"/>
      <c r="S46" s="24"/>
      <c r="T46" s="24"/>
      <c r="U46" s="38">
        <f t="shared" si="5"/>
        <v>0</v>
      </c>
      <c r="V46" s="38">
        <f t="shared" si="2"/>
        <v>0</v>
      </c>
      <c r="W46" s="37"/>
      <c r="X46" s="31">
        <f t="shared" si="4"/>
        <v>0</v>
      </c>
      <c r="Y46" s="32">
        <f t="shared" si="6"/>
        <v>0</v>
      </c>
      <c r="AA46" s="16">
        <f>Pop!D40/1000</f>
        <v>28304.596000000001</v>
      </c>
      <c r="AC46" s="2"/>
    </row>
    <row r="47" spans="1:29" s="6" customFormat="1" ht="13.5" customHeight="1" x14ac:dyDescent="0.25">
      <c r="A47" s="2"/>
      <c r="B47" s="3" t="s">
        <v>122</v>
      </c>
      <c r="C47" s="3" t="s">
        <v>133</v>
      </c>
      <c r="D47" s="3" t="s">
        <v>5</v>
      </c>
      <c r="E47" s="14" t="s">
        <v>20</v>
      </c>
      <c r="F47" s="15" t="s">
        <v>106</v>
      </c>
      <c r="G47" s="16"/>
      <c r="H47" s="16"/>
      <c r="I47" s="16"/>
      <c r="J47" s="16">
        <v>0</v>
      </c>
      <c r="K47" s="16">
        <v>0</v>
      </c>
      <c r="L47" s="16">
        <v>0</v>
      </c>
      <c r="M47" s="16"/>
      <c r="N47" s="16"/>
      <c r="O47" s="16">
        <v>0</v>
      </c>
      <c r="P47" s="16"/>
      <c r="Q47" s="16"/>
      <c r="R47" s="16"/>
      <c r="S47" s="16"/>
      <c r="T47" s="16"/>
      <c r="U47" s="37">
        <f t="shared" si="5"/>
        <v>0</v>
      </c>
      <c r="V47" s="37">
        <f t="shared" si="2"/>
        <v>0</v>
      </c>
      <c r="W47" s="37"/>
      <c r="X47" s="31">
        <f t="shared" si="4"/>
        <v>0</v>
      </c>
      <c r="Y47" s="32">
        <f t="shared" si="6"/>
        <v>0</v>
      </c>
      <c r="AA47" s="16">
        <f>Pop!D41/1000</f>
        <v>7016.27</v>
      </c>
    </row>
    <row r="48" spans="1:29" s="6" customFormat="1" ht="13.5" customHeight="1" x14ac:dyDescent="0.25">
      <c r="A48" s="2"/>
      <c r="B48" s="3" t="s">
        <v>122</v>
      </c>
      <c r="C48" s="3" t="s">
        <v>133</v>
      </c>
      <c r="D48" s="3" t="s">
        <v>5</v>
      </c>
      <c r="E48" s="14" t="s">
        <v>19</v>
      </c>
      <c r="F48" s="15" t="s">
        <v>107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37">
        <f t="shared" si="5"/>
        <v>0</v>
      </c>
      <c r="V48" s="37">
        <f t="shared" si="2"/>
        <v>0</v>
      </c>
      <c r="W48" s="37"/>
      <c r="X48" s="31">
        <f t="shared" si="4"/>
        <v>0</v>
      </c>
      <c r="Y48" s="32">
        <f t="shared" si="6"/>
        <v>0</v>
      </c>
      <c r="AA48" s="16">
        <f>Pop!D42/1000</f>
        <v>5607.1540000000005</v>
      </c>
    </row>
    <row r="49" spans="1:29" s="6" customFormat="1" ht="13.5" customHeight="1" x14ac:dyDescent="0.25">
      <c r="A49" s="2"/>
      <c r="B49" s="3" t="s">
        <v>122</v>
      </c>
      <c r="C49" s="3" t="s">
        <v>133</v>
      </c>
      <c r="D49" s="3" t="s">
        <v>5</v>
      </c>
      <c r="E49" s="14" t="s">
        <v>18</v>
      </c>
      <c r="F49" s="15" t="s">
        <v>108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37">
        <f t="shared" si="5"/>
        <v>0</v>
      </c>
      <c r="V49" s="37">
        <f t="shared" si="2"/>
        <v>0</v>
      </c>
      <c r="W49" s="37"/>
      <c r="X49" s="31">
        <f t="shared" si="4"/>
        <v>0</v>
      </c>
      <c r="Y49" s="32">
        <f t="shared" si="6"/>
        <v>0</v>
      </c>
      <c r="AA49" s="16">
        <f>Pop!D43/1000</f>
        <v>1716.943</v>
      </c>
    </row>
    <row r="50" spans="1:29" s="6" customFormat="1" ht="13.5" customHeight="1" x14ac:dyDescent="0.25">
      <c r="A50" s="2"/>
      <c r="B50" s="3" t="s">
        <v>122</v>
      </c>
      <c r="C50" s="3" t="s">
        <v>133</v>
      </c>
      <c r="D50" s="3" t="s">
        <v>5</v>
      </c>
      <c r="E50" s="14" t="s">
        <v>17</v>
      </c>
      <c r="F50" s="15" t="s">
        <v>109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37">
        <f t="shared" si="5"/>
        <v>0</v>
      </c>
      <c r="V50" s="37">
        <f t="shared" si="2"/>
        <v>0</v>
      </c>
      <c r="W50" s="37"/>
      <c r="X50" s="31">
        <f t="shared" si="4"/>
        <v>0</v>
      </c>
      <c r="Y50" s="32">
        <f t="shared" si="6"/>
        <v>0</v>
      </c>
      <c r="AA50" s="16">
        <f>Pop!D44/1000</f>
        <v>2998.0390000000002</v>
      </c>
    </row>
    <row r="51" spans="1:29" s="6" customFormat="1" ht="13.5" customHeight="1" x14ac:dyDescent="0.25">
      <c r="A51" s="2"/>
      <c r="B51" s="3" t="s">
        <v>122</v>
      </c>
      <c r="C51" s="3" t="s">
        <v>133</v>
      </c>
      <c r="D51" s="3" t="s">
        <v>5</v>
      </c>
      <c r="E51" s="14" t="s">
        <v>16</v>
      </c>
      <c r="F51" s="15" t="s">
        <v>110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37">
        <f t="shared" si="5"/>
        <v>0</v>
      </c>
      <c r="V51" s="37">
        <f t="shared" si="2"/>
        <v>0</v>
      </c>
      <c r="W51" s="37"/>
      <c r="X51" s="31">
        <f t="shared" si="4"/>
        <v>0</v>
      </c>
      <c r="Y51" s="32">
        <f t="shared" si="6"/>
        <v>0</v>
      </c>
      <c r="AA51" s="16">
        <f>Pop!D45/1000</f>
        <v>2088.0700000000002</v>
      </c>
    </row>
    <row r="52" spans="1:29" s="6" customFormat="1" ht="13.5" customHeight="1" x14ac:dyDescent="0.25">
      <c r="A52" s="2"/>
      <c r="B52" s="3" t="s">
        <v>122</v>
      </c>
      <c r="C52" s="3" t="s">
        <v>133</v>
      </c>
      <c r="D52" s="3" t="s">
        <v>5</v>
      </c>
      <c r="E52" s="14" t="s">
        <v>15</v>
      </c>
      <c r="F52" s="15" t="s">
        <v>111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37">
        <f t="shared" si="5"/>
        <v>0</v>
      </c>
      <c r="V52" s="37">
        <f t="shared" si="2"/>
        <v>0</v>
      </c>
      <c r="W52" s="37"/>
      <c r="X52" s="31">
        <f t="shared" si="4"/>
        <v>0</v>
      </c>
      <c r="Y52" s="32">
        <f t="shared" si="6"/>
        <v>0</v>
      </c>
      <c r="AA52" s="16">
        <f>Pop!D46/1000</f>
        <v>1050.4929999999999</v>
      </c>
    </row>
    <row r="53" spans="1:29" s="6" customFormat="1" ht="13.5" customHeight="1" x14ac:dyDescent="0.25">
      <c r="A53" s="2"/>
      <c r="B53" s="3" t="s">
        <v>122</v>
      </c>
      <c r="C53" s="3" t="s">
        <v>133</v>
      </c>
      <c r="D53" s="3" t="s">
        <v>5</v>
      </c>
      <c r="E53" s="14" t="s">
        <v>14</v>
      </c>
      <c r="F53" s="15" t="s">
        <v>112</v>
      </c>
      <c r="G53" s="16"/>
      <c r="H53" s="16"/>
      <c r="I53" s="16"/>
      <c r="J53" s="16"/>
      <c r="K53" s="16">
        <v>1</v>
      </c>
      <c r="L53" s="16">
        <v>1</v>
      </c>
      <c r="M53" s="16"/>
      <c r="N53" s="16"/>
      <c r="O53" s="16">
        <v>1</v>
      </c>
      <c r="P53" s="16"/>
      <c r="Q53" s="16"/>
      <c r="R53" s="16"/>
      <c r="S53" s="16">
        <v>1</v>
      </c>
      <c r="T53" s="16">
        <v>1</v>
      </c>
      <c r="U53" s="37">
        <f t="shared" si="5"/>
        <v>6.8493150684931503E-3</v>
      </c>
      <c r="V53" s="37">
        <f t="shared" si="2"/>
        <v>2.3856861410656216E-3</v>
      </c>
      <c r="W53" s="37"/>
      <c r="X53" s="31">
        <f t="shared" si="4"/>
        <v>1</v>
      </c>
      <c r="Y53" s="32">
        <f t="shared" si="6"/>
        <v>6.8493150684931503E-3</v>
      </c>
      <c r="AA53" s="16">
        <f>Pop!D47/1000</f>
        <v>3101.8330000000001</v>
      </c>
    </row>
    <row r="54" spans="1:29" ht="13.5" customHeight="1" x14ac:dyDescent="0.25">
      <c r="B54" s="3" t="s">
        <v>122</v>
      </c>
      <c r="C54" s="3" t="s">
        <v>133</v>
      </c>
      <c r="D54" s="3" t="s">
        <v>5</v>
      </c>
      <c r="E54" s="22" t="s">
        <v>13</v>
      </c>
      <c r="F54" s="23" t="s">
        <v>113</v>
      </c>
      <c r="G54" s="24"/>
      <c r="H54" s="24"/>
      <c r="I54" s="24"/>
      <c r="J54" s="24"/>
      <c r="K54" s="24"/>
      <c r="L54" s="24"/>
      <c r="M54" s="24"/>
      <c r="N54" s="24"/>
      <c r="O54" s="24"/>
      <c r="P54" s="16"/>
      <c r="Q54" s="24"/>
      <c r="R54" s="24"/>
      <c r="S54" s="24"/>
      <c r="T54" s="24"/>
      <c r="U54" s="38">
        <f t="shared" si="5"/>
        <v>0</v>
      </c>
      <c r="V54" s="38">
        <f t="shared" si="2"/>
        <v>0</v>
      </c>
      <c r="W54" s="37"/>
      <c r="X54" s="31">
        <f t="shared" si="4"/>
        <v>0</v>
      </c>
      <c r="Y54" s="32">
        <f t="shared" si="6"/>
        <v>0</v>
      </c>
      <c r="Z54" s="6"/>
      <c r="AA54" s="16">
        <f>Pop!D48/1000</f>
        <v>579.31500000000005</v>
      </c>
      <c r="AB54" s="6"/>
      <c r="AC54" s="6"/>
    </row>
    <row r="55" spans="1:29" ht="13.5" customHeight="1" x14ac:dyDescent="0.25">
      <c r="B55" s="3" t="s">
        <v>122</v>
      </c>
      <c r="C55" s="3" t="s">
        <v>133</v>
      </c>
      <c r="D55" s="3" t="s">
        <v>8</v>
      </c>
      <c r="E55" s="14" t="s">
        <v>12</v>
      </c>
      <c r="F55" s="15" t="s">
        <v>114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37">
        <f t="shared" si="5"/>
        <v>0</v>
      </c>
      <c r="V55" s="37">
        <f t="shared" si="2"/>
        <v>0</v>
      </c>
      <c r="W55" s="37"/>
      <c r="X55" s="31">
        <f t="shared" si="4"/>
        <v>0</v>
      </c>
      <c r="Y55" s="32">
        <f t="shared" si="6"/>
        <v>0</v>
      </c>
      <c r="Z55" s="6"/>
      <c r="AA55" s="16">
        <f>Pop!D49/1000</f>
        <v>739.79499999999996</v>
      </c>
      <c r="AB55" s="6"/>
      <c r="AC55" s="6"/>
    </row>
    <row r="56" spans="1:29" ht="13.5" customHeight="1" x14ac:dyDescent="0.25">
      <c r="B56" s="3" t="s">
        <v>122</v>
      </c>
      <c r="C56" s="3" t="s">
        <v>133</v>
      </c>
      <c r="D56" s="3" t="s">
        <v>8</v>
      </c>
      <c r="E56" s="14" t="s">
        <v>11</v>
      </c>
      <c r="F56" s="15" t="s">
        <v>115</v>
      </c>
      <c r="G56" s="16"/>
      <c r="H56" s="16"/>
      <c r="I56" s="16"/>
      <c r="J56" s="16">
        <v>2</v>
      </c>
      <c r="K56" s="16">
        <v>3</v>
      </c>
      <c r="L56" s="16">
        <v>3</v>
      </c>
      <c r="M56" s="16"/>
      <c r="N56" s="16"/>
      <c r="O56" s="16">
        <v>3</v>
      </c>
      <c r="P56" s="16"/>
      <c r="Q56" s="16"/>
      <c r="R56" s="16"/>
      <c r="S56" s="16">
        <v>3</v>
      </c>
      <c r="T56" s="16">
        <v>3</v>
      </c>
      <c r="U56" s="37">
        <f t="shared" si="5"/>
        <v>2.0547945205479451E-2</v>
      </c>
      <c r="V56" s="37">
        <f t="shared" si="2"/>
        <v>5.6150428312684944E-4</v>
      </c>
      <c r="W56" s="37"/>
      <c r="X56" s="31">
        <f t="shared" si="4"/>
        <v>3</v>
      </c>
      <c r="Y56" s="32">
        <f t="shared" si="6"/>
        <v>2.0547945205479451E-2</v>
      </c>
      <c r="Z56" s="6"/>
      <c r="AA56" s="16">
        <f>Pop!D50/1000</f>
        <v>39536.652999999998</v>
      </c>
      <c r="AB56" s="6"/>
      <c r="AC56" s="6"/>
    </row>
    <row r="57" spans="1:29" ht="13.5" customHeight="1" x14ac:dyDescent="0.25">
      <c r="B57" s="3" t="s">
        <v>122</v>
      </c>
      <c r="C57" s="3" t="s">
        <v>133</v>
      </c>
      <c r="D57" s="3" t="s">
        <v>8</v>
      </c>
      <c r="E57" s="14" t="s">
        <v>10</v>
      </c>
      <c r="F57" s="15" t="s">
        <v>116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37">
        <f t="shared" si="5"/>
        <v>0</v>
      </c>
      <c r="V57" s="37">
        <f t="shared" si="2"/>
        <v>0</v>
      </c>
      <c r="W57" s="37"/>
      <c r="X57" s="31">
        <f t="shared" si="4"/>
        <v>0</v>
      </c>
      <c r="Y57" s="32">
        <f t="shared" si="6"/>
        <v>0</v>
      </c>
      <c r="Z57" s="6"/>
      <c r="AA57" s="16">
        <f>Pop!D51/1000</f>
        <v>1427.538</v>
      </c>
      <c r="AB57" s="6"/>
      <c r="AC57" s="6"/>
    </row>
    <row r="58" spans="1:29" ht="13.5" customHeight="1" x14ac:dyDescent="0.25">
      <c r="B58" s="3" t="s">
        <v>122</v>
      </c>
      <c r="C58" s="3" t="s">
        <v>133</v>
      </c>
      <c r="D58" s="3" t="s">
        <v>8</v>
      </c>
      <c r="E58" s="14" t="s">
        <v>9</v>
      </c>
      <c r="F58" s="15" t="s">
        <v>117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37">
        <f t="shared" si="5"/>
        <v>0</v>
      </c>
      <c r="V58" s="37">
        <f t="shared" si="2"/>
        <v>0</v>
      </c>
      <c r="W58" s="37"/>
      <c r="X58" s="31">
        <f t="shared" si="4"/>
        <v>0</v>
      </c>
      <c r="Y58" s="32">
        <f t="shared" si="6"/>
        <v>0</v>
      </c>
      <c r="Z58" s="6"/>
      <c r="AA58" s="16">
        <f>Pop!D52/1000</f>
        <v>4142.7759999999998</v>
      </c>
      <c r="AB58" s="6"/>
      <c r="AC58" s="6"/>
    </row>
    <row r="59" spans="1:29" ht="13.5" customHeight="1" x14ac:dyDescent="0.25">
      <c r="B59" s="3" t="s">
        <v>122</v>
      </c>
      <c r="C59" s="3" t="s">
        <v>133</v>
      </c>
      <c r="D59" s="3" t="s">
        <v>8</v>
      </c>
      <c r="E59" s="22" t="s">
        <v>7</v>
      </c>
      <c r="F59" s="23" t="s">
        <v>120</v>
      </c>
      <c r="G59" s="24"/>
      <c r="H59" s="24"/>
      <c r="I59" s="24"/>
      <c r="J59" s="24"/>
      <c r="K59" s="24"/>
      <c r="L59" s="24"/>
      <c r="M59" s="24"/>
      <c r="N59" s="24"/>
      <c r="O59" s="24"/>
      <c r="P59" s="16"/>
      <c r="Q59" s="24"/>
      <c r="R59" s="24"/>
      <c r="S59" s="24"/>
      <c r="T59" s="24"/>
      <c r="U59" s="38">
        <f t="shared" si="5"/>
        <v>0</v>
      </c>
      <c r="V59" s="38">
        <f t="shared" si="2"/>
        <v>0</v>
      </c>
      <c r="W59" s="37"/>
      <c r="X59" s="31">
        <f t="shared" si="4"/>
        <v>0</v>
      </c>
      <c r="Y59" s="32">
        <f t="shared" si="6"/>
        <v>0</v>
      </c>
      <c r="Z59" s="6"/>
      <c r="AA59" s="16">
        <f>Pop!D53/1000</f>
        <v>7405.7430000000004</v>
      </c>
      <c r="AB59" s="6"/>
      <c r="AC59" s="6"/>
    </row>
    <row r="60" spans="1:29" ht="13.5" customHeight="1" x14ac:dyDescent="0.25">
      <c r="B60" s="3" t="s">
        <v>1</v>
      </c>
      <c r="C60" s="3" t="s">
        <v>133</v>
      </c>
      <c r="E60" s="14" t="s">
        <v>127</v>
      </c>
      <c r="F60" s="15" t="s">
        <v>130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37">
        <f t="shared" si="5"/>
        <v>0</v>
      </c>
      <c r="V60" s="37">
        <f t="shared" si="2"/>
        <v>0</v>
      </c>
      <c r="W60" s="37"/>
      <c r="X60" s="31">
        <f t="shared" si="4"/>
        <v>0</v>
      </c>
      <c r="Y60" s="32">
        <f t="shared" si="6"/>
        <v>0</v>
      </c>
      <c r="Z60" s="6"/>
      <c r="AA60" s="16">
        <f>Pop!D55/1000</f>
        <v>3979.7249999999999</v>
      </c>
      <c r="AB60" s="6"/>
      <c r="AC60" s="6"/>
    </row>
    <row r="61" spans="1:29" ht="13.5" customHeight="1" x14ac:dyDescent="0.25">
      <c r="B61" s="3" t="s">
        <v>1</v>
      </c>
      <c r="C61" s="3" t="s">
        <v>134</v>
      </c>
      <c r="E61" s="14" t="s">
        <v>128</v>
      </c>
      <c r="F61" s="15" t="s">
        <v>131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37">
        <f t="shared" si="5"/>
        <v>0</v>
      </c>
      <c r="V61" s="37">
        <f t="shared" si="2"/>
        <v>0</v>
      </c>
      <c r="W61" s="37"/>
      <c r="X61" s="31">
        <f t="shared" si="4"/>
        <v>0</v>
      </c>
      <c r="Y61" s="32">
        <f t="shared" si="6"/>
        <v>0</v>
      </c>
      <c r="AA61" s="16">
        <f>Pop!D56/1000</f>
        <v>11684.766666666659</v>
      </c>
    </row>
    <row r="62" spans="1:29" ht="13.5" customHeight="1" x14ac:dyDescent="0.25">
      <c r="B62" s="3" t="s">
        <v>1</v>
      </c>
      <c r="C62" s="3" t="s">
        <v>135</v>
      </c>
      <c r="E62" s="14" t="s">
        <v>129</v>
      </c>
      <c r="F62" s="15" t="s">
        <v>132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37">
        <f t="shared" si="5"/>
        <v>0</v>
      </c>
      <c r="V62" s="37">
        <f t="shared" si="2"/>
        <v>0</v>
      </c>
      <c r="W62" s="37"/>
      <c r="X62" s="66">
        <f t="shared" si="4"/>
        <v>0</v>
      </c>
      <c r="Y62" s="32">
        <f t="shared" si="6"/>
        <v>0</v>
      </c>
      <c r="AA62" s="16">
        <f>Pop!D57/1000</f>
        <v>876.82499999999993</v>
      </c>
    </row>
    <row r="63" spans="1:29" ht="13.5" customHeight="1" x14ac:dyDescent="0.25">
      <c r="E63" s="22" t="s">
        <v>223</v>
      </c>
      <c r="F63" s="23" t="s">
        <v>224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16"/>
      <c r="T63" s="16"/>
      <c r="U63" s="37"/>
      <c r="V63" s="37"/>
      <c r="W63" s="37"/>
      <c r="X63" s="31"/>
      <c r="Y63" s="32"/>
      <c r="AA63" s="16"/>
    </row>
    <row r="64" spans="1:29" ht="13.5" customHeight="1" x14ac:dyDescent="0.25">
      <c r="B64" s="3" t="s">
        <v>126</v>
      </c>
      <c r="E64" s="14" t="s">
        <v>4</v>
      </c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37">
        <f>S64/S$67</f>
        <v>0</v>
      </c>
      <c r="V64" s="37">
        <f t="shared" si="2"/>
        <v>0</v>
      </c>
      <c r="W64" s="37"/>
      <c r="X64" s="31">
        <f t="shared" si="4"/>
        <v>0</v>
      </c>
      <c r="Y64" s="32">
        <f>X64/X$73</f>
        <v>0</v>
      </c>
      <c r="AA64" s="16">
        <f>Pop!D67/1000</f>
        <v>10734.246999999999</v>
      </c>
    </row>
    <row r="65" spans="2:35" ht="13.5" customHeight="1" x14ac:dyDescent="0.25">
      <c r="B65" s="3" t="s">
        <v>126</v>
      </c>
      <c r="E65" s="14" t="s">
        <v>3</v>
      </c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38">
        <f>S65/S$67</f>
        <v>0</v>
      </c>
      <c r="V65" s="37">
        <f t="shared" si="2"/>
        <v>0</v>
      </c>
      <c r="W65" s="37"/>
      <c r="X65" s="31">
        <f t="shared" si="4"/>
        <v>0</v>
      </c>
      <c r="Y65" s="32">
        <f>X65/X$73</f>
        <v>0</v>
      </c>
      <c r="AA65" s="16">
        <f>Pop!D68/1000</f>
        <v>3753.1419999999998</v>
      </c>
    </row>
    <row r="66" spans="2:35" ht="13.5" customHeight="1" x14ac:dyDescent="0.25">
      <c r="E66" s="14" t="s">
        <v>243</v>
      </c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37"/>
      <c r="V66" s="37"/>
      <c r="W66" s="37"/>
      <c r="X66" s="31"/>
      <c r="Y66" s="32"/>
      <c r="AA66" s="16"/>
    </row>
    <row r="67" spans="2:35" ht="13.5" customHeight="1" thickBot="1" x14ac:dyDescent="0.3">
      <c r="C67" s="8"/>
      <c r="D67" s="8"/>
      <c r="E67" s="25" t="s">
        <v>228</v>
      </c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17"/>
      <c r="Q67" s="27">
        <f>SUM(Q8:Q65)</f>
        <v>0</v>
      </c>
      <c r="R67" s="27"/>
      <c r="S67" s="27">
        <f>SUM(S8:S65)</f>
        <v>146</v>
      </c>
      <c r="T67" s="27">
        <f>SUM(T8:T65)</f>
        <v>146</v>
      </c>
      <c r="U67" s="41" t="e">
        <f>Q67/Q$67</f>
        <v>#DIV/0!</v>
      </c>
      <c r="V67" s="27"/>
      <c r="W67" s="45"/>
      <c r="X67" s="31"/>
      <c r="Y67" s="32">
        <f t="shared" ref="Y67:Y73" si="7">X67/X$73</f>
        <v>0</v>
      </c>
    </row>
    <row r="68" spans="2:35" s="35" customFormat="1" ht="13.5" customHeight="1" x14ac:dyDescent="0.25">
      <c r="B68" s="14"/>
      <c r="C68" s="14"/>
      <c r="D68" s="14"/>
      <c r="E68" s="14"/>
      <c r="F68" s="15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33"/>
      <c r="Y68" s="34">
        <f t="shared" si="7"/>
        <v>0</v>
      </c>
      <c r="AD68" s="36"/>
      <c r="AE68" s="36"/>
      <c r="AF68" s="36"/>
      <c r="AG68" s="36"/>
      <c r="AH68" s="36"/>
      <c r="AI68" s="36"/>
    </row>
    <row r="69" spans="2:35" ht="13.5" customHeight="1" thickBot="1" x14ac:dyDescent="0.3">
      <c r="E69" s="19" t="s">
        <v>145</v>
      </c>
      <c r="F69" s="20"/>
      <c r="G69" s="21" t="str">
        <f>G$7</f>
        <v>2010</v>
      </c>
      <c r="H69" s="21" t="str">
        <f>H$7</f>
        <v>2011</v>
      </c>
      <c r="I69" s="21" t="str">
        <f t="shared" ref="I69:V69" si="8">I$7</f>
        <v>2012</v>
      </c>
      <c r="J69" s="21" t="str">
        <f t="shared" si="8"/>
        <v>2013</v>
      </c>
      <c r="K69" s="21" t="str">
        <f t="shared" si="8"/>
        <v>2014</v>
      </c>
      <c r="L69" s="21" t="str">
        <f t="shared" si="8"/>
        <v>2015</v>
      </c>
      <c r="M69" s="21"/>
      <c r="N69" s="21"/>
      <c r="O69" s="21" t="str">
        <f t="shared" si="8"/>
        <v>2016</v>
      </c>
      <c r="P69" s="13">
        <f t="shared" si="8"/>
        <v>0</v>
      </c>
      <c r="Q69" s="21">
        <f t="shared" si="8"/>
        <v>43137</v>
      </c>
      <c r="R69" s="21">
        <f t="shared" si="8"/>
        <v>43159</v>
      </c>
      <c r="S69" s="21">
        <f t="shared" si="8"/>
        <v>43190</v>
      </c>
      <c r="T69" s="21" t="str">
        <f t="shared" si="8"/>
        <v>4/3/02018</v>
      </c>
      <c r="U69" s="21" t="str">
        <f t="shared" si="8"/>
        <v>Share of Units</v>
      </c>
      <c r="V69" s="21" t="str">
        <f t="shared" si="8"/>
        <v>Penentration</v>
      </c>
      <c r="W69" s="13"/>
      <c r="X69" s="31"/>
      <c r="Y69" s="32">
        <f t="shared" si="7"/>
        <v>0</v>
      </c>
    </row>
    <row r="70" spans="2:35" ht="13.5" customHeight="1" x14ac:dyDescent="0.25">
      <c r="E70" s="14" t="s">
        <v>2</v>
      </c>
      <c r="F70" s="15"/>
      <c r="G70" s="16">
        <f t="shared" ref="G70:O70" si="9">G85</f>
        <v>0</v>
      </c>
      <c r="H70" s="16">
        <f t="shared" si="9"/>
        <v>0</v>
      </c>
      <c r="I70" s="16">
        <f t="shared" si="9"/>
        <v>0</v>
      </c>
      <c r="J70" s="16">
        <f t="shared" si="9"/>
        <v>102</v>
      </c>
      <c r="K70" s="16">
        <f t="shared" si="9"/>
        <v>125</v>
      </c>
      <c r="L70" s="16">
        <f t="shared" si="9"/>
        <v>144</v>
      </c>
      <c r="M70" s="16"/>
      <c r="N70" s="16"/>
      <c r="O70" s="16">
        <f t="shared" si="9"/>
        <v>153</v>
      </c>
      <c r="P70" s="16"/>
      <c r="Q70" s="16">
        <f>SUM(Q8:Q59)</f>
        <v>0</v>
      </c>
      <c r="R70" s="16">
        <f>SUM(R8:R59)</f>
        <v>0</v>
      </c>
      <c r="S70" s="16">
        <f>SUM(S8:S59)</f>
        <v>146</v>
      </c>
      <c r="T70" s="16">
        <f>SUM(T8:T59)</f>
        <v>146</v>
      </c>
      <c r="U70" s="37">
        <f>S70/S$67</f>
        <v>1</v>
      </c>
      <c r="V70" s="37">
        <f>(S70*7400/1000)/AA70</f>
        <v>3.2833281703372667E-3</v>
      </c>
      <c r="W70" s="37"/>
      <c r="X70" s="31">
        <f>S70-Q70</f>
        <v>146</v>
      </c>
      <c r="Y70" s="32">
        <f t="shared" si="7"/>
        <v>1</v>
      </c>
      <c r="AA70" s="16">
        <f>AA85</f>
        <v>329056.35499999998</v>
      </c>
    </row>
    <row r="71" spans="2:35" ht="13.5" customHeight="1" x14ac:dyDescent="0.25">
      <c r="E71" s="14" t="s">
        <v>1</v>
      </c>
      <c r="F71" s="15"/>
      <c r="G71" s="16">
        <f>SUM(G60:G63)</f>
        <v>0</v>
      </c>
      <c r="H71" s="16">
        <f t="shared" ref="H71:R71" si="10">SUM(H60:H63)</f>
        <v>0</v>
      </c>
      <c r="I71" s="16">
        <f t="shared" si="10"/>
        <v>0</v>
      </c>
      <c r="J71" s="16">
        <f t="shared" si="10"/>
        <v>0</v>
      </c>
      <c r="K71" s="16">
        <f t="shared" si="10"/>
        <v>0</v>
      </c>
      <c r="L71" s="16">
        <f t="shared" si="10"/>
        <v>0</v>
      </c>
      <c r="M71" s="16"/>
      <c r="N71" s="16"/>
      <c r="O71" s="16">
        <f>SUM(O60:O62)</f>
        <v>0</v>
      </c>
      <c r="P71" s="16">
        <f t="shared" si="10"/>
        <v>0</v>
      </c>
      <c r="Q71" s="16">
        <f t="shared" si="10"/>
        <v>0</v>
      </c>
      <c r="R71" s="16">
        <f t="shared" si="10"/>
        <v>0</v>
      </c>
      <c r="S71" s="16">
        <f>SUM(S60:S62)</f>
        <v>0</v>
      </c>
      <c r="T71" s="16">
        <f>SUM(T60:T62)</f>
        <v>0</v>
      </c>
      <c r="U71" s="37">
        <f>S71/S$67</f>
        <v>0</v>
      </c>
      <c r="V71" s="37">
        <f>(S71*7400/1000)/AA71</f>
        <v>0</v>
      </c>
      <c r="W71" s="37"/>
      <c r="X71" s="31">
        <f>S71-Q71</f>
        <v>0</v>
      </c>
      <c r="Y71" s="32">
        <f t="shared" si="7"/>
        <v>0</v>
      </c>
      <c r="AA71" s="16">
        <f>Pop!D65/1000</f>
        <v>36708.082999999999</v>
      </c>
    </row>
    <row r="72" spans="2:35" ht="13.5" customHeight="1" x14ac:dyDescent="0.25">
      <c r="E72" s="14" t="s">
        <v>0</v>
      </c>
      <c r="F72" s="15"/>
      <c r="G72" s="16">
        <f>G64+G65</f>
        <v>0</v>
      </c>
      <c r="H72" s="16">
        <f>H64+H65</f>
        <v>0</v>
      </c>
      <c r="I72" s="16">
        <f t="shared" ref="I72:S72" si="11">I64+I65</f>
        <v>0</v>
      </c>
      <c r="J72" s="16">
        <f t="shared" si="11"/>
        <v>0</v>
      </c>
      <c r="K72" s="16">
        <f t="shared" si="11"/>
        <v>0</v>
      </c>
      <c r="L72" s="16">
        <f t="shared" si="11"/>
        <v>0</v>
      </c>
      <c r="M72" s="16"/>
      <c r="N72" s="16"/>
      <c r="O72" s="16">
        <f t="shared" si="11"/>
        <v>0</v>
      </c>
      <c r="P72" s="16"/>
      <c r="Q72" s="16">
        <f t="shared" si="11"/>
        <v>0</v>
      </c>
      <c r="R72" s="16">
        <f t="shared" si="11"/>
        <v>0</v>
      </c>
      <c r="S72" s="16">
        <f t="shared" si="11"/>
        <v>0</v>
      </c>
      <c r="T72" s="16">
        <f t="shared" ref="T72" si="12">T64+T65</f>
        <v>0</v>
      </c>
      <c r="U72" s="37">
        <f>S72/S$67</f>
        <v>0</v>
      </c>
      <c r="V72" s="16"/>
      <c r="W72" s="37"/>
      <c r="X72" s="31">
        <f>S72-Q72</f>
        <v>0</v>
      </c>
      <c r="Y72" s="32">
        <f t="shared" si="7"/>
        <v>0</v>
      </c>
    </row>
    <row r="73" spans="2:35" ht="13.5" customHeight="1" thickBot="1" x14ac:dyDescent="0.3">
      <c r="C73" s="8"/>
      <c r="D73" s="8"/>
      <c r="E73" s="25" t="s">
        <v>228</v>
      </c>
      <c r="F73" s="26"/>
      <c r="G73" s="27">
        <f>G70+G71+G72</f>
        <v>0</v>
      </c>
      <c r="H73" s="27">
        <f>H70+H71+H72</f>
        <v>0</v>
      </c>
      <c r="I73" s="27">
        <f t="shared" ref="I73:S73" si="13">I70+I71+I72</f>
        <v>0</v>
      </c>
      <c r="J73" s="27">
        <f t="shared" si="13"/>
        <v>102</v>
      </c>
      <c r="K73" s="27">
        <f t="shared" si="13"/>
        <v>125</v>
      </c>
      <c r="L73" s="27">
        <f t="shared" si="13"/>
        <v>144</v>
      </c>
      <c r="M73" s="27"/>
      <c r="N73" s="27"/>
      <c r="O73" s="27">
        <f t="shared" si="13"/>
        <v>153</v>
      </c>
      <c r="P73" s="17"/>
      <c r="Q73" s="27">
        <f t="shared" si="13"/>
        <v>0</v>
      </c>
      <c r="R73" s="27">
        <f t="shared" si="13"/>
        <v>0</v>
      </c>
      <c r="S73" s="27">
        <f t="shared" si="13"/>
        <v>146</v>
      </c>
      <c r="T73" s="27">
        <f t="shared" ref="T73" si="14">T70+T71+T72</f>
        <v>146</v>
      </c>
      <c r="U73" s="40">
        <f>S73/S$67</f>
        <v>1</v>
      </c>
      <c r="V73" s="27"/>
      <c r="W73" s="46"/>
      <c r="X73" s="31">
        <f>S73-Q73</f>
        <v>146</v>
      </c>
      <c r="Y73" s="32">
        <f t="shared" si="7"/>
        <v>1</v>
      </c>
    </row>
    <row r="74" spans="2:35" s="42" customFormat="1" ht="13.5" customHeight="1" x14ac:dyDescent="0.25"/>
    <row r="75" spans="2:35" ht="13.5" customHeight="1" thickBot="1" x14ac:dyDescent="0.3">
      <c r="E75" s="19" t="s">
        <v>144</v>
      </c>
      <c r="F75" s="20"/>
      <c r="G75" s="21" t="str">
        <f>G$7</f>
        <v>2010</v>
      </c>
      <c r="H75" s="21" t="str">
        <f>H$7</f>
        <v>2011</v>
      </c>
      <c r="I75" s="21" t="str">
        <f t="shared" ref="I75:V75" si="15">I$7</f>
        <v>2012</v>
      </c>
      <c r="J75" s="21" t="str">
        <f t="shared" si="15"/>
        <v>2013</v>
      </c>
      <c r="K75" s="21" t="str">
        <f t="shared" si="15"/>
        <v>2014</v>
      </c>
      <c r="L75" s="21" t="str">
        <f t="shared" si="15"/>
        <v>2015</v>
      </c>
      <c r="M75" s="21"/>
      <c r="N75" s="21"/>
      <c r="O75" s="21" t="str">
        <f t="shared" si="15"/>
        <v>2016</v>
      </c>
      <c r="P75" s="13">
        <f t="shared" si="15"/>
        <v>0</v>
      </c>
      <c r="Q75" s="21">
        <f t="shared" si="15"/>
        <v>43137</v>
      </c>
      <c r="R75" s="21">
        <f t="shared" si="15"/>
        <v>43159</v>
      </c>
      <c r="S75" s="21">
        <f t="shared" si="15"/>
        <v>43190</v>
      </c>
      <c r="T75" s="21" t="str">
        <f t="shared" si="15"/>
        <v>4/3/02018</v>
      </c>
      <c r="U75" s="21" t="str">
        <f t="shared" si="15"/>
        <v>Share of Units</v>
      </c>
      <c r="V75" s="21" t="str">
        <f t="shared" si="15"/>
        <v>Penentration</v>
      </c>
      <c r="W75" s="13"/>
      <c r="X75" s="31"/>
      <c r="Y75" s="32">
        <f t="shared" ref="Y75:Y93" si="16">X75/X$73</f>
        <v>0</v>
      </c>
    </row>
    <row r="76" spans="2:35" ht="13.5" customHeight="1" x14ac:dyDescent="0.25">
      <c r="E76" s="14" t="s">
        <v>60</v>
      </c>
      <c r="F76" s="15"/>
      <c r="G76" s="16">
        <f t="shared" ref="G76:O76" si="17">SUM(G8:G13)</f>
        <v>0</v>
      </c>
      <c r="H76" s="16">
        <f t="shared" si="17"/>
        <v>0</v>
      </c>
      <c r="I76" s="16">
        <f t="shared" si="17"/>
        <v>0</v>
      </c>
      <c r="J76" s="16">
        <f t="shared" si="17"/>
        <v>1</v>
      </c>
      <c r="K76" s="16">
        <f t="shared" si="17"/>
        <v>2</v>
      </c>
      <c r="L76" s="16">
        <f t="shared" si="17"/>
        <v>3</v>
      </c>
      <c r="M76" s="16"/>
      <c r="N76" s="16"/>
      <c r="O76" s="16">
        <f t="shared" si="17"/>
        <v>3</v>
      </c>
      <c r="P76" s="16"/>
      <c r="Q76" s="16">
        <f>SUM(Q8:Q13)</f>
        <v>0</v>
      </c>
      <c r="R76" s="16">
        <f>SUM(R8:R13)</f>
        <v>0</v>
      </c>
      <c r="S76" s="16">
        <f>SUM(S8:S13)</f>
        <v>1</v>
      </c>
      <c r="T76" s="16">
        <f>SUM(T8:T13)</f>
        <v>1</v>
      </c>
      <c r="U76" s="37">
        <f>S76/S$67</f>
        <v>6.8493150684931503E-3</v>
      </c>
      <c r="V76" s="37">
        <f t="shared" ref="V76:V85" si="18">(S76*7400/1000)/AA76</f>
        <v>4.996623565386661E-4</v>
      </c>
      <c r="W76" s="37"/>
      <c r="X76" s="31">
        <f t="shared" ref="X76:X85" si="19">S76-Q76</f>
        <v>1</v>
      </c>
      <c r="Y76" s="32">
        <f t="shared" si="16"/>
        <v>6.8493150684931503E-3</v>
      </c>
      <c r="AA76" s="16">
        <f t="shared" ref="AA76:AA84" si="20">SUMIF($D$8:$D$59,$E76,AA$8:AA$59)</f>
        <v>14810.000999999998</v>
      </c>
    </row>
    <row r="77" spans="2:35" ht="13.5" customHeight="1" x14ac:dyDescent="0.25">
      <c r="E77" s="14" t="s">
        <v>123</v>
      </c>
      <c r="F77" s="15"/>
      <c r="G77" s="16">
        <f t="shared" ref="G77:O77" si="21">SUM(G14:G16)</f>
        <v>0</v>
      </c>
      <c r="H77" s="16">
        <f t="shared" si="21"/>
        <v>0</v>
      </c>
      <c r="I77" s="16">
        <f t="shared" si="21"/>
        <v>0</v>
      </c>
      <c r="J77" s="16">
        <f t="shared" si="21"/>
        <v>87</v>
      </c>
      <c r="K77" s="16">
        <f t="shared" si="21"/>
        <v>101</v>
      </c>
      <c r="L77" s="16">
        <f t="shared" si="21"/>
        <v>113</v>
      </c>
      <c r="M77" s="16"/>
      <c r="N77" s="16"/>
      <c r="O77" s="16">
        <f t="shared" si="21"/>
        <v>120</v>
      </c>
      <c r="P77" s="16"/>
      <c r="Q77" s="16">
        <f>SUM(Q14:Q16)</f>
        <v>0</v>
      </c>
      <c r="R77" s="16">
        <f>SUM(R14:R16)</f>
        <v>0</v>
      </c>
      <c r="S77" s="16">
        <f>SUM(S14:S16)</f>
        <v>119</v>
      </c>
      <c r="T77" s="16">
        <f>SUM(T14:T16)</f>
        <v>118</v>
      </c>
      <c r="U77" s="37">
        <f t="shared" ref="U77:U84" si="22">S77/S$67</f>
        <v>0.81506849315068497</v>
      </c>
      <c r="V77" s="37">
        <f t="shared" si="18"/>
        <v>2.1137487764212596E-2</v>
      </c>
      <c r="W77" s="37"/>
      <c r="X77" s="31">
        <f t="shared" si="19"/>
        <v>119</v>
      </c>
      <c r="Y77" s="32">
        <f t="shared" si="16"/>
        <v>0.81506849315068497</v>
      </c>
      <c r="AA77" s="16">
        <f t="shared" si="20"/>
        <v>41660.58</v>
      </c>
    </row>
    <row r="78" spans="2:35" ht="13.5" customHeight="1" x14ac:dyDescent="0.25">
      <c r="E78" s="14" t="s">
        <v>50</v>
      </c>
      <c r="F78" s="15"/>
      <c r="G78" s="16">
        <f t="shared" ref="G78:O78" si="23">SUM(G17:G21)</f>
        <v>0</v>
      </c>
      <c r="H78" s="16">
        <f t="shared" si="23"/>
        <v>0</v>
      </c>
      <c r="I78" s="16">
        <f t="shared" si="23"/>
        <v>0</v>
      </c>
      <c r="J78" s="16">
        <f t="shared" si="23"/>
        <v>2</v>
      </c>
      <c r="K78" s="16">
        <f t="shared" si="23"/>
        <v>3</v>
      </c>
      <c r="L78" s="16">
        <f t="shared" si="23"/>
        <v>3</v>
      </c>
      <c r="M78" s="16"/>
      <c r="N78" s="16"/>
      <c r="O78" s="16">
        <f t="shared" si="23"/>
        <v>5</v>
      </c>
      <c r="P78" s="16"/>
      <c r="Q78" s="16">
        <f>SUM(Q17:Q21)</f>
        <v>0</v>
      </c>
      <c r="R78" s="16">
        <f>SUM(R17:R21)</f>
        <v>0</v>
      </c>
      <c r="S78" s="16">
        <f>SUM(S17:S21)</f>
        <v>5</v>
      </c>
      <c r="T78" s="16">
        <f>SUM(T17:T21)</f>
        <v>5</v>
      </c>
      <c r="U78" s="37">
        <f t="shared" si="22"/>
        <v>3.4246575342465752E-2</v>
      </c>
      <c r="V78" s="37">
        <f t="shared" si="18"/>
        <v>7.8916087116876258E-4</v>
      </c>
      <c r="W78" s="37"/>
      <c r="X78" s="31">
        <f t="shared" si="19"/>
        <v>5</v>
      </c>
      <c r="Y78" s="32">
        <f t="shared" si="16"/>
        <v>3.4246575342465752E-2</v>
      </c>
      <c r="AA78" s="16">
        <f t="shared" si="20"/>
        <v>46885.243999999999</v>
      </c>
    </row>
    <row r="79" spans="2:35" ht="13.5" customHeight="1" x14ac:dyDescent="0.25">
      <c r="E79" s="14" t="s">
        <v>42</v>
      </c>
      <c r="F79" s="15"/>
      <c r="G79" s="16">
        <f t="shared" ref="G79:O79" si="24">SUM(G22:G28)</f>
        <v>0</v>
      </c>
      <c r="H79" s="16">
        <f t="shared" si="24"/>
        <v>0</v>
      </c>
      <c r="I79" s="16">
        <f t="shared" si="24"/>
        <v>0</v>
      </c>
      <c r="J79" s="16">
        <f t="shared" si="24"/>
        <v>0</v>
      </c>
      <c r="K79" s="16">
        <f t="shared" si="24"/>
        <v>0</v>
      </c>
      <c r="L79" s="16">
        <f t="shared" si="24"/>
        <v>0</v>
      </c>
      <c r="M79" s="16"/>
      <c r="N79" s="16"/>
      <c r="O79" s="16">
        <f t="shared" si="24"/>
        <v>0</v>
      </c>
      <c r="P79" s="16"/>
      <c r="Q79" s="16">
        <f>SUM(Q22:Q28)</f>
        <v>0</v>
      </c>
      <c r="R79" s="16">
        <f>SUM(R22:R28)</f>
        <v>0</v>
      </c>
      <c r="S79" s="16">
        <f>SUM(S22:S28)</f>
        <v>0</v>
      </c>
      <c r="T79" s="16">
        <f>SUM(T22:T28)</f>
        <v>0</v>
      </c>
      <c r="U79" s="37">
        <f t="shared" si="22"/>
        <v>0</v>
      </c>
      <c r="V79" s="37">
        <f t="shared" si="18"/>
        <v>0</v>
      </c>
      <c r="W79" s="37"/>
      <c r="X79" s="31">
        <f t="shared" si="19"/>
        <v>0</v>
      </c>
      <c r="Y79" s="32">
        <f t="shared" si="16"/>
        <v>0</v>
      </c>
      <c r="AA79" s="16">
        <f t="shared" si="20"/>
        <v>21294.107</v>
      </c>
    </row>
    <row r="80" spans="2:35" ht="13.5" customHeight="1" x14ac:dyDescent="0.25">
      <c r="E80" s="14" t="s">
        <v>32</v>
      </c>
      <c r="F80" s="15"/>
      <c r="G80" s="16">
        <f t="shared" ref="G80:O80" si="25">SUM(G29:G38)</f>
        <v>0</v>
      </c>
      <c r="H80" s="16">
        <f t="shared" si="25"/>
        <v>0</v>
      </c>
      <c r="I80" s="16">
        <f t="shared" si="25"/>
        <v>0</v>
      </c>
      <c r="J80" s="16">
        <f t="shared" si="25"/>
        <v>10</v>
      </c>
      <c r="K80" s="16">
        <f t="shared" si="25"/>
        <v>15</v>
      </c>
      <c r="L80" s="16">
        <f t="shared" si="25"/>
        <v>20</v>
      </c>
      <c r="M80" s="16"/>
      <c r="N80" s="16"/>
      <c r="O80" s="16">
        <f t="shared" si="25"/>
        <v>20</v>
      </c>
      <c r="P80" s="16"/>
      <c r="Q80" s="16">
        <f>SUM(Q29:Q38)</f>
        <v>0</v>
      </c>
      <c r="R80" s="16">
        <f>SUM(R29:R38)</f>
        <v>0</v>
      </c>
      <c r="S80" s="16">
        <f>SUM(S29:S38)</f>
        <v>17</v>
      </c>
      <c r="T80" s="16">
        <f>SUM(T29:T38)</f>
        <v>18</v>
      </c>
      <c r="U80" s="37">
        <f t="shared" si="22"/>
        <v>0.11643835616438356</v>
      </c>
      <c r="V80" s="37">
        <f t="shared" si="18"/>
        <v>1.8488387932937824E-3</v>
      </c>
      <c r="W80" s="37"/>
      <c r="X80" s="31">
        <f t="shared" si="19"/>
        <v>17</v>
      </c>
      <c r="Y80" s="32">
        <f t="shared" si="16"/>
        <v>0.11643835616438356</v>
      </c>
      <c r="AA80" s="16">
        <f t="shared" si="20"/>
        <v>68042.709000000003</v>
      </c>
    </row>
    <row r="81" spans="5:27" ht="13.5" customHeight="1" x14ac:dyDescent="0.25">
      <c r="E81" s="14" t="s">
        <v>27</v>
      </c>
      <c r="F81" s="15"/>
      <c r="G81" s="16">
        <f t="shared" ref="G81:O81" si="26">SUM(G39:G42)</f>
        <v>0</v>
      </c>
      <c r="H81" s="16">
        <f t="shared" si="26"/>
        <v>0</v>
      </c>
      <c r="I81" s="16">
        <f t="shared" si="26"/>
        <v>0</v>
      </c>
      <c r="J81" s="16">
        <f t="shared" si="26"/>
        <v>0</v>
      </c>
      <c r="K81" s="16">
        <f t="shared" si="26"/>
        <v>0</v>
      </c>
      <c r="L81" s="16">
        <f t="shared" si="26"/>
        <v>0</v>
      </c>
      <c r="M81" s="16"/>
      <c r="N81" s="16"/>
      <c r="O81" s="16">
        <f t="shared" si="26"/>
        <v>0</v>
      </c>
      <c r="P81" s="16"/>
      <c r="Q81" s="16">
        <f>SUM(Q39:Q42)</f>
        <v>0</v>
      </c>
      <c r="R81" s="16">
        <f>SUM(R39:R42)</f>
        <v>0</v>
      </c>
      <c r="S81" s="16">
        <f>SUM(S39:S42)</f>
        <v>0</v>
      </c>
      <c r="T81" s="16">
        <f>SUM(T39:T42)</f>
        <v>0</v>
      </c>
      <c r="U81" s="37">
        <f t="shared" si="22"/>
        <v>0</v>
      </c>
      <c r="V81" s="37">
        <f t="shared" si="18"/>
        <v>0</v>
      </c>
      <c r="W81" s="37"/>
      <c r="X81" s="31">
        <f t="shared" si="19"/>
        <v>0</v>
      </c>
      <c r="Y81" s="32">
        <f t="shared" si="16"/>
        <v>0</v>
      </c>
      <c r="AA81" s="16">
        <f t="shared" si="20"/>
        <v>19029.020000000004</v>
      </c>
    </row>
    <row r="82" spans="5:27" ht="13.5" customHeight="1" x14ac:dyDescent="0.25">
      <c r="E82" s="14" t="s">
        <v>22</v>
      </c>
      <c r="F82" s="15"/>
      <c r="G82" s="16">
        <f t="shared" ref="G82:O82" si="27">SUM(G43:G46)</f>
        <v>0</v>
      </c>
      <c r="H82" s="16">
        <f t="shared" si="27"/>
        <v>0</v>
      </c>
      <c r="I82" s="16">
        <f t="shared" si="27"/>
        <v>0</v>
      </c>
      <c r="J82" s="16">
        <f t="shared" si="27"/>
        <v>0</v>
      </c>
      <c r="K82" s="16">
        <f t="shared" si="27"/>
        <v>0</v>
      </c>
      <c r="L82" s="16">
        <f t="shared" si="27"/>
        <v>1</v>
      </c>
      <c r="M82" s="16"/>
      <c r="N82" s="16"/>
      <c r="O82" s="16">
        <f t="shared" si="27"/>
        <v>1</v>
      </c>
      <c r="P82" s="16"/>
      <c r="Q82" s="16">
        <f>SUM(Q43:Q46)</f>
        <v>0</v>
      </c>
      <c r="R82" s="16">
        <f>SUM(R43:R46)</f>
        <v>0</v>
      </c>
      <c r="S82" s="16">
        <f>SUM(S43:S46)</f>
        <v>0</v>
      </c>
      <c r="T82" s="16">
        <f>SUM(T43:T46)</f>
        <v>0</v>
      </c>
      <c r="U82" s="37">
        <f t="shared" si="22"/>
        <v>0</v>
      </c>
      <c r="V82" s="37">
        <f t="shared" si="18"/>
        <v>0</v>
      </c>
      <c r="W82" s="37"/>
      <c r="X82" s="31">
        <f t="shared" si="19"/>
        <v>0</v>
      </c>
      <c r="Y82" s="32">
        <f t="shared" si="16"/>
        <v>0</v>
      </c>
      <c r="AA82" s="16">
        <f t="shared" si="20"/>
        <v>39924.072</v>
      </c>
    </row>
    <row r="83" spans="5:27" ht="13.5" customHeight="1" x14ac:dyDescent="0.25">
      <c r="E83" s="14" t="s">
        <v>5</v>
      </c>
      <c r="F83" s="15"/>
      <c r="G83" s="16">
        <f t="shared" ref="G83:O83" si="28">SUM(G47:G54)</f>
        <v>0</v>
      </c>
      <c r="H83" s="16">
        <f t="shared" si="28"/>
        <v>0</v>
      </c>
      <c r="I83" s="16">
        <f t="shared" si="28"/>
        <v>0</v>
      </c>
      <c r="J83" s="16">
        <f t="shared" si="28"/>
        <v>0</v>
      </c>
      <c r="K83" s="16">
        <f t="shared" si="28"/>
        <v>1</v>
      </c>
      <c r="L83" s="16">
        <f t="shared" si="28"/>
        <v>1</v>
      </c>
      <c r="M83" s="16"/>
      <c r="N83" s="16"/>
      <c r="O83" s="16">
        <f t="shared" si="28"/>
        <v>1</v>
      </c>
      <c r="P83" s="16"/>
      <c r="Q83" s="16">
        <f>SUM(Q47:Q54)</f>
        <v>0</v>
      </c>
      <c r="R83" s="16">
        <f>SUM(R47:R54)</f>
        <v>0</v>
      </c>
      <c r="S83" s="16">
        <f>SUM(S47:S54)</f>
        <v>1</v>
      </c>
      <c r="T83" s="16">
        <f>SUM(T47:T54)</f>
        <v>1</v>
      </c>
      <c r="U83" s="37">
        <f t="shared" si="22"/>
        <v>6.8493150684931503E-3</v>
      </c>
      <c r="V83" s="37">
        <f t="shared" si="18"/>
        <v>3.0631526455476648E-4</v>
      </c>
      <c r="W83" s="37"/>
      <c r="X83" s="31">
        <f t="shared" si="19"/>
        <v>1</v>
      </c>
      <c r="Y83" s="32">
        <f t="shared" si="16"/>
        <v>6.8493150684931503E-3</v>
      </c>
      <c r="AA83" s="16">
        <f t="shared" si="20"/>
        <v>24158.116999999995</v>
      </c>
    </row>
    <row r="84" spans="5:27" ht="13.5" customHeight="1" x14ac:dyDescent="0.25">
      <c r="E84" s="14" t="s">
        <v>8</v>
      </c>
      <c r="F84" s="15"/>
      <c r="G84" s="16">
        <f t="shared" ref="G84:O84" si="29">SUM(G55:G59)</f>
        <v>0</v>
      </c>
      <c r="H84" s="16">
        <f t="shared" si="29"/>
        <v>0</v>
      </c>
      <c r="I84" s="16">
        <f t="shared" si="29"/>
        <v>0</v>
      </c>
      <c r="J84" s="16">
        <f t="shared" si="29"/>
        <v>2</v>
      </c>
      <c r="K84" s="16">
        <f t="shared" si="29"/>
        <v>3</v>
      </c>
      <c r="L84" s="16">
        <f t="shared" si="29"/>
        <v>3</v>
      </c>
      <c r="M84" s="16"/>
      <c r="N84" s="16"/>
      <c r="O84" s="16">
        <f t="shared" si="29"/>
        <v>3</v>
      </c>
      <c r="P84" s="16"/>
      <c r="Q84" s="16">
        <f>SUM(Q55:Q59)</f>
        <v>0</v>
      </c>
      <c r="R84" s="16">
        <f>SUM(R55:R59)</f>
        <v>0</v>
      </c>
      <c r="S84" s="16">
        <f>SUM(S55:S59)</f>
        <v>3</v>
      </c>
      <c r="T84" s="16">
        <f>SUM(T55:T59)</f>
        <v>3</v>
      </c>
      <c r="U84" s="37">
        <f t="shared" si="22"/>
        <v>2.0547945205479451E-2</v>
      </c>
      <c r="V84" s="37">
        <f t="shared" si="18"/>
        <v>4.16881797391503E-4</v>
      </c>
      <c r="W84" s="37"/>
      <c r="X84" s="31">
        <f t="shared" si="19"/>
        <v>3</v>
      </c>
      <c r="Y84" s="32">
        <f t="shared" si="16"/>
        <v>2.0547945205479451E-2</v>
      </c>
      <c r="AA84" s="16">
        <f t="shared" si="20"/>
        <v>53252.504999999997</v>
      </c>
    </row>
    <row r="85" spans="5:27" ht="13.5" customHeight="1" thickBot="1" x14ac:dyDescent="0.3">
      <c r="E85" s="25" t="s">
        <v>122</v>
      </c>
      <c r="F85" s="26"/>
      <c r="G85" s="27">
        <f>SUM(G76:G84)</f>
        <v>0</v>
      </c>
      <c r="H85" s="27">
        <f>SUM(H76:H84)</f>
        <v>0</v>
      </c>
      <c r="I85" s="27">
        <f t="shared" ref="I85:S85" si="30">SUM(I76:I84)</f>
        <v>0</v>
      </c>
      <c r="J85" s="27">
        <f t="shared" si="30"/>
        <v>102</v>
      </c>
      <c r="K85" s="27">
        <f t="shared" si="30"/>
        <v>125</v>
      </c>
      <c r="L85" s="27">
        <f t="shared" si="30"/>
        <v>144</v>
      </c>
      <c r="M85" s="27"/>
      <c r="N85" s="27"/>
      <c r="O85" s="27">
        <f t="shared" si="30"/>
        <v>153</v>
      </c>
      <c r="P85" s="17"/>
      <c r="Q85" s="27">
        <f t="shared" si="30"/>
        <v>0</v>
      </c>
      <c r="R85" s="27">
        <f t="shared" si="30"/>
        <v>0</v>
      </c>
      <c r="S85" s="27">
        <f t="shared" si="30"/>
        <v>146</v>
      </c>
      <c r="T85" s="27">
        <f t="shared" ref="T85" si="31">SUM(T76:T84)</f>
        <v>146</v>
      </c>
      <c r="U85" s="40">
        <f>S85/S$67</f>
        <v>1</v>
      </c>
      <c r="V85" s="48">
        <f t="shared" si="18"/>
        <v>3.2833281703372667E-3</v>
      </c>
      <c r="W85" s="46"/>
      <c r="X85" s="31">
        <f t="shared" si="19"/>
        <v>146</v>
      </c>
      <c r="Y85" s="32">
        <f t="shared" si="16"/>
        <v>1</v>
      </c>
      <c r="AA85" s="27">
        <f>SUM(AA76:AA84)</f>
        <v>329056.35499999998</v>
      </c>
    </row>
    <row r="86" spans="5:27" ht="13.5" customHeight="1" x14ac:dyDescent="0.25"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V86" s="16"/>
      <c r="X86" s="31">
        <f>Q86-O86</f>
        <v>0</v>
      </c>
      <c r="Y86" s="32">
        <f t="shared" si="16"/>
        <v>0</v>
      </c>
    </row>
    <row r="87" spans="5:27" ht="13.5" customHeight="1" thickBot="1" x14ac:dyDescent="0.3">
      <c r="E87" s="19" t="s">
        <v>144</v>
      </c>
      <c r="F87" s="20"/>
      <c r="G87" s="21" t="str">
        <f>G$7</f>
        <v>2010</v>
      </c>
      <c r="H87" s="21" t="str">
        <f>H$7</f>
        <v>2011</v>
      </c>
      <c r="I87" s="21" t="str">
        <f t="shared" ref="I87:V87" si="32">I$7</f>
        <v>2012</v>
      </c>
      <c r="J87" s="21" t="str">
        <f t="shared" si="32"/>
        <v>2013</v>
      </c>
      <c r="K87" s="21" t="str">
        <f t="shared" si="32"/>
        <v>2014</v>
      </c>
      <c r="L87" s="21" t="str">
        <f t="shared" si="32"/>
        <v>2015</v>
      </c>
      <c r="M87" s="21"/>
      <c r="N87" s="21"/>
      <c r="O87" s="21" t="str">
        <f t="shared" si="32"/>
        <v>2016</v>
      </c>
      <c r="P87" s="13">
        <f t="shared" si="32"/>
        <v>0</v>
      </c>
      <c r="Q87" s="21">
        <f t="shared" si="32"/>
        <v>43137</v>
      </c>
      <c r="R87" s="21">
        <f t="shared" si="32"/>
        <v>43159</v>
      </c>
      <c r="S87" s="21">
        <f t="shared" si="32"/>
        <v>43190</v>
      </c>
      <c r="T87" s="21" t="str">
        <f t="shared" si="32"/>
        <v>4/3/02018</v>
      </c>
      <c r="U87" s="21" t="str">
        <f t="shared" si="32"/>
        <v>Share of Units</v>
      </c>
      <c r="V87" s="21" t="str">
        <f t="shared" si="32"/>
        <v>Penentration</v>
      </c>
      <c r="W87" s="13"/>
      <c r="X87" s="31"/>
      <c r="Y87" s="32">
        <f t="shared" si="16"/>
        <v>0</v>
      </c>
    </row>
    <row r="88" spans="5:27" ht="13.5" customHeight="1" x14ac:dyDescent="0.25">
      <c r="E88" s="14" t="s">
        <v>66</v>
      </c>
      <c r="F88" s="15"/>
      <c r="G88" s="16">
        <f>G76+G77</f>
        <v>0</v>
      </c>
      <c r="H88" s="16">
        <f>H76+H77</f>
        <v>0</v>
      </c>
      <c r="I88" s="16">
        <f t="shared" ref="I88:S88" si="33">I76+I77</f>
        <v>0</v>
      </c>
      <c r="J88" s="16">
        <f t="shared" si="33"/>
        <v>88</v>
      </c>
      <c r="K88" s="16">
        <f t="shared" si="33"/>
        <v>103</v>
      </c>
      <c r="L88" s="16">
        <f t="shared" si="33"/>
        <v>116</v>
      </c>
      <c r="M88" s="16"/>
      <c r="N88" s="16"/>
      <c r="O88" s="16">
        <f t="shared" si="33"/>
        <v>123</v>
      </c>
      <c r="P88" s="16"/>
      <c r="Q88" s="16">
        <f t="shared" si="33"/>
        <v>0</v>
      </c>
      <c r="R88" s="16">
        <f t="shared" si="33"/>
        <v>0</v>
      </c>
      <c r="S88" s="16">
        <f t="shared" si="33"/>
        <v>120</v>
      </c>
      <c r="T88" s="16">
        <f t="shared" ref="T88" si="34">T76+T77</f>
        <v>119</v>
      </c>
      <c r="U88" s="37">
        <f>S88/S$67</f>
        <v>0.82191780821917804</v>
      </c>
      <c r="V88" s="37">
        <f>(S88*7400/1000)/AA88</f>
        <v>1.5725002014765885E-2</v>
      </c>
      <c r="W88" s="37"/>
      <c r="X88" s="31">
        <f>S88-Q88</f>
        <v>120</v>
      </c>
      <c r="Y88" s="32">
        <f t="shared" si="16"/>
        <v>0.82191780821917804</v>
      </c>
      <c r="AA88" s="16">
        <f>SUMIF($C$8:$C$59,$E88,AA$8:AA$59)</f>
        <v>56470.580999999991</v>
      </c>
    </row>
    <row r="89" spans="5:27" ht="13.5" customHeight="1" x14ac:dyDescent="0.25">
      <c r="E89" s="14" t="s">
        <v>55</v>
      </c>
      <c r="F89" s="15"/>
      <c r="G89" s="16">
        <f>G78+G79</f>
        <v>0</v>
      </c>
      <c r="H89" s="16">
        <f>H78+H79</f>
        <v>0</v>
      </c>
      <c r="I89" s="16">
        <f t="shared" ref="I89:S89" si="35">I78+I79</f>
        <v>0</v>
      </c>
      <c r="J89" s="16">
        <f t="shared" si="35"/>
        <v>2</v>
      </c>
      <c r="K89" s="16">
        <f t="shared" si="35"/>
        <v>3</v>
      </c>
      <c r="L89" s="16">
        <f t="shared" si="35"/>
        <v>3</v>
      </c>
      <c r="M89" s="16"/>
      <c r="N89" s="16"/>
      <c r="O89" s="16">
        <f t="shared" si="35"/>
        <v>5</v>
      </c>
      <c r="P89" s="16"/>
      <c r="Q89" s="16">
        <f t="shared" si="35"/>
        <v>0</v>
      </c>
      <c r="R89" s="16">
        <f t="shared" si="35"/>
        <v>0</v>
      </c>
      <c r="S89" s="16">
        <f t="shared" si="35"/>
        <v>5</v>
      </c>
      <c r="T89" s="16">
        <f t="shared" ref="T89" si="36">T78+T79</f>
        <v>5</v>
      </c>
      <c r="U89" s="37">
        <f>S89/S$67</f>
        <v>3.4246575342465752E-2</v>
      </c>
      <c r="V89" s="37">
        <f>(S89*7400/1000)/AA89</f>
        <v>5.4268630395147067E-4</v>
      </c>
      <c r="W89" s="37"/>
      <c r="X89" s="31">
        <f>S89-Q89</f>
        <v>5</v>
      </c>
      <c r="Y89" s="32">
        <f t="shared" si="16"/>
        <v>3.4246575342465752E-2</v>
      </c>
      <c r="AA89" s="16">
        <f>SUMIF($C$8:$C$59,$E89,AA$8:AA$59)</f>
        <v>68179.350999999995</v>
      </c>
    </row>
    <row r="90" spans="5:27" ht="13.5" customHeight="1" x14ac:dyDescent="0.25">
      <c r="E90" s="14" t="s">
        <v>142</v>
      </c>
      <c r="F90" s="15"/>
      <c r="G90" s="16">
        <f t="shared" ref="G90:O90" si="37">G80+G81+G82</f>
        <v>0</v>
      </c>
      <c r="H90" s="16">
        <f t="shared" si="37"/>
        <v>0</v>
      </c>
      <c r="I90" s="16">
        <f t="shared" si="37"/>
        <v>0</v>
      </c>
      <c r="J90" s="16">
        <f t="shared" si="37"/>
        <v>10</v>
      </c>
      <c r="K90" s="16">
        <f t="shared" si="37"/>
        <v>15</v>
      </c>
      <c r="L90" s="16">
        <f t="shared" si="37"/>
        <v>21</v>
      </c>
      <c r="M90" s="16"/>
      <c r="N90" s="16"/>
      <c r="O90" s="16">
        <f t="shared" si="37"/>
        <v>21</v>
      </c>
      <c r="P90" s="16"/>
      <c r="Q90" s="16">
        <f>Q80+Q81+Q82</f>
        <v>0</v>
      </c>
      <c r="R90" s="16">
        <f>R80+R81+R82</f>
        <v>0</v>
      </c>
      <c r="S90" s="16">
        <f>S80+S81+S82</f>
        <v>17</v>
      </c>
      <c r="T90" s="16">
        <f>T80+T81+T82</f>
        <v>18</v>
      </c>
      <c r="U90" s="37">
        <f>S90/S$67</f>
        <v>0.11643835616438356</v>
      </c>
      <c r="V90" s="37">
        <f>(S90*7400/1000)/AA90</f>
        <v>9.9058393277113156E-4</v>
      </c>
      <c r="W90" s="37"/>
      <c r="X90" s="31">
        <f>S90-Q90</f>
        <v>17</v>
      </c>
      <c r="Y90" s="32">
        <f t="shared" si="16"/>
        <v>0.11643835616438356</v>
      </c>
      <c r="AA90" s="16">
        <f>SUMIF($C$8:$C$59,$E90,AA$8:AA$59)</f>
        <v>126995.80100000001</v>
      </c>
    </row>
    <row r="91" spans="5:27" ht="13.5" customHeight="1" x14ac:dyDescent="0.25">
      <c r="E91" s="14" t="s">
        <v>133</v>
      </c>
      <c r="F91" s="15"/>
      <c r="G91" s="16">
        <f t="shared" ref="G91:O91" si="38">G83+G84</f>
        <v>0</v>
      </c>
      <c r="H91" s="16">
        <f t="shared" si="38"/>
        <v>0</v>
      </c>
      <c r="I91" s="16">
        <f t="shared" si="38"/>
        <v>0</v>
      </c>
      <c r="J91" s="16">
        <f t="shared" si="38"/>
        <v>2</v>
      </c>
      <c r="K91" s="16">
        <f t="shared" si="38"/>
        <v>4</v>
      </c>
      <c r="L91" s="16">
        <f t="shared" si="38"/>
        <v>4</v>
      </c>
      <c r="M91" s="16"/>
      <c r="N91" s="16"/>
      <c r="O91" s="16">
        <f t="shared" si="38"/>
        <v>4</v>
      </c>
      <c r="P91" s="16"/>
      <c r="Q91" s="16">
        <f>Q83+Q84</f>
        <v>0</v>
      </c>
      <c r="R91" s="16">
        <f>R83+R84</f>
        <v>0</v>
      </c>
      <c r="S91" s="16">
        <f>S83+S84</f>
        <v>4</v>
      </c>
      <c r="T91" s="16">
        <f>T83+T84</f>
        <v>4</v>
      </c>
      <c r="U91" s="37">
        <f>S91/S$67</f>
        <v>2.7397260273972601E-2</v>
      </c>
      <c r="V91" s="37">
        <f>(S91*7400/1000)/AA91</f>
        <v>3.823764650799474E-4</v>
      </c>
      <c r="W91" s="37"/>
      <c r="X91" s="31">
        <f>S91-Q91</f>
        <v>4</v>
      </c>
      <c r="Y91" s="32">
        <f t="shared" si="16"/>
        <v>2.7397260273972601E-2</v>
      </c>
      <c r="AA91" s="16">
        <f>SUMIF($C$8:$C$59,$E91,AA$8:AA$59)</f>
        <v>77410.621999999988</v>
      </c>
    </row>
    <row r="92" spans="5:27" ht="13.5" customHeight="1" thickBot="1" x14ac:dyDescent="0.3">
      <c r="E92" s="25" t="s">
        <v>122</v>
      </c>
      <c r="F92" s="26"/>
      <c r="G92" s="27">
        <f>G88+G89+G90+G91</f>
        <v>0</v>
      </c>
      <c r="H92" s="27">
        <f>H88+H89+H90+H91</f>
        <v>0</v>
      </c>
      <c r="I92" s="27">
        <f t="shared" ref="I92:S92" si="39">I88+I89+I90+I91</f>
        <v>0</v>
      </c>
      <c r="J92" s="27">
        <f t="shared" si="39"/>
        <v>102</v>
      </c>
      <c r="K92" s="27">
        <f t="shared" si="39"/>
        <v>125</v>
      </c>
      <c r="L92" s="27">
        <f t="shared" si="39"/>
        <v>144</v>
      </c>
      <c r="M92" s="27"/>
      <c r="N92" s="27"/>
      <c r="O92" s="27">
        <f t="shared" si="39"/>
        <v>153</v>
      </c>
      <c r="P92" s="17"/>
      <c r="Q92" s="27">
        <f t="shared" si="39"/>
        <v>0</v>
      </c>
      <c r="R92" s="27">
        <f t="shared" si="39"/>
        <v>0</v>
      </c>
      <c r="S92" s="27">
        <f t="shared" si="39"/>
        <v>146</v>
      </c>
      <c r="T92" s="27">
        <f t="shared" ref="T92" si="40">T88+T89+T90+T91</f>
        <v>146</v>
      </c>
      <c r="U92" s="40">
        <f>S92/S$67</f>
        <v>1</v>
      </c>
      <c r="V92" s="27"/>
      <c r="W92" s="46"/>
      <c r="X92" s="31">
        <f>S92-Q92</f>
        <v>146</v>
      </c>
      <c r="Y92" s="32">
        <f t="shared" si="16"/>
        <v>1</v>
      </c>
      <c r="AA92" s="27">
        <f>SUM(AA88:AA91)</f>
        <v>329056.35499999998</v>
      </c>
    </row>
    <row r="93" spans="5:27" ht="13.5" customHeight="1" x14ac:dyDescent="0.25">
      <c r="E93" s="50" t="s">
        <v>213</v>
      </c>
      <c r="F93" s="15"/>
      <c r="G93" s="16">
        <f>G71+G72</f>
        <v>0</v>
      </c>
      <c r="H93" s="16">
        <f>H71+H72</f>
        <v>0</v>
      </c>
      <c r="I93" s="16">
        <f t="shared" ref="I93:S93" si="41">I71+I72</f>
        <v>0</v>
      </c>
      <c r="J93" s="16">
        <f t="shared" si="41"/>
        <v>0</v>
      </c>
      <c r="K93" s="16">
        <f t="shared" si="41"/>
        <v>0</v>
      </c>
      <c r="L93" s="16">
        <f t="shared" si="41"/>
        <v>0</v>
      </c>
      <c r="M93" s="16"/>
      <c r="N93" s="16"/>
      <c r="O93" s="16">
        <f t="shared" si="41"/>
        <v>0</v>
      </c>
      <c r="Q93" s="16">
        <f t="shared" si="41"/>
        <v>0</v>
      </c>
      <c r="R93" s="16">
        <f t="shared" si="41"/>
        <v>0</v>
      </c>
      <c r="S93" s="16">
        <f t="shared" si="41"/>
        <v>0</v>
      </c>
      <c r="T93" s="16">
        <f t="shared" ref="T93" si="42">T71+T72</f>
        <v>0</v>
      </c>
      <c r="V93" s="18"/>
      <c r="X93" s="31">
        <f>Q93-O93</f>
        <v>0</v>
      </c>
      <c r="Y93" s="32">
        <f t="shared" si="16"/>
        <v>0</v>
      </c>
    </row>
    <row r="94" spans="5:27" customFormat="1" ht="13.5" customHeight="1" x14ac:dyDescent="0.25">
      <c r="E94" s="50" t="s">
        <v>214</v>
      </c>
      <c r="F94" s="1"/>
      <c r="G94" s="31">
        <f>G92+G93</f>
        <v>0</v>
      </c>
      <c r="H94" s="31">
        <f>H92+H93</f>
        <v>0</v>
      </c>
      <c r="I94" s="31">
        <f t="shared" ref="I94:S94" si="43">I92+I93</f>
        <v>0</v>
      </c>
      <c r="J94" s="31">
        <f t="shared" si="43"/>
        <v>102</v>
      </c>
      <c r="K94" s="31">
        <f t="shared" si="43"/>
        <v>125</v>
      </c>
      <c r="L94" s="31">
        <f t="shared" si="43"/>
        <v>144</v>
      </c>
      <c r="M94" s="31"/>
      <c r="N94" s="31"/>
      <c r="O94" s="31">
        <f t="shared" si="43"/>
        <v>153</v>
      </c>
      <c r="P94" s="42"/>
      <c r="Q94" s="31">
        <f t="shared" si="43"/>
        <v>0</v>
      </c>
      <c r="R94" s="31">
        <f t="shared" si="43"/>
        <v>0</v>
      </c>
      <c r="S94" s="31">
        <f t="shared" si="43"/>
        <v>146</v>
      </c>
      <c r="T94" s="31">
        <f t="shared" ref="T94" si="44">T92+T93</f>
        <v>146</v>
      </c>
      <c r="V94" s="16">
        <f>AA85/V88*1000</f>
        <v>20925679671.838123</v>
      </c>
    </row>
    <row r="95" spans="5:27" customFormat="1" ht="13.5" customHeight="1" x14ac:dyDescent="0.25">
      <c r="F95" s="1"/>
      <c r="P95" s="42"/>
    </row>
    <row r="96" spans="5:27" customFormat="1" ht="13.5" customHeight="1" x14ac:dyDescent="0.25">
      <c r="F96" s="1"/>
      <c r="P96" s="42"/>
    </row>
    <row r="97" spans="5:20" customFormat="1" ht="13.5" customHeight="1" x14ac:dyDescent="0.25">
      <c r="F97" s="1"/>
      <c r="P97" s="42"/>
    </row>
    <row r="98" spans="5:20" customFormat="1" ht="13.5" customHeight="1" x14ac:dyDescent="0.25">
      <c r="E98" s="76" t="s">
        <v>229</v>
      </c>
      <c r="F98" s="1"/>
      <c r="P98" s="42"/>
    </row>
    <row r="99" spans="5:20" customFormat="1" ht="13.5" customHeight="1" x14ac:dyDescent="0.25">
      <c r="F99" s="1"/>
      <c r="P99" s="42"/>
    </row>
    <row r="100" spans="5:20" customFormat="1" ht="13.5" customHeight="1" x14ac:dyDescent="0.25">
      <c r="F100" s="1"/>
      <c r="P100" s="42"/>
    </row>
    <row r="101" spans="5:20" customFormat="1" ht="13.5" customHeight="1" x14ac:dyDescent="0.25">
      <c r="E101" s="14" t="s">
        <v>236</v>
      </c>
      <c r="F101" s="1"/>
      <c r="P101" s="42"/>
      <c r="S101" s="16"/>
      <c r="T101" s="16"/>
    </row>
    <row r="102" spans="5:20" customFormat="1" ht="13.5" customHeight="1" x14ac:dyDescent="0.25">
      <c r="E102" s="14" t="s">
        <v>237</v>
      </c>
      <c r="F102" s="1"/>
      <c r="P102" s="42"/>
      <c r="S102" s="16"/>
      <c r="T102" s="16"/>
    </row>
    <row r="103" spans="5:20" customFormat="1" ht="13.5" customHeight="1" x14ac:dyDescent="0.25">
      <c r="E103" s="14" t="s">
        <v>1</v>
      </c>
      <c r="F103" s="1"/>
      <c r="P103" s="42"/>
      <c r="S103" s="16"/>
      <c r="T103" s="16"/>
    </row>
    <row r="104" spans="5:20" customFormat="1" ht="13.5" customHeight="1" x14ac:dyDescent="0.25">
      <c r="E104" s="14" t="s">
        <v>238</v>
      </c>
      <c r="F104" s="1"/>
      <c r="P104" s="42"/>
      <c r="S104" s="16"/>
      <c r="T104" s="16"/>
    </row>
    <row r="105" spans="5:20" customFormat="1" ht="13.5" customHeight="1" x14ac:dyDescent="0.25">
      <c r="E105" s="14" t="s">
        <v>37</v>
      </c>
      <c r="F105" s="1"/>
      <c r="P105" s="42"/>
      <c r="S105" s="16"/>
      <c r="T105" s="16"/>
    </row>
    <row r="106" spans="5:20" ht="13.5" customHeight="1" x14ac:dyDescent="0.25">
      <c r="E106" s="14" t="s">
        <v>239</v>
      </c>
      <c r="S106" s="16"/>
      <c r="T106" s="16"/>
    </row>
    <row r="107" spans="5:20" ht="13.5" customHeight="1" x14ac:dyDescent="0.25">
      <c r="E107" s="14" t="s">
        <v>240</v>
      </c>
      <c r="S107" s="16"/>
      <c r="T107" s="16"/>
    </row>
    <row r="108" spans="5:20" ht="13.5" customHeight="1" x14ac:dyDescent="0.25">
      <c r="E108" s="14" t="s">
        <v>241</v>
      </c>
      <c r="S108" s="16"/>
      <c r="T108" s="16"/>
    </row>
    <row r="109" spans="5:20" ht="13.5" customHeight="1" x14ac:dyDescent="0.25">
      <c r="E109" s="14" t="s">
        <v>242</v>
      </c>
      <c r="S109" s="16"/>
      <c r="T109" s="16"/>
    </row>
    <row r="110" spans="5:20" ht="13.5" customHeight="1" x14ac:dyDescent="0.25">
      <c r="E110" s="14" t="s">
        <v>243</v>
      </c>
      <c r="S110" s="16"/>
      <c r="T110" s="16"/>
    </row>
    <row r="111" spans="5:20" ht="13.5" customHeight="1" x14ac:dyDescent="0.25">
      <c r="E111" s="14" t="s">
        <v>244</v>
      </c>
      <c r="S111" s="16"/>
      <c r="T111" s="16"/>
    </row>
    <row r="112" spans="5:20" ht="13.5" customHeight="1" x14ac:dyDescent="0.25">
      <c r="E112" s="14" t="s">
        <v>245</v>
      </c>
      <c r="S112" s="16"/>
      <c r="T112" s="16"/>
    </row>
    <row r="113" spans="5:20" ht="13.5" customHeight="1" x14ac:dyDescent="0.25">
      <c r="E113" s="14" t="s">
        <v>246</v>
      </c>
      <c r="S113" s="16"/>
      <c r="T113" s="16"/>
    </row>
    <row r="114" spans="5:20" ht="13.5" customHeight="1" x14ac:dyDescent="0.25">
      <c r="E114" s="14" t="s">
        <v>247</v>
      </c>
      <c r="S114" s="16"/>
      <c r="T114" s="16"/>
    </row>
    <row r="115" spans="5:20" ht="13.5" customHeight="1" x14ac:dyDescent="0.25">
      <c r="E115" s="14" t="s">
        <v>248</v>
      </c>
      <c r="S115" s="16"/>
      <c r="T115" s="16"/>
    </row>
    <row r="116" spans="5:20" ht="13.5" customHeight="1" x14ac:dyDescent="0.25">
      <c r="E116" s="14" t="s">
        <v>249</v>
      </c>
      <c r="S116" s="16"/>
      <c r="T116" s="16"/>
    </row>
    <row r="117" spans="5:20" ht="13.5" customHeight="1" x14ac:dyDescent="0.25">
      <c r="E117" s="14" t="s">
        <v>250</v>
      </c>
      <c r="S117" s="16"/>
      <c r="T117" s="16"/>
    </row>
    <row r="118" spans="5:20" ht="13.5" customHeight="1" x14ac:dyDescent="0.25">
      <c r="E118" s="14" t="s">
        <v>2</v>
      </c>
      <c r="S118" s="12"/>
      <c r="T118" s="12"/>
    </row>
  </sheetData>
  <mergeCells count="1">
    <mergeCell ref="AD7:AE7"/>
  </mergeCells>
  <conditionalFormatting sqref="X8:X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5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6:V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0:V7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8:V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0:X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6:X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:X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98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18"/>
  <sheetViews>
    <sheetView topLeftCell="A34" zoomScale="90" zoomScaleNormal="90" workbookViewId="0">
      <pane xSplit="6" topLeftCell="R1" activePane="topRight" state="frozen"/>
      <selection activeCell="N96" sqref="N96"/>
      <selection pane="topRight" activeCell="N96" sqref="N96"/>
    </sheetView>
  </sheetViews>
  <sheetFormatPr defaultRowHeight="12.75" x14ac:dyDescent="0.25"/>
  <cols>
    <col min="1" max="1" width="2.7109375" style="2" customWidth="1"/>
    <col min="2" max="2" width="10.7109375" style="3" customWidth="1"/>
    <col min="3" max="3" width="12.7109375" style="3" customWidth="1"/>
    <col min="4" max="4" width="18.7109375" style="3" customWidth="1"/>
    <col min="5" max="5" width="36.7109375" style="3" customWidth="1"/>
    <col min="6" max="6" width="8.7109375" style="4" customWidth="1"/>
    <col min="7" max="15" width="11.7109375" style="5" customWidth="1"/>
    <col min="16" max="16" width="2.7109375" style="18" customWidth="1"/>
    <col min="17" max="20" width="11.7109375" style="5" customWidth="1"/>
    <col min="21" max="22" width="14.7109375" style="5" customWidth="1"/>
    <col min="23" max="23" width="2.7109375" style="5" customWidth="1"/>
    <col min="24" max="24" width="10.7109375" style="5" customWidth="1"/>
    <col min="25" max="25" width="9.140625" style="2"/>
    <col min="26" max="26" width="11.85546875" style="2" bestFit="1" customWidth="1"/>
    <col min="27" max="29" width="9.140625" style="2"/>
    <col min="30" max="30" width="9" style="6" bestFit="1" customWidth="1"/>
    <col min="31" max="31" width="17.5703125" style="6" bestFit="1" customWidth="1"/>
    <col min="32" max="32" width="18.7109375" style="6" customWidth="1"/>
    <col min="33" max="33" width="9.140625" style="6"/>
    <col min="34" max="34" width="17.5703125" style="6" bestFit="1" customWidth="1"/>
    <col min="35" max="35" width="9" style="6" bestFit="1" customWidth="1"/>
    <col min="36" max="16384" width="9.140625" style="2"/>
  </cols>
  <sheetData>
    <row r="2" spans="1:33" ht="13.5" customHeight="1" thickBot="1" x14ac:dyDescent="0.3">
      <c r="E2" s="19" t="s">
        <v>67</v>
      </c>
      <c r="F2" s="20" t="s">
        <v>124</v>
      </c>
      <c r="G2" s="56" t="s">
        <v>218</v>
      </c>
      <c r="H2" s="49" t="s">
        <v>136</v>
      </c>
      <c r="I2" s="49" t="s">
        <v>137</v>
      </c>
      <c r="J2" s="49" t="s">
        <v>138</v>
      </c>
      <c r="K2" s="49" t="s">
        <v>139</v>
      </c>
      <c r="L2" s="49" t="s">
        <v>140</v>
      </c>
      <c r="M2" s="49"/>
      <c r="N2" s="49"/>
      <c r="O2" s="49" t="s">
        <v>141</v>
      </c>
    </row>
    <row r="3" spans="1:33" ht="13.5" customHeight="1" x14ac:dyDescent="0.25">
      <c r="E3" s="14" t="s">
        <v>216</v>
      </c>
      <c r="F3" s="15"/>
      <c r="G3" s="18"/>
      <c r="H3" s="18"/>
      <c r="I3" s="18"/>
      <c r="J3" s="18">
        <v>101</v>
      </c>
      <c r="K3" s="18">
        <v>124</v>
      </c>
      <c r="L3" s="18">
        <v>144</v>
      </c>
      <c r="M3" s="18"/>
      <c r="N3" s="18"/>
      <c r="O3" s="18">
        <v>153</v>
      </c>
    </row>
    <row r="4" spans="1:33" ht="13.5" customHeight="1" x14ac:dyDescent="0.25">
      <c r="E4" s="14" t="s">
        <v>217</v>
      </c>
      <c r="F4" s="15"/>
      <c r="G4" s="18"/>
      <c r="H4" s="18"/>
      <c r="I4" s="18"/>
      <c r="J4" s="18">
        <v>1</v>
      </c>
      <c r="K4" s="18">
        <v>1</v>
      </c>
      <c r="L4" s="18">
        <v>0</v>
      </c>
      <c r="M4" s="18"/>
      <c r="N4" s="18"/>
      <c r="O4" s="18">
        <v>0</v>
      </c>
    </row>
    <row r="5" spans="1:33" ht="13.5" customHeight="1" thickBot="1" x14ac:dyDescent="0.3">
      <c r="E5" s="25" t="s">
        <v>214</v>
      </c>
      <c r="F5" s="26"/>
      <c r="G5" s="52">
        <f t="shared" ref="G5:O5" si="0">G3+G4</f>
        <v>0</v>
      </c>
      <c r="H5" s="52">
        <f t="shared" si="0"/>
        <v>0</v>
      </c>
      <c r="I5" s="52">
        <f t="shared" si="0"/>
        <v>0</v>
      </c>
      <c r="J5" s="52">
        <f t="shared" si="0"/>
        <v>102</v>
      </c>
      <c r="K5" s="52">
        <f t="shared" si="0"/>
        <v>125</v>
      </c>
      <c r="L5" s="52">
        <f t="shared" si="0"/>
        <v>144</v>
      </c>
      <c r="M5" s="52"/>
      <c r="N5" s="52"/>
      <c r="O5" s="52">
        <f t="shared" si="0"/>
        <v>153</v>
      </c>
    </row>
    <row r="7" spans="1:33" s="7" customFormat="1" ht="13.5" customHeight="1" thickBot="1" x14ac:dyDescent="0.3">
      <c r="B7" s="8" t="s">
        <v>125</v>
      </c>
      <c r="C7" s="9" t="s">
        <v>118</v>
      </c>
      <c r="D7" s="9" t="s">
        <v>121</v>
      </c>
      <c r="E7" s="19" t="s">
        <v>67</v>
      </c>
      <c r="F7" s="20" t="s">
        <v>124</v>
      </c>
      <c r="G7" s="56" t="s">
        <v>218</v>
      </c>
      <c r="H7" s="49" t="s">
        <v>136</v>
      </c>
      <c r="I7" s="49" t="s">
        <v>137</v>
      </c>
      <c r="J7" s="49" t="s">
        <v>138</v>
      </c>
      <c r="K7" s="49" t="s">
        <v>139</v>
      </c>
      <c r="L7" s="49" t="s">
        <v>140</v>
      </c>
      <c r="M7" s="49" t="s">
        <v>141</v>
      </c>
      <c r="N7" s="49"/>
      <c r="O7" s="49" t="s">
        <v>141</v>
      </c>
      <c r="P7" s="13"/>
      <c r="Q7" s="49">
        <v>43137</v>
      </c>
      <c r="R7" s="49">
        <v>43159</v>
      </c>
      <c r="S7" s="49">
        <v>43190</v>
      </c>
      <c r="T7" s="49" t="s">
        <v>251</v>
      </c>
      <c r="U7" s="39" t="s">
        <v>210</v>
      </c>
      <c r="V7" s="21" t="s">
        <v>212</v>
      </c>
      <c r="W7" s="10"/>
      <c r="X7" s="10"/>
      <c r="AD7" s="97"/>
      <c r="AE7" s="97"/>
      <c r="AF7" s="11"/>
      <c r="AG7" s="11"/>
    </row>
    <row r="8" spans="1:33" s="6" customFormat="1" ht="13.5" customHeight="1" x14ac:dyDescent="0.25">
      <c r="A8" s="2"/>
      <c r="B8" s="3" t="s">
        <v>122</v>
      </c>
      <c r="C8" s="3" t="s">
        <v>66</v>
      </c>
      <c r="D8" s="3" t="s">
        <v>60</v>
      </c>
      <c r="E8" s="14" t="s">
        <v>65</v>
      </c>
      <c r="F8" s="15" t="s">
        <v>68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37">
        <f t="shared" ref="U8:U39" si="1">S8/S$67</f>
        <v>0</v>
      </c>
      <c r="V8" s="37">
        <f t="shared" ref="V8:V65" si="2">(S8*7400/1000)/AA8</f>
        <v>0</v>
      </c>
      <c r="W8" s="37"/>
      <c r="X8" s="31">
        <f>S8-Q8</f>
        <v>0</v>
      </c>
      <c r="Y8" s="32">
        <f t="shared" ref="Y8:Y39" si="3">X8/X$73</f>
        <v>0</v>
      </c>
      <c r="AA8" s="16">
        <f>Pop!D2/1000</f>
        <v>3588.1840000000002</v>
      </c>
      <c r="AC8" s="2">
        <f>Q8*7400</f>
        <v>0</v>
      </c>
      <c r="AD8" s="47">
        <f>(Q8*7400/1000)/AA8</f>
        <v>0</v>
      </c>
    </row>
    <row r="9" spans="1:33" s="6" customFormat="1" ht="13.5" customHeight="1" x14ac:dyDescent="0.25">
      <c r="A9" s="2"/>
      <c r="B9" s="3" t="s">
        <v>122</v>
      </c>
      <c r="C9" s="3" t="s">
        <v>66</v>
      </c>
      <c r="D9" s="3" t="s">
        <v>60</v>
      </c>
      <c r="E9" s="14" t="s">
        <v>64</v>
      </c>
      <c r="F9" s="15" t="s">
        <v>69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37">
        <f t="shared" si="1"/>
        <v>0</v>
      </c>
      <c r="V9" s="37">
        <f t="shared" si="2"/>
        <v>0</v>
      </c>
      <c r="W9" s="37"/>
      <c r="X9" s="31">
        <f t="shared" ref="X9:X65" si="4">S9-Q9</f>
        <v>0</v>
      </c>
      <c r="Y9" s="32">
        <f t="shared" si="3"/>
        <v>0</v>
      </c>
      <c r="AA9" s="16">
        <f>Pop!D3/1000</f>
        <v>1335.9069999999999</v>
      </c>
      <c r="AC9" s="2"/>
    </row>
    <row r="10" spans="1:33" s="6" customFormat="1" ht="13.5" customHeight="1" x14ac:dyDescent="0.25">
      <c r="A10" s="2"/>
      <c r="B10" s="3" t="s">
        <v>122</v>
      </c>
      <c r="C10" s="3" t="s">
        <v>66</v>
      </c>
      <c r="D10" s="3" t="s">
        <v>60</v>
      </c>
      <c r="E10" s="14" t="s">
        <v>63</v>
      </c>
      <c r="F10" s="15" t="s">
        <v>70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37">
        <f t="shared" si="1"/>
        <v>0</v>
      </c>
      <c r="V10" s="37">
        <f t="shared" si="2"/>
        <v>0</v>
      </c>
      <c r="W10" s="37"/>
      <c r="X10" s="31">
        <f t="shared" si="4"/>
        <v>0</v>
      </c>
      <c r="Y10" s="32">
        <f t="shared" si="3"/>
        <v>0</v>
      </c>
      <c r="AA10" s="16">
        <f>Pop!D4/1000</f>
        <v>6859.8190000000004</v>
      </c>
      <c r="AC10" s="2"/>
    </row>
    <row r="11" spans="1:33" s="6" customFormat="1" ht="13.5" customHeight="1" x14ac:dyDescent="0.25">
      <c r="A11" s="2"/>
      <c r="B11" s="3" t="s">
        <v>122</v>
      </c>
      <c r="C11" s="3" t="s">
        <v>66</v>
      </c>
      <c r="D11" s="3" t="s">
        <v>60</v>
      </c>
      <c r="E11" s="14" t="s">
        <v>62</v>
      </c>
      <c r="F11" s="15" t="s">
        <v>71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37">
        <f t="shared" si="1"/>
        <v>0</v>
      </c>
      <c r="V11" s="37">
        <f t="shared" si="2"/>
        <v>0</v>
      </c>
      <c r="W11" s="37"/>
      <c r="X11" s="31">
        <f t="shared" si="4"/>
        <v>0</v>
      </c>
      <c r="Y11" s="32">
        <f t="shared" si="3"/>
        <v>0</v>
      </c>
      <c r="AA11" s="16">
        <f>Pop!D5/1000</f>
        <v>1342.7950000000001</v>
      </c>
      <c r="AC11" s="2"/>
    </row>
    <row r="12" spans="1:33" s="6" customFormat="1" ht="13.5" customHeight="1" x14ac:dyDescent="0.25">
      <c r="A12" s="2"/>
      <c r="B12" s="3" t="s">
        <v>122</v>
      </c>
      <c r="C12" s="3" t="s">
        <v>66</v>
      </c>
      <c r="D12" s="3" t="s">
        <v>60</v>
      </c>
      <c r="E12" s="14" t="s">
        <v>61</v>
      </c>
      <c r="F12" s="15" t="s">
        <v>72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1</v>
      </c>
      <c r="T12" s="16">
        <v>1</v>
      </c>
      <c r="U12" s="37">
        <f t="shared" si="1"/>
        <v>8.9285714285714281E-3</v>
      </c>
      <c r="V12" s="37">
        <f t="shared" si="2"/>
        <v>6.9835104219455879E-3</v>
      </c>
      <c r="W12" s="37"/>
      <c r="X12" s="31">
        <f t="shared" si="4"/>
        <v>1</v>
      </c>
      <c r="Y12" s="32">
        <f t="shared" si="3"/>
        <v>8.9285714285714281E-3</v>
      </c>
      <c r="AA12" s="16">
        <f>Pop!D6/1000</f>
        <v>1059.6389999999999</v>
      </c>
      <c r="AC12" s="2"/>
    </row>
    <row r="13" spans="1:33" s="6" customFormat="1" ht="13.5" customHeight="1" x14ac:dyDescent="0.25">
      <c r="A13" s="2"/>
      <c r="B13" s="3" t="s">
        <v>122</v>
      </c>
      <c r="C13" s="3" t="s">
        <v>66</v>
      </c>
      <c r="D13" s="3" t="s">
        <v>60</v>
      </c>
      <c r="E13" s="22" t="s">
        <v>59</v>
      </c>
      <c r="F13" s="23" t="s">
        <v>73</v>
      </c>
      <c r="G13" s="24"/>
      <c r="H13" s="24"/>
      <c r="I13" s="24"/>
      <c r="J13" s="24"/>
      <c r="K13" s="24"/>
      <c r="L13" s="24"/>
      <c r="M13" s="24"/>
      <c r="N13" s="24"/>
      <c r="O13" s="24"/>
      <c r="P13" s="16"/>
      <c r="Q13" s="24"/>
      <c r="R13" s="24"/>
      <c r="S13" s="24"/>
      <c r="T13" s="24"/>
      <c r="U13" s="38">
        <f t="shared" si="1"/>
        <v>0</v>
      </c>
      <c r="V13" s="38">
        <f t="shared" si="2"/>
        <v>0</v>
      </c>
      <c r="W13" s="37"/>
      <c r="X13" s="31">
        <f t="shared" si="4"/>
        <v>0</v>
      </c>
      <c r="Y13" s="32">
        <f t="shared" si="3"/>
        <v>0</v>
      </c>
      <c r="AA13" s="16">
        <f>Pop!D7/1000</f>
        <v>623.65700000000004</v>
      </c>
      <c r="AC13" s="2"/>
    </row>
    <row r="14" spans="1:33" s="6" customFormat="1" ht="13.5" customHeight="1" x14ac:dyDescent="0.25">
      <c r="A14" s="2"/>
      <c r="B14" s="3" t="s">
        <v>122</v>
      </c>
      <c r="C14" s="3" t="s">
        <v>66</v>
      </c>
      <c r="D14" s="3" t="s">
        <v>123</v>
      </c>
      <c r="E14" s="14" t="s">
        <v>58</v>
      </c>
      <c r="F14" s="15" t="s">
        <v>74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37">
        <f t="shared" si="1"/>
        <v>0</v>
      </c>
      <c r="V14" s="37">
        <f t="shared" si="2"/>
        <v>0</v>
      </c>
      <c r="W14" s="37"/>
      <c r="X14" s="31">
        <f t="shared" si="4"/>
        <v>0</v>
      </c>
      <c r="Y14" s="32">
        <f t="shared" si="3"/>
        <v>0</v>
      </c>
      <c r="AA14" s="16">
        <f>Pop!D8/1000</f>
        <v>9005.6440000000002</v>
      </c>
      <c r="AC14" s="2"/>
    </row>
    <row r="15" spans="1:33" s="6" customFormat="1" ht="13.5" customHeight="1" x14ac:dyDescent="0.25">
      <c r="A15" s="2"/>
      <c r="B15" s="3" t="s">
        <v>122</v>
      </c>
      <c r="C15" s="3" t="s">
        <v>66</v>
      </c>
      <c r="D15" s="3" t="s">
        <v>123</v>
      </c>
      <c r="E15" s="14" t="s">
        <v>57</v>
      </c>
      <c r="F15" s="15" t="s">
        <v>75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37">
        <f t="shared" si="1"/>
        <v>0</v>
      </c>
      <c r="V15" s="37">
        <f t="shared" si="2"/>
        <v>0</v>
      </c>
      <c r="W15" s="37"/>
      <c r="X15" s="31">
        <f t="shared" si="4"/>
        <v>0</v>
      </c>
      <c r="Y15" s="32">
        <f t="shared" si="3"/>
        <v>0</v>
      </c>
      <c r="AA15" s="16">
        <f>Pop!D9/1000</f>
        <v>19849.399000000001</v>
      </c>
      <c r="AC15" s="2"/>
    </row>
    <row r="16" spans="1:33" s="6" customFormat="1" ht="13.5" customHeight="1" x14ac:dyDescent="0.25">
      <c r="A16" s="2"/>
      <c r="B16" s="3" t="s">
        <v>122</v>
      </c>
      <c r="C16" s="3" t="s">
        <v>66</v>
      </c>
      <c r="D16" s="3" t="s">
        <v>123</v>
      </c>
      <c r="E16" s="22" t="s">
        <v>56</v>
      </c>
      <c r="F16" s="23" t="s">
        <v>76</v>
      </c>
      <c r="G16" s="24"/>
      <c r="H16" s="24"/>
      <c r="I16" s="24"/>
      <c r="J16" s="24"/>
      <c r="K16" s="24"/>
      <c r="L16" s="24"/>
      <c r="M16" s="24"/>
      <c r="N16" s="24"/>
      <c r="O16" s="24"/>
      <c r="P16" s="16"/>
      <c r="Q16" s="24"/>
      <c r="R16" s="24"/>
      <c r="S16" s="24">
        <v>1</v>
      </c>
      <c r="T16" s="24">
        <v>1</v>
      </c>
      <c r="U16" s="38">
        <f t="shared" si="1"/>
        <v>8.9285714285714281E-3</v>
      </c>
      <c r="V16" s="38">
        <f t="shared" si="2"/>
        <v>5.7787502390567458E-4</v>
      </c>
      <c r="W16" s="37"/>
      <c r="X16" s="31">
        <f t="shared" si="4"/>
        <v>1</v>
      </c>
      <c r="Y16" s="32">
        <f t="shared" si="3"/>
        <v>8.9285714285714281E-3</v>
      </c>
      <c r="AA16" s="16">
        <f>Pop!D10/1000</f>
        <v>12805.537</v>
      </c>
      <c r="AC16" s="2"/>
    </row>
    <row r="17" spans="1:29" s="6" customFormat="1" ht="13.5" customHeight="1" x14ac:dyDescent="0.25">
      <c r="A17" s="2"/>
      <c r="B17" s="3" t="s">
        <v>122</v>
      </c>
      <c r="C17" s="3" t="s">
        <v>55</v>
      </c>
      <c r="D17" s="3" t="s">
        <v>50</v>
      </c>
      <c r="E17" s="14" t="s">
        <v>54</v>
      </c>
      <c r="F17" s="15" t="s">
        <v>77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37">
        <f t="shared" si="1"/>
        <v>0</v>
      </c>
      <c r="V17" s="37">
        <f t="shared" si="2"/>
        <v>0</v>
      </c>
      <c r="W17" s="37"/>
      <c r="X17" s="31">
        <f t="shared" si="4"/>
        <v>0</v>
      </c>
      <c r="Y17" s="32">
        <f t="shared" si="3"/>
        <v>0</v>
      </c>
      <c r="AA17" s="16">
        <f>Pop!D11/1000</f>
        <v>12802.022999999999</v>
      </c>
      <c r="AC17" s="2"/>
    </row>
    <row r="18" spans="1:29" s="6" customFormat="1" ht="13.5" customHeight="1" x14ac:dyDescent="0.25">
      <c r="A18" s="2"/>
      <c r="B18" s="3" t="s">
        <v>122</v>
      </c>
      <c r="C18" s="3" t="s">
        <v>55</v>
      </c>
      <c r="D18" s="3" t="s">
        <v>50</v>
      </c>
      <c r="E18" s="14" t="s">
        <v>53</v>
      </c>
      <c r="F18" s="15" t="s">
        <v>78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37">
        <f t="shared" si="1"/>
        <v>0</v>
      </c>
      <c r="V18" s="37">
        <f t="shared" si="2"/>
        <v>0</v>
      </c>
      <c r="W18" s="37"/>
      <c r="X18" s="31">
        <f t="shared" si="4"/>
        <v>0</v>
      </c>
      <c r="Y18" s="32">
        <f t="shared" si="3"/>
        <v>0</v>
      </c>
      <c r="AA18" s="16">
        <f>Pop!D12/1000</f>
        <v>6666.8180000000002</v>
      </c>
      <c r="AC18" s="2"/>
    </row>
    <row r="19" spans="1:29" s="6" customFormat="1" ht="13.5" customHeight="1" x14ac:dyDescent="0.25">
      <c r="A19" s="2"/>
      <c r="B19" s="3" t="s">
        <v>122</v>
      </c>
      <c r="C19" s="3" t="s">
        <v>55</v>
      </c>
      <c r="D19" s="3" t="s">
        <v>50</v>
      </c>
      <c r="E19" s="14" t="s">
        <v>52</v>
      </c>
      <c r="F19" s="15" t="s">
        <v>79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37">
        <f t="shared" si="1"/>
        <v>0</v>
      </c>
      <c r="V19" s="37">
        <f t="shared" si="2"/>
        <v>0</v>
      </c>
      <c r="W19" s="37"/>
      <c r="X19" s="31">
        <f t="shared" si="4"/>
        <v>0</v>
      </c>
      <c r="Y19" s="32">
        <f t="shared" si="3"/>
        <v>0</v>
      </c>
      <c r="AA19" s="16">
        <f>Pop!D13/1000</f>
        <v>9962.3109999999997</v>
      </c>
      <c r="AC19" s="2"/>
    </row>
    <row r="20" spans="1:29" s="6" customFormat="1" ht="13.5" customHeight="1" x14ac:dyDescent="0.25">
      <c r="A20" s="2"/>
      <c r="B20" s="3" t="s">
        <v>122</v>
      </c>
      <c r="C20" s="3" t="s">
        <v>55</v>
      </c>
      <c r="D20" s="3" t="s">
        <v>50</v>
      </c>
      <c r="E20" s="14" t="s">
        <v>51</v>
      </c>
      <c r="F20" s="15" t="s">
        <v>80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37">
        <f t="shared" si="1"/>
        <v>0</v>
      </c>
      <c r="V20" s="37">
        <f t="shared" si="2"/>
        <v>0</v>
      </c>
      <c r="W20" s="37"/>
      <c r="X20" s="31">
        <f t="shared" si="4"/>
        <v>0</v>
      </c>
      <c r="Y20" s="32">
        <f t="shared" si="3"/>
        <v>0</v>
      </c>
      <c r="AA20" s="16">
        <f>Pop!D14/1000</f>
        <v>11658.609</v>
      </c>
      <c r="AC20" s="2"/>
    </row>
    <row r="21" spans="1:29" s="6" customFormat="1" ht="13.5" customHeight="1" x14ac:dyDescent="0.25">
      <c r="A21" s="2"/>
      <c r="B21" s="3" t="s">
        <v>122</v>
      </c>
      <c r="C21" s="3" t="s">
        <v>55</v>
      </c>
      <c r="D21" s="3" t="s">
        <v>50</v>
      </c>
      <c r="E21" s="22" t="s">
        <v>49</v>
      </c>
      <c r="F21" s="23" t="s">
        <v>81</v>
      </c>
      <c r="G21" s="24"/>
      <c r="H21" s="24"/>
      <c r="I21" s="24"/>
      <c r="J21" s="24"/>
      <c r="K21" s="24"/>
      <c r="L21" s="24"/>
      <c r="M21" s="24"/>
      <c r="N21" s="24"/>
      <c r="O21" s="24"/>
      <c r="P21" s="16"/>
      <c r="Q21" s="24"/>
      <c r="R21" s="24"/>
      <c r="S21" s="24"/>
      <c r="T21" s="24"/>
      <c r="U21" s="38">
        <f t="shared" si="1"/>
        <v>0</v>
      </c>
      <c r="V21" s="38">
        <f t="shared" si="2"/>
        <v>0</v>
      </c>
      <c r="W21" s="37"/>
      <c r="X21" s="31">
        <f t="shared" si="4"/>
        <v>0</v>
      </c>
      <c r="Y21" s="32">
        <f t="shared" si="3"/>
        <v>0</v>
      </c>
      <c r="AA21" s="16">
        <f>Pop!D15/1000</f>
        <v>5795.4830000000002</v>
      </c>
      <c r="AC21" s="2"/>
    </row>
    <row r="22" spans="1:29" ht="13.5" customHeight="1" x14ac:dyDescent="0.25">
      <c r="B22" s="3" t="s">
        <v>122</v>
      </c>
      <c r="C22" s="3" t="s">
        <v>55</v>
      </c>
      <c r="D22" s="3" t="s">
        <v>42</v>
      </c>
      <c r="E22" s="14" t="s">
        <v>48</v>
      </c>
      <c r="F22" s="15" t="s">
        <v>82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37">
        <f t="shared" si="1"/>
        <v>0</v>
      </c>
      <c r="V22" s="37">
        <f t="shared" si="2"/>
        <v>0</v>
      </c>
      <c r="W22" s="37"/>
      <c r="X22" s="31">
        <f t="shared" si="4"/>
        <v>0</v>
      </c>
      <c r="Y22" s="32">
        <f t="shared" si="3"/>
        <v>0</v>
      </c>
      <c r="Z22" s="6"/>
      <c r="AA22" s="16">
        <f>Pop!D16/1000</f>
        <v>3145.7109999999998</v>
      </c>
      <c r="AB22" s="6"/>
    </row>
    <row r="23" spans="1:29" ht="13.5" customHeight="1" x14ac:dyDescent="0.25">
      <c r="B23" s="3" t="s">
        <v>122</v>
      </c>
      <c r="C23" s="3" t="s">
        <v>55</v>
      </c>
      <c r="D23" s="3" t="s">
        <v>42</v>
      </c>
      <c r="E23" s="14" t="s">
        <v>47</v>
      </c>
      <c r="F23" s="15" t="s">
        <v>83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37">
        <f t="shared" si="1"/>
        <v>0</v>
      </c>
      <c r="V23" s="37">
        <f t="shared" si="2"/>
        <v>0</v>
      </c>
      <c r="W23" s="37"/>
      <c r="X23" s="31">
        <f t="shared" si="4"/>
        <v>0</v>
      </c>
      <c r="Y23" s="32">
        <f t="shared" si="3"/>
        <v>0</v>
      </c>
      <c r="Z23" s="6"/>
      <c r="AA23" s="16">
        <f>Pop!D17/1000</f>
        <v>2913.123</v>
      </c>
      <c r="AB23" s="6"/>
    </row>
    <row r="24" spans="1:29" ht="13.5" customHeight="1" x14ac:dyDescent="0.25">
      <c r="B24" s="3" t="s">
        <v>122</v>
      </c>
      <c r="C24" s="3" t="s">
        <v>55</v>
      </c>
      <c r="D24" s="3" t="s">
        <v>42</v>
      </c>
      <c r="E24" s="14" t="s">
        <v>46</v>
      </c>
      <c r="F24" s="15" t="s">
        <v>84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37">
        <f t="shared" si="1"/>
        <v>0</v>
      </c>
      <c r="V24" s="37">
        <f t="shared" si="2"/>
        <v>0</v>
      </c>
      <c r="W24" s="37"/>
      <c r="X24" s="31">
        <f t="shared" si="4"/>
        <v>0</v>
      </c>
      <c r="Y24" s="32">
        <f t="shared" si="3"/>
        <v>0</v>
      </c>
      <c r="Z24" s="6"/>
      <c r="AA24" s="16">
        <f>Pop!D18/1000</f>
        <v>5576.6059999999998</v>
      </c>
      <c r="AB24" s="6"/>
    </row>
    <row r="25" spans="1:29" ht="13.5" customHeight="1" x14ac:dyDescent="0.25">
      <c r="B25" s="3" t="s">
        <v>122</v>
      </c>
      <c r="C25" s="3" t="s">
        <v>55</v>
      </c>
      <c r="D25" s="3" t="s">
        <v>42</v>
      </c>
      <c r="E25" s="14" t="s">
        <v>45</v>
      </c>
      <c r="F25" s="15" t="s">
        <v>85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37">
        <f t="shared" si="1"/>
        <v>0</v>
      </c>
      <c r="V25" s="37">
        <f t="shared" si="2"/>
        <v>0</v>
      </c>
      <c r="W25" s="37"/>
      <c r="X25" s="31">
        <f t="shared" si="4"/>
        <v>0</v>
      </c>
      <c r="Y25" s="32">
        <f t="shared" si="3"/>
        <v>0</v>
      </c>
      <c r="Z25" s="6"/>
      <c r="AA25" s="16">
        <f>Pop!D19/1000</f>
        <v>6113.5320000000002</v>
      </c>
      <c r="AB25" s="6"/>
    </row>
    <row r="26" spans="1:29" ht="13.5" customHeight="1" x14ac:dyDescent="0.25">
      <c r="B26" s="3" t="s">
        <v>122</v>
      </c>
      <c r="C26" s="3" t="s">
        <v>55</v>
      </c>
      <c r="D26" s="3" t="s">
        <v>42</v>
      </c>
      <c r="E26" s="14" t="s">
        <v>44</v>
      </c>
      <c r="F26" s="15" t="s">
        <v>86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37">
        <f t="shared" si="1"/>
        <v>0</v>
      </c>
      <c r="V26" s="37">
        <f t="shared" si="2"/>
        <v>0</v>
      </c>
      <c r="W26" s="37"/>
      <c r="X26" s="31">
        <f t="shared" si="4"/>
        <v>0</v>
      </c>
      <c r="Y26" s="32">
        <f t="shared" si="3"/>
        <v>0</v>
      </c>
      <c r="Z26" s="6"/>
      <c r="AA26" s="16">
        <f>Pop!D20/1000</f>
        <v>1920.076</v>
      </c>
      <c r="AB26" s="6"/>
    </row>
    <row r="27" spans="1:29" ht="13.5" customHeight="1" x14ac:dyDescent="0.25">
      <c r="B27" s="3" t="s">
        <v>122</v>
      </c>
      <c r="C27" s="3" t="s">
        <v>55</v>
      </c>
      <c r="D27" s="3" t="s">
        <v>42</v>
      </c>
      <c r="E27" s="14" t="s">
        <v>43</v>
      </c>
      <c r="F27" s="15" t="s">
        <v>87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37">
        <f t="shared" si="1"/>
        <v>0</v>
      </c>
      <c r="V27" s="37">
        <f t="shared" si="2"/>
        <v>0</v>
      </c>
      <c r="W27" s="37"/>
      <c r="X27" s="31">
        <f t="shared" si="4"/>
        <v>0</v>
      </c>
      <c r="Y27" s="32">
        <f t="shared" si="3"/>
        <v>0</v>
      </c>
      <c r="Z27" s="6"/>
      <c r="AA27" s="16">
        <f>Pop!D21/1000</f>
        <v>755.39300000000003</v>
      </c>
      <c r="AB27" s="6"/>
    </row>
    <row r="28" spans="1:29" ht="13.5" customHeight="1" x14ac:dyDescent="0.25">
      <c r="B28" s="3" t="s">
        <v>122</v>
      </c>
      <c r="C28" s="3" t="s">
        <v>55</v>
      </c>
      <c r="D28" s="3" t="s">
        <v>42</v>
      </c>
      <c r="E28" s="22" t="s">
        <v>41</v>
      </c>
      <c r="F28" s="23" t="s">
        <v>88</v>
      </c>
      <c r="G28" s="24"/>
      <c r="H28" s="24"/>
      <c r="I28" s="24"/>
      <c r="J28" s="24"/>
      <c r="K28" s="24"/>
      <c r="L28" s="24"/>
      <c r="M28" s="24"/>
      <c r="N28" s="24"/>
      <c r="O28" s="24"/>
      <c r="P28" s="16"/>
      <c r="Q28" s="24"/>
      <c r="R28" s="24"/>
      <c r="S28" s="24"/>
      <c r="T28" s="24"/>
      <c r="U28" s="38">
        <f t="shared" si="1"/>
        <v>0</v>
      </c>
      <c r="V28" s="38">
        <f t="shared" si="2"/>
        <v>0</v>
      </c>
      <c r="W28" s="37"/>
      <c r="X28" s="31">
        <f t="shared" si="4"/>
        <v>0</v>
      </c>
      <c r="Y28" s="32">
        <f t="shared" si="3"/>
        <v>0</v>
      </c>
      <c r="Z28" s="6"/>
      <c r="AA28" s="16">
        <f>Pop!D22/1000</f>
        <v>869.66600000000005</v>
      </c>
      <c r="AB28" s="6"/>
    </row>
    <row r="29" spans="1:29" ht="13.5" customHeight="1" x14ac:dyDescent="0.25">
      <c r="B29" s="3" t="s">
        <v>122</v>
      </c>
      <c r="C29" s="3" t="s">
        <v>142</v>
      </c>
      <c r="D29" s="3" t="s">
        <v>32</v>
      </c>
      <c r="E29" s="14" t="s">
        <v>40</v>
      </c>
      <c r="F29" s="15" t="s">
        <v>89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37">
        <f t="shared" si="1"/>
        <v>0</v>
      </c>
      <c r="V29" s="37">
        <f t="shared" si="2"/>
        <v>0</v>
      </c>
      <c r="W29" s="37"/>
      <c r="X29" s="31">
        <f t="shared" si="4"/>
        <v>0</v>
      </c>
      <c r="Y29" s="32">
        <f t="shared" si="3"/>
        <v>0</v>
      </c>
      <c r="Z29" s="6"/>
      <c r="AA29" s="16">
        <f>Pop!D23/1000</f>
        <v>961.93899999999996</v>
      </c>
      <c r="AB29" s="6"/>
    </row>
    <row r="30" spans="1:29" ht="13.5" customHeight="1" x14ac:dyDescent="0.25">
      <c r="B30" s="3" t="s">
        <v>122</v>
      </c>
      <c r="C30" s="3" t="s">
        <v>142</v>
      </c>
      <c r="D30" s="3" t="s">
        <v>32</v>
      </c>
      <c r="E30" s="14" t="s">
        <v>39</v>
      </c>
      <c r="F30" s="15" t="s">
        <v>119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37">
        <f t="shared" si="1"/>
        <v>0</v>
      </c>
      <c r="V30" s="37">
        <f t="shared" si="2"/>
        <v>0</v>
      </c>
      <c r="W30" s="37"/>
      <c r="X30" s="31">
        <f t="shared" si="4"/>
        <v>0</v>
      </c>
      <c r="Y30" s="32">
        <f t="shared" si="3"/>
        <v>0</v>
      </c>
      <c r="Z30" s="6"/>
      <c r="AA30" s="16">
        <f>Pop!D24/1000</f>
        <v>693.97199999999998</v>
      </c>
      <c r="AB30" s="6"/>
    </row>
    <row r="31" spans="1:29" ht="13.5" customHeight="1" x14ac:dyDescent="0.25">
      <c r="B31" s="3" t="s">
        <v>122</v>
      </c>
      <c r="C31" s="3" t="s">
        <v>142</v>
      </c>
      <c r="D31" s="3" t="s">
        <v>32</v>
      </c>
      <c r="E31" s="14" t="s">
        <v>38</v>
      </c>
      <c r="F31" s="15" t="s">
        <v>90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>
        <v>63</v>
      </c>
      <c r="T31" s="16">
        <v>63</v>
      </c>
      <c r="U31" s="37">
        <f t="shared" si="1"/>
        <v>0.5625</v>
      </c>
      <c r="V31" s="37">
        <f t="shared" si="2"/>
        <v>2.2216503688454278E-2</v>
      </c>
      <c r="W31" s="37"/>
      <c r="X31" s="31">
        <f t="shared" si="4"/>
        <v>63</v>
      </c>
      <c r="Y31" s="32">
        <f t="shared" si="3"/>
        <v>0.5625</v>
      </c>
      <c r="Z31" s="6"/>
      <c r="AA31" s="16">
        <f>Pop!D25/1000</f>
        <v>20984.400000000001</v>
      </c>
      <c r="AB31" s="6"/>
    </row>
    <row r="32" spans="1:29" ht="13.5" customHeight="1" x14ac:dyDescent="0.25">
      <c r="B32" s="3" t="s">
        <v>122</v>
      </c>
      <c r="C32" s="3" t="s">
        <v>142</v>
      </c>
      <c r="D32" s="3" t="s">
        <v>32</v>
      </c>
      <c r="E32" s="14" t="s">
        <v>37</v>
      </c>
      <c r="F32" s="15" t="s">
        <v>91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>
        <v>8</v>
      </c>
      <c r="T32" s="16">
        <v>8</v>
      </c>
      <c r="U32" s="37">
        <f t="shared" si="1"/>
        <v>7.1428571428571425E-2</v>
      </c>
      <c r="V32" s="37">
        <f t="shared" si="2"/>
        <v>5.6762727675348642E-3</v>
      </c>
      <c r="W32" s="37"/>
      <c r="X32" s="31">
        <f t="shared" si="4"/>
        <v>8</v>
      </c>
      <c r="Y32" s="32">
        <f t="shared" si="3"/>
        <v>7.1428571428571425E-2</v>
      </c>
      <c r="Z32" s="6"/>
      <c r="AA32" s="16">
        <f>Pop!D26/1000</f>
        <v>10429.379000000001</v>
      </c>
      <c r="AB32" s="6"/>
    </row>
    <row r="33" spans="1:29" ht="13.5" customHeight="1" x14ac:dyDescent="0.25">
      <c r="B33" s="3" t="s">
        <v>122</v>
      </c>
      <c r="C33" s="3" t="s">
        <v>142</v>
      </c>
      <c r="D33" s="3" t="s">
        <v>32</v>
      </c>
      <c r="E33" s="14" t="s">
        <v>36</v>
      </c>
      <c r="F33" s="15" t="s">
        <v>92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>
        <v>2</v>
      </c>
      <c r="T33" s="16">
        <v>2</v>
      </c>
      <c r="U33" s="37">
        <f t="shared" si="1"/>
        <v>1.7857142857142856E-2</v>
      </c>
      <c r="V33" s="37">
        <f t="shared" si="2"/>
        <v>2.4454010515554984E-3</v>
      </c>
      <c r="W33" s="37"/>
      <c r="X33" s="31">
        <f t="shared" si="4"/>
        <v>2</v>
      </c>
      <c r="Y33" s="32">
        <f t="shared" si="3"/>
        <v>1.7857142857142856E-2</v>
      </c>
      <c r="Z33" s="6"/>
      <c r="AA33" s="16">
        <f>Pop!D27/1000</f>
        <v>6052.1769999999997</v>
      </c>
      <c r="AB33" s="6"/>
    </row>
    <row r="34" spans="1:29" ht="13.5" customHeight="1" x14ac:dyDescent="0.25">
      <c r="B34" s="3" t="s">
        <v>122</v>
      </c>
      <c r="C34" s="3" t="s">
        <v>142</v>
      </c>
      <c r="D34" s="3" t="s">
        <v>32</v>
      </c>
      <c r="E34" s="14" t="s">
        <v>35</v>
      </c>
      <c r="F34" s="15" t="s">
        <v>93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37">
        <f t="shared" si="1"/>
        <v>0</v>
      </c>
      <c r="V34" s="37">
        <f t="shared" si="2"/>
        <v>0</v>
      </c>
      <c r="W34" s="37"/>
      <c r="X34" s="31">
        <f t="shared" si="4"/>
        <v>0</v>
      </c>
      <c r="Y34" s="32">
        <f t="shared" si="3"/>
        <v>0</v>
      </c>
      <c r="Z34" s="6"/>
      <c r="AA34" s="16">
        <f>Pop!D28/1000</f>
        <v>10273.419</v>
      </c>
      <c r="AB34" s="6"/>
    </row>
    <row r="35" spans="1:29" ht="13.5" customHeight="1" x14ac:dyDescent="0.25">
      <c r="B35" s="3" t="s">
        <v>122</v>
      </c>
      <c r="C35" s="3" t="s">
        <v>142</v>
      </c>
      <c r="D35" s="3" t="s">
        <v>32</v>
      </c>
      <c r="E35" s="14" t="s">
        <v>6</v>
      </c>
      <c r="F35" s="15" t="s">
        <v>94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37">
        <f t="shared" si="1"/>
        <v>0</v>
      </c>
      <c r="V35" s="37">
        <f t="shared" si="2"/>
        <v>0</v>
      </c>
      <c r="W35" s="37"/>
      <c r="X35" s="31">
        <f t="shared" si="4"/>
        <v>0</v>
      </c>
      <c r="Y35" s="32">
        <f t="shared" si="3"/>
        <v>0</v>
      </c>
      <c r="Z35" s="6"/>
      <c r="AA35" s="16">
        <f>Pop!D29/1000</f>
        <v>3337.1770000000001</v>
      </c>
      <c r="AB35" s="6"/>
    </row>
    <row r="36" spans="1:29" ht="13.5" customHeight="1" x14ac:dyDescent="0.25">
      <c r="B36" s="3" t="s">
        <v>122</v>
      </c>
      <c r="C36" s="3" t="s">
        <v>142</v>
      </c>
      <c r="D36" s="3" t="s">
        <v>32</v>
      </c>
      <c r="E36" s="14" t="s">
        <v>34</v>
      </c>
      <c r="F36" s="15" t="s">
        <v>95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37">
        <f t="shared" si="1"/>
        <v>0</v>
      </c>
      <c r="V36" s="37">
        <f t="shared" si="2"/>
        <v>0</v>
      </c>
      <c r="W36" s="37"/>
      <c r="X36" s="31">
        <f t="shared" si="4"/>
        <v>0</v>
      </c>
      <c r="Y36" s="32">
        <f t="shared" si="3"/>
        <v>0</v>
      </c>
      <c r="Z36" s="6"/>
      <c r="AA36" s="16">
        <f>Pop!D30/1000</f>
        <v>5024.3689999999997</v>
      </c>
      <c r="AB36" s="6"/>
    </row>
    <row r="37" spans="1:29" ht="13.5" customHeight="1" x14ac:dyDescent="0.25">
      <c r="B37" s="3" t="s">
        <v>122</v>
      </c>
      <c r="C37" s="3" t="s">
        <v>142</v>
      </c>
      <c r="D37" s="3" t="s">
        <v>32</v>
      </c>
      <c r="E37" s="14" t="s">
        <v>33</v>
      </c>
      <c r="F37" s="15" t="s">
        <v>96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>
        <v>4</v>
      </c>
      <c r="T37" s="16">
        <v>4</v>
      </c>
      <c r="U37" s="37">
        <f t="shared" si="1"/>
        <v>3.5714285714285712E-2</v>
      </c>
      <c r="V37" s="37">
        <f t="shared" si="2"/>
        <v>3.4946788791525877E-3</v>
      </c>
      <c r="W37" s="37"/>
      <c r="X37" s="31">
        <f t="shared" si="4"/>
        <v>4</v>
      </c>
      <c r="Y37" s="32">
        <f t="shared" si="3"/>
        <v>3.5714285714285712E-2</v>
      </c>
      <c r="Z37" s="6"/>
      <c r="AA37" s="16">
        <f>Pop!D31/1000</f>
        <v>8470.02</v>
      </c>
      <c r="AB37" s="6"/>
    </row>
    <row r="38" spans="1:29" s="6" customFormat="1" ht="13.5" customHeight="1" x14ac:dyDescent="0.25">
      <c r="A38" s="2"/>
      <c r="B38" s="3" t="s">
        <v>122</v>
      </c>
      <c r="C38" s="3" t="s">
        <v>142</v>
      </c>
      <c r="D38" s="3" t="s">
        <v>32</v>
      </c>
      <c r="E38" s="22" t="s">
        <v>31</v>
      </c>
      <c r="F38" s="23" t="s">
        <v>97</v>
      </c>
      <c r="G38" s="24"/>
      <c r="H38" s="24"/>
      <c r="I38" s="24"/>
      <c r="J38" s="24"/>
      <c r="K38" s="24"/>
      <c r="L38" s="24"/>
      <c r="M38" s="24"/>
      <c r="N38" s="24"/>
      <c r="O38" s="24"/>
      <c r="P38" s="16"/>
      <c r="Q38" s="24"/>
      <c r="R38" s="24"/>
      <c r="S38" s="24"/>
      <c r="T38" s="24"/>
      <c r="U38" s="38">
        <f t="shared" si="1"/>
        <v>0</v>
      </c>
      <c r="V38" s="38">
        <f t="shared" si="2"/>
        <v>0</v>
      </c>
      <c r="W38" s="37"/>
      <c r="X38" s="31">
        <f t="shared" si="4"/>
        <v>0</v>
      </c>
      <c r="Y38" s="32">
        <f t="shared" si="3"/>
        <v>0</v>
      </c>
      <c r="AA38" s="16">
        <f>Pop!D32/1000</f>
        <v>1815.857</v>
      </c>
      <c r="AC38" s="2"/>
    </row>
    <row r="39" spans="1:29" s="6" customFormat="1" ht="13.5" customHeight="1" x14ac:dyDescent="0.25">
      <c r="A39" s="2"/>
      <c r="B39" s="3" t="s">
        <v>122</v>
      </c>
      <c r="C39" s="3" t="s">
        <v>142</v>
      </c>
      <c r="D39" s="3" t="s">
        <v>27</v>
      </c>
      <c r="E39" s="14" t="s">
        <v>30</v>
      </c>
      <c r="F39" s="15" t="s">
        <v>98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>
        <v>1</v>
      </c>
      <c r="T39" s="16">
        <v>1</v>
      </c>
      <c r="U39" s="37">
        <f t="shared" si="1"/>
        <v>8.9285714285714281E-3</v>
      </c>
      <c r="V39" s="37">
        <f t="shared" si="2"/>
        <v>1.5180274996835733E-3</v>
      </c>
      <c r="W39" s="37"/>
      <c r="X39" s="31">
        <f t="shared" si="4"/>
        <v>1</v>
      </c>
      <c r="Y39" s="32">
        <f t="shared" si="3"/>
        <v>8.9285714285714281E-3</v>
      </c>
      <c r="AA39" s="16">
        <f>Pop!D33/1000</f>
        <v>4874.7470000000003</v>
      </c>
      <c r="AC39" s="2"/>
    </row>
    <row r="40" spans="1:29" s="6" customFormat="1" ht="13.5" customHeight="1" x14ac:dyDescent="0.25">
      <c r="A40" s="2"/>
      <c r="B40" s="3" t="s">
        <v>122</v>
      </c>
      <c r="C40" s="3" t="s">
        <v>142</v>
      </c>
      <c r="D40" s="3" t="s">
        <v>27</v>
      </c>
      <c r="E40" s="14" t="s">
        <v>29</v>
      </c>
      <c r="F40" s="15" t="s">
        <v>99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>
        <v>2</v>
      </c>
      <c r="T40" s="16">
        <v>2</v>
      </c>
      <c r="U40" s="37">
        <f t="shared" ref="U40:U62" si="5">S40/S$67</f>
        <v>1.7857142857142856E-2</v>
      </c>
      <c r="V40" s="37">
        <f t="shared" si="2"/>
        <v>3.3227148645915113E-3</v>
      </c>
      <c r="W40" s="37"/>
      <c r="X40" s="31">
        <f t="shared" si="4"/>
        <v>2</v>
      </c>
      <c r="Y40" s="32">
        <f t="shared" ref="Y40:Y71" si="6">X40/X$73</f>
        <v>1.7857142857142856E-2</v>
      </c>
      <c r="AA40" s="16">
        <f>Pop!D34/1000</f>
        <v>4454.1890000000003</v>
      </c>
      <c r="AC40" s="2"/>
    </row>
    <row r="41" spans="1:29" s="6" customFormat="1" ht="13.5" customHeight="1" x14ac:dyDescent="0.25">
      <c r="A41" s="2"/>
      <c r="B41" s="3" t="s">
        <v>122</v>
      </c>
      <c r="C41" s="3" t="s">
        <v>142</v>
      </c>
      <c r="D41" s="3" t="s">
        <v>27</v>
      </c>
      <c r="E41" s="14" t="s">
        <v>28</v>
      </c>
      <c r="F41" s="15" t="s">
        <v>100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>
        <v>1</v>
      </c>
      <c r="T41" s="16">
        <v>1</v>
      </c>
      <c r="U41" s="37">
        <f t="shared" si="5"/>
        <v>8.9285714285714281E-3</v>
      </c>
      <c r="V41" s="37">
        <f t="shared" si="2"/>
        <v>2.4798096578532891E-3</v>
      </c>
      <c r="W41" s="37"/>
      <c r="X41" s="31">
        <f t="shared" si="4"/>
        <v>1</v>
      </c>
      <c r="Y41" s="32">
        <f t="shared" si="6"/>
        <v>8.9285714285714281E-3</v>
      </c>
      <c r="AA41" s="16">
        <f>Pop!D35/1000</f>
        <v>2984.1</v>
      </c>
      <c r="AC41" s="2"/>
    </row>
    <row r="42" spans="1:29" s="6" customFormat="1" ht="13.5" customHeight="1" x14ac:dyDescent="0.25">
      <c r="A42" s="2"/>
      <c r="B42" s="3" t="s">
        <v>122</v>
      </c>
      <c r="C42" s="3" t="s">
        <v>142</v>
      </c>
      <c r="D42" s="3" t="s">
        <v>27</v>
      </c>
      <c r="E42" s="22" t="s">
        <v>26</v>
      </c>
      <c r="F42" s="23" t="s">
        <v>101</v>
      </c>
      <c r="G42" s="24"/>
      <c r="H42" s="24"/>
      <c r="I42" s="24"/>
      <c r="J42" s="24"/>
      <c r="K42" s="24"/>
      <c r="L42" s="24"/>
      <c r="M42" s="24"/>
      <c r="N42" s="24"/>
      <c r="O42" s="24"/>
      <c r="P42" s="16"/>
      <c r="Q42" s="24"/>
      <c r="R42" s="24"/>
      <c r="S42" s="24">
        <v>2</v>
      </c>
      <c r="T42" s="24">
        <v>2</v>
      </c>
      <c r="U42" s="38">
        <f t="shared" si="5"/>
        <v>1.7857142857142856E-2</v>
      </c>
      <c r="V42" s="38">
        <f t="shared" si="2"/>
        <v>2.2036979242356742E-3</v>
      </c>
      <c r="W42" s="37"/>
      <c r="X42" s="31">
        <f t="shared" si="4"/>
        <v>2</v>
      </c>
      <c r="Y42" s="32">
        <f t="shared" si="6"/>
        <v>1.7857142857142856E-2</v>
      </c>
      <c r="AA42" s="16">
        <f>Pop!D36/1000</f>
        <v>6715.9840000000004</v>
      </c>
      <c r="AC42" s="2"/>
    </row>
    <row r="43" spans="1:29" s="6" customFormat="1" ht="13.5" customHeight="1" x14ac:dyDescent="0.25">
      <c r="A43" s="2"/>
      <c r="B43" s="3" t="s">
        <v>122</v>
      </c>
      <c r="C43" s="3" t="s">
        <v>142</v>
      </c>
      <c r="D43" s="3" t="s">
        <v>22</v>
      </c>
      <c r="E43" s="14" t="s">
        <v>25</v>
      </c>
      <c r="F43" s="15" t="s">
        <v>102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37">
        <f t="shared" si="5"/>
        <v>0</v>
      </c>
      <c r="V43" s="37">
        <f t="shared" si="2"/>
        <v>0</v>
      </c>
      <c r="W43" s="37"/>
      <c r="X43" s="31">
        <f t="shared" si="4"/>
        <v>0</v>
      </c>
      <c r="Y43" s="32">
        <f t="shared" si="6"/>
        <v>0</v>
      </c>
      <c r="AA43" s="16">
        <f>Pop!D37/1000</f>
        <v>3004.279</v>
      </c>
      <c r="AC43" s="2"/>
    </row>
    <row r="44" spans="1:29" s="6" customFormat="1" ht="13.5" customHeight="1" x14ac:dyDescent="0.25">
      <c r="A44" s="2"/>
      <c r="B44" s="3" t="s">
        <v>122</v>
      </c>
      <c r="C44" s="3" t="s">
        <v>142</v>
      </c>
      <c r="D44" s="3" t="s">
        <v>22</v>
      </c>
      <c r="E44" s="14" t="s">
        <v>24</v>
      </c>
      <c r="F44" s="15" t="s">
        <v>103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>
        <v>2</v>
      </c>
      <c r="T44" s="16">
        <v>2</v>
      </c>
      <c r="U44" s="37">
        <f t="shared" si="5"/>
        <v>1.7857142857142856E-2</v>
      </c>
      <c r="V44" s="37">
        <f t="shared" si="2"/>
        <v>3.1594679541356264E-3</v>
      </c>
      <c r="W44" s="37"/>
      <c r="X44" s="31">
        <f t="shared" si="4"/>
        <v>2</v>
      </c>
      <c r="Y44" s="32">
        <f t="shared" si="6"/>
        <v>1.7857142857142856E-2</v>
      </c>
      <c r="AA44" s="16">
        <f>Pop!D38/1000</f>
        <v>4684.3329999999996</v>
      </c>
      <c r="AC44" s="2"/>
    </row>
    <row r="45" spans="1:29" s="6" customFormat="1" ht="13.5" customHeight="1" x14ac:dyDescent="0.25">
      <c r="A45" s="2"/>
      <c r="B45" s="3" t="s">
        <v>122</v>
      </c>
      <c r="C45" s="3" t="s">
        <v>142</v>
      </c>
      <c r="D45" s="3" t="s">
        <v>22</v>
      </c>
      <c r="E45" s="14" t="s">
        <v>23</v>
      </c>
      <c r="F45" s="15" t="s">
        <v>104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37">
        <f t="shared" si="5"/>
        <v>0</v>
      </c>
      <c r="V45" s="37">
        <f t="shared" si="2"/>
        <v>0</v>
      </c>
      <c r="W45" s="37"/>
      <c r="X45" s="31">
        <f t="shared" si="4"/>
        <v>0</v>
      </c>
      <c r="Y45" s="32">
        <f t="shared" si="6"/>
        <v>0</v>
      </c>
      <c r="AA45" s="16">
        <f>Pop!D39/1000</f>
        <v>3930.864</v>
      </c>
      <c r="AC45" s="2"/>
    </row>
    <row r="46" spans="1:29" s="6" customFormat="1" ht="13.5" customHeight="1" x14ac:dyDescent="0.25">
      <c r="A46" s="2"/>
      <c r="B46" s="3" t="s">
        <v>122</v>
      </c>
      <c r="C46" s="3" t="s">
        <v>142</v>
      </c>
      <c r="D46" s="3" t="s">
        <v>22</v>
      </c>
      <c r="E46" s="22" t="s">
        <v>21</v>
      </c>
      <c r="F46" s="23" t="s">
        <v>105</v>
      </c>
      <c r="G46" s="24"/>
      <c r="H46" s="24"/>
      <c r="I46" s="24"/>
      <c r="J46" s="24"/>
      <c r="K46" s="24"/>
      <c r="L46" s="24"/>
      <c r="M46" s="24"/>
      <c r="N46" s="24"/>
      <c r="O46" s="24"/>
      <c r="P46" s="16"/>
      <c r="Q46" s="24"/>
      <c r="R46" s="24"/>
      <c r="S46" s="24">
        <v>9</v>
      </c>
      <c r="T46" s="24">
        <v>9</v>
      </c>
      <c r="U46" s="38">
        <f t="shared" si="5"/>
        <v>8.0357142857142863E-2</v>
      </c>
      <c r="V46" s="38">
        <f t="shared" si="2"/>
        <v>2.3529747607067063E-3</v>
      </c>
      <c r="W46" s="37"/>
      <c r="X46" s="31">
        <f t="shared" si="4"/>
        <v>9</v>
      </c>
      <c r="Y46" s="32">
        <f t="shared" si="6"/>
        <v>8.0357142857142863E-2</v>
      </c>
      <c r="AA46" s="16">
        <f>Pop!D40/1000</f>
        <v>28304.596000000001</v>
      </c>
      <c r="AC46" s="2"/>
    </row>
    <row r="47" spans="1:29" s="6" customFormat="1" ht="13.5" customHeight="1" x14ac:dyDescent="0.25">
      <c r="A47" s="2"/>
      <c r="B47" s="3" t="s">
        <v>122</v>
      </c>
      <c r="C47" s="3" t="s">
        <v>133</v>
      </c>
      <c r="D47" s="3" t="s">
        <v>5</v>
      </c>
      <c r="E47" s="14" t="s">
        <v>20</v>
      </c>
      <c r="F47" s="15" t="s">
        <v>106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>
        <v>12</v>
      </c>
      <c r="T47" s="16">
        <v>12</v>
      </c>
      <c r="U47" s="37">
        <f t="shared" si="5"/>
        <v>0.10714285714285714</v>
      </c>
      <c r="V47" s="37">
        <f t="shared" si="2"/>
        <v>1.2656297434391776E-2</v>
      </c>
      <c r="W47" s="37"/>
      <c r="X47" s="31">
        <f t="shared" si="4"/>
        <v>12</v>
      </c>
      <c r="Y47" s="32">
        <f t="shared" si="6"/>
        <v>0.10714285714285714</v>
      </c>
      <c r="AA47" s="16">
        <f>Pop!D41/1000</f>
        <v>7016.27</v>
      </c>
    </row>
    <row r="48" spans="1:29" s="6" customFormat="1" ht="13.5" customHeight="1" x14ac:dyDescent="0.25">
      <c r="A48" s="2"/>
      <c r="B48" s="3" t="s">
        <v>122</v>
      </c>
      <c r="C48" s="3" t="s">
        <v>133</v>
      </c>
      <c r="D48" s="3" t="s">
        <v>5</v>
      </c>
      <c r="E48" s="14" t="s">
        <v>19</v>
      </c>
      <c r="F48" s="15" t="s">
        <v>107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>
        <v>4</v>
      </c>
      <c r="T48" s="16">
        <v>4</v>
      </c>
      <c r="U48" s="37">
        <f t="shared" si="5"/>
        <v>3.5714285714285712E-2</v>
      </c>
      <c r="V48" s="37">
        <f t="shared" si="2"/>
        <v>5.2789704010269738E-3</v>
      </c>
      <c r="W48" s="37"/>
      <c r="X48" s="31">
        <f t="shared" si="4"/>
        <v>4</v>
      </c>
      <c r="Y48" s="32">
        <f t="shared" si="6"/>
        <v>3.5714285714285712E-2</v>
      </c>
      <c r="AA48" s="16">
        <f>Pop!D42/1000</f>
        <v>5607.1540000000005</v>
      </c>
    </row>
    <row r="49" spans="1:29" s="6" customFormat="1" ht="13.5" customHeight="1" x14ac:dyDescent="0.25">
      <c r="A49" s="2"/>
      <c r="B49" s="3" t="s">
        <v>122</v>
      </c>
      <c r="C49" s="3" t="s">
        <v>133</v>
      </c>
      <c r="D49" s="3" t="s">
        <v>5</v>
      </c>
      <c r="E49" s="14" t="s">
        <v>18</v>
      </c>
      <c r="F49" s="15" t="s">
        <v>108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37">
        <f t="shared" si="5"/>
        <v>0</v>
      </c>
      <c r="V49" s="37">
        <f t="shared" si="2"/>
        <v>0</v>
      </c>
      <c r="W49" s="37"/>
      <c r="X49" s="31">
        <f t="shared" si="4"/>
        <v>0</v>
      </c>
      <c r="Y49" s="32">
        <f t="shared" si="6"/>
        <v>0</v>
      </c>
      <c r="AA49" s="16">
        <f>Pop!D43/1000</f>
        <v>1716.943</v>
      </c>
    </row>
    <row r="50" spans="1:29" s="6" customFormat="1" ht="13.5" customHeight="1" x14ac:dyDescent="0.25">
      <c r="A50" s="2"/>
      <c r="B50" s="3" t="s">
        <v>122</v>
      </c>
      <c r="C50" s="3" t="s">
        <v>133</v>
      </c>
      <c r="D50" s="3" t="s">
        <v>5</v>
      </c>
      <c r="E50" s="14" t="s">
        <v>17</v>
      </c>
      <c r="F50" s="15" t="s">
        <v>109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37">
        <f t="shared" si="5"/>
        <v>0</v>
      </c>
      <c r="V50" s="37">
        <f t="shared" si="2"/>
        <v>0</v>
      </c>
      <c r="W50" s="37"/>
      <c r="X50" s="31">
        <f t="shared" si="4"/>
        <v>0</v>
      </c>
      <c r="Y50" s="32">
        <f t="shared" si="6"/>
        <v>0</v>
      </c>
      <c r="AA50" s="16">
        <f>Pop!D44/1000</f>
        <v>2998.0390000000002</v>
      </c>
    </row>
    <row r="51" spans="1:29" s="6" customFormat="1" ht="13.5" customHeight="1" x14ac:dyDescent="0.25">
      <c r="A51" s="2"/>
      <c r="B51" s="3" t="s">
        <v>122</v>
      </c>
      <c r="C51" s="3" t="s">
        <v>133</v>
      </c>
      <c r="D51" s="3" t="s">
        <v>5</v>
      </c>
      <c r="E51" s="14" t="s">
        <v>16</v>
      </c>
      <c r="F51" s="15" t="s">
        <v>110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37">
        <f t="shared" si="5"/>
        <v>0</v>
      </c>
      <c r="V51" s="37">
        <f t="shared" si="2"/>
        <v>0</v>
      </c>
      <c r="W51" s="37"/>
      <c r="X51" s="31">
        <f t="shared" si="4"/>
        <v>0</v>
      </c>
      <c r="Y51" s="32">
        <f t="shared" si="6"/>
        <v>0</v>
      </c>
      <c r="AA51" s="16">
        <f>Pop!D45/1000</f>
        <v>2088.0700000000002</v>
      </c>
    </row>
    <row r="52" spans="1:29" s="6" customFormat="1" ht="13.5" customHeight="1" x14ac:dyDescent="0.25">
      <c r="A52" s="2"/>
      <c r="B52" s="3" t="s">
        <v>122</v>
      </c>
      <c r="C52" s="3" t="s">
        <v>133</v>
      </c>
      <c r="D52" s="3" t="s">
        <v>5</v>
      </c>
      <c r="E52" s="14" t="s">
        <v>15</v>
      </c>
      <c r="F52" s="15" t="s">
        <v>111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37">
        <f t="shared" si="5"/>
        <v>0</v>
      </c>
      <c r="V52" s="37">
        <f t="shared" si="2"/>
        <v>0</v>
      </c>
      <c r="W52" s="37"/>
      <c r="X52" s="31">
        <f t="shared" si="4"/>
        <v>0</v>
      </c>
      <c r="Y52" s="32">
        <f t="shared" si="6"/>
        <v>0</v>
      </c>
      <c r="AA52" s="16">
        <f>Pop!D46/1000</f>
        <v>1050.4929999999999</v>
      </c>
    </row>
    <row r="53" spans="1:29" s="6" customFormat="1" ht="13.5" customHeight="1" x14ac:dyDescent="0.25">
      <c r="A53" s="2"/>
      <c r="B53" s="3" t="s">
        <v>122</v>
      </c>
      <c r="C53" s="3" t="s">
        <v>133</v>
      </c>
      <c r="D53" s="3" t="s">
        <v>5</v>
      </c>
      <c r="E53" s="14" t="s">
        <v>14</v>
      </c>
      <c r="F53" s="15" t="s">
        <v>112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37">
        <f t="shared" si="5"/>
        <v>0</v>
      </c>
      <c r="V53" s="37">
        <f t="shared" si="2"/>
        <v>0</v>
      </c>
      <c r="W53" s="37"/>
      <c r="X53" s="31">
        <f t="shared" si="4"/>
        <v>0</v>
      </c>
      <c r="Y53" s="32">
        <f t="shared" si="6"/>
        <v>0</v>
      </c>
      <c r="AA53" s="16">
        <f>Pop!D47/1000</f>
        <v>3101.8330000000001</v>
      </c>
    </row>
    <row r="54" spans="1:29" ht="13.5" customHeight="1" x14ac:dyDescent="0.25">
      <c r="B54" s="3" t="s">
        <v>122</v>
      </c>
      <c r="C54" s="3" t="s">
        <v>133</v>
      </c>
      <c r="D54" s="3" t="s">
        <v>5</v>
      </c>
      <c r="E54" s="22" t="s">
        <v>13</v>
      </c>
      <c r="F54" s="23" t="s">
        <v>113</v>
      </c>
      <c r="G54" s="24"/>
      <c r="H54" s="24"/>
      <c r="I54" s="24"/>
      <c r="J54" s="24"/>
      <c r="K54" s="24"/>
      <c r="L54" s="24"/>
      <c r="M54" s="24"/>
      <c r="N54" s="24"/>
      <c r="O54" s="24"/>
      <c r="P54" s="16"/>
      <c r="Q54" s="24"/>
      <c r="R54" s="24"/>
      <c r="S54" s="24"/>
      <c r="T54" s="24"/>
      <c r="U54" s="38">
        <f t="shared" si="5"/>
        <v>0</v>
      </c>
      <c r="V54" s="38">
        <f t="shared" si="2"/>
        <v>0</v>
      </c>
      <c r="W54" s="37"/>
      <c r="X54" s="31">
        <f t="shared" si="4"/>
        <v>0</v>
      </c>
      <c r="Y54" s="32">
        <f t="shared" si="6"/>
        <v>0</v>
      </c>
      <c r="Z54" s="6"/>
      <c r="AA54" s="16">
        <f>Pop!D48/1000</f>
        <v>579.31500000000005</v>
      </c>
      <c r="AB54" s="6"/>
      <c r="AC54" s="6"/>
    </row>
    <row r="55" spans="1:29" ht="13.5" customHeight="1" x14ac:dyDescent="0.25">
      <c r="B55" s="3" t="s">
        <v>122</v>
      </c>
      <c r="C55" s="3" t="s">
        <v>133</v>
      </c>
      <c r="D55" s="3" t="s">
        <v>8</v>
      </c>
      <c r="E55" s="14" t="s">
        <v>12</v>
      </c>
      <c r="F55" s="15" t="s">
        <v>114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37">
        <f t="shared" si="5"/>
        <v>0</v>
      </c>
      <c r="V55" s="37">
        <f t="shared" si="2"/>
        <v>0</v>
      </c>
      <c r="W55" s="37"/>
      <c r="X55" s="31">
        <f t="shared" si="4"/>
        <v>0</v>
      </c>
      <c r="Y55" s="32">
        <f t="shared" si="6"/>
        <v>0</v>
      </c>
      <c r="Z55" s="6"/>
      <c r="AA55" s="16">
        <f>Pop!D49/1000</f>
        <v>739.79499999999996</v>
      </c>
      <c r="AB55" s="6"/>
      <c r="AC55" s="6"/>
    </row>
    <row r="56" spans="1:29" ht="13.5" customHeight="1" x14ac:dyDescent="0.25">
      <c r="B56" s="3" t="s">
        <v>122</v>
      </c>
      <c r="C56" s="3" t="s">
        <v>133</v>
      </c>
      <c r="D56" s="3" t="s">
        <v>8</v>
      </c>
      <c r="E56" s="14" t="s">
        <v>11</v>
      </c>
      <c r="F56" s="15" t="s">
        <v>115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37">
        <f t="shared" si="5"/>
        <v>0</v>
      </c>
      <c r="V56" s="37">
        <f t="shared" si="2"/>
        <v>0</v>
      </c>
      <c r="W56" s="37"/>
      <c r="X56" s="31">
        <f t="shared" si="4"/>
        <v>0</v>
      </c>
      <c r="Y56" s="32">
        <f t="shared" si="6"/>
        <v>0</v>
      </c>
      <c r="Z56" s="6"/>
      <c r="AA56" s="16">
        <f>Pop!D50/1000</f>
        <v>39536.652999999998</v>
      </c>
      <c r="AB56" s="6"/>
      <c r="AC56" s="6"/>
    </row>
    <row r="57" spans="1:29" ht="13.5" customHeight="1" x14ac:dyDescent="0.25">
      <c r="B57" s="3" t="s">
        <v>122</v>
      </c>
      <c r="C57" s="3" t="s">
        <v>133</v>
      </c>
      <c r="D57" s="3" t="s">
        <v>8</v>
      </c>
      <c r="E57" s="14" t="s">
        <v>10</v>
      </c>
      <c r="F57" s="15" t="s">
        <v>116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37">
        <f t="shared" si="5"/>
        <v>0</v>
      </c>
      <c r="V57" s="37">
        <f t="shared" si="2"/>
        <v>0</v>
      </c>
      <c r="W57" s="37"/>
      <c r="X57" s="31">
        <f t="shared" si="4"/>
        <v>0</v>
      </c>
      <c r="Y57" s="32">
        <f t="shared" si="6"/>
        <v>0</v>
      </c>
      <c r="Z57" s="6"/>
      <c r="AA57" s="16">
        <f>Pop!D51/1000</f>
        <v>1427.538</v>
      </c>
      <c r="AB57" s="6"/>
      <c r="AC57" s="6"/>
    </row>
    <row r="58" spans="1:29" ht="13.5" customHeight="1" x14ac:dyDescent="0.25">
      <c r="B58" s="3" t="s">
        <v>122</v>
      </c>
      <c r="C58" s="3" t="s">
        <v>133</v>
      </c>
      <c r="D58" s="3" t="s">
        <v>8</v>
      </c>
      <c r="E58" s="14" t="s">
        <v>9</v>
      </c>
      <c r="F58" s="15" t="s">
        <v>117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37">
        <f t="shared" si="5"/>
        <v>0</v>
      </c>
      <c r="V58" s="37">
        <f t="shared" si="2"/>
        <v>0</v>
      </c>
      <c r="W58" s="37"/>
      <c r="X58" s="31">
        <f t="shared" si="4"/>
        <v>0</v>
      </c>
      <c r="Y58" s="32">
        <f t="shared" si="6"/>
        <v>0</v>
      </c>
      <c r="Z58" s="6"/>
      <c r="AA58" s="16">
        <f>Pop!D52/1000</f>
        <v>4142.7759999999998</v>
      </c>
      <c r="AB58" s="6"/>
      <c r="AC58" s="6"/>
    </row>
    <row r="59" spans="1:29" ht="13.5" customHeight="1" x14ac:dyDescent="0.25">
      <c r="B59" s="3" t="s">
        <v>122</v>
      </c>
      <c r="C59" s="3" t="s">
        <v>133</v>
      </c>
      <c r="D59" s="3" t="s">
        <v>8</v>
      </c>
      <c r="E59" s="22" t="s">
        <v>7</v>
      </c>
      <c r="F59" s="23" t="s">
        <v>120</v>
      </c>
      <c r="G59" s="24"/>
      <c r="H59" s="24"/>
      <c r="I59" s="24"/>
      <c r="J59" s="24"/>
      <c r="K59" s="24"/>
      <c r="L59" s="24"/>
      <c r="M59" s="24"/>
      <c r="N59" s="24"/>
      <c r="O59" s="24"/>
      <c r="P59" s="16"/>
      <c r="Q59" s="24"/>
      <c r="R59" s="24"/>
      <c r="S59" s="24"/>
      <c r="T59" s="24"/>
      <c r="U59" s="38">
        <f t="shared" si="5"/>
        <v>0</v>
      </c>
      <c r="V59" s="38">
        <f t="shared" si="2"/>
        <v>0</v>
      </c>
      <c r="W59" s="37"/>
      <c r="X59" s="31">
        <f t="shared" si="4"/>
        <v>0</v>
      </c>
      <c r="Y59" s="32">
        <f t="shared" si="6"/>
        <v>0</v>
      </c>
      <c r="Z59" s="6"/>
      <c r="AA59" s="16">
        <f>Pop!D53/1000</f>
        <v>7405.7430000000004</v>
      </c>
      <c r="AB59" s="6"/>
      <c r="AC59" s="6"/>
    </row>
    <row r="60" spans="1:29" ht="13.5" customHeight="1" x14ac:dyDescent="0.25">
      <c r="B60" s="3" t="s">
        <v>1</v>
      </c>
      <c r="C60" s="3" t="s">
        <v>133</v>
      </c>
      <c r="E60" s="14" t="s">
        <v>127</v>
      </c>
      <c r="F60" s="15" t="s">
        <v>130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37">
        <f t="shared" si="5"/>
        <v>0</v>
      </c>
      <c r="V60" s="37">
        <f t="shared" si="2"/>
        <v>0</v>
      </c>
      <c r="W60" s="37"/>
      <c r="X60" s="31">
        <f t="shared" si="4"/>
        <v>0</v>
      </c>
      <c r="Y60" s="32">
        <f t="shared" si="6"/>
        <v>0</v>
      </c>
      <c r="Z60" s="6"/>
      <c r="AA60" s="16">
        <f>Pop!D55/1000</f>
        <v>3979.7249999999999</v>
      </c>
      <c r="AB60" s="6"/>
      <c r="AC60" s="6"/>
    </row>
    <row r="61" spans="1:29" ht="13.5" customHeight="1" x14ac:dyDescent="0.25">
      <c r="B61" s="3" t="s">
        <v>1</v>
      </c>
      <c r="C61" s="3" t="s">
        <v>134</v>
      </c>
      <c r="E61" s="14" t="s">
        <v>128</v>
      </c>
      <c r="F61" s="15" t="s">
        <v>131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37">
        <f t="shared" si="5"/>
        <v>0</v>
      </c>
      <c r="V61" s="37">
        <f t="shared" si="2"/>
        <v>0</v>
      </c>
      <c r="W61" s="37"/>
      <c r="X61" s="31">
        <f t="shared" si="4"/>
        <v>0</v>
      </c>
      <c r="Y61" s="32">
        <f t="shared" si="6"/>
        <v>0</v>
      </c>
      <c r="AA61" s="16">
        <f>Pop!D56/1000</f>
        <v>11684.766666666659</v>
      </c>
    </row>
    <row r="62" spans="1:29" ht="13.5" customHeight="1" x14ac:dyDescent="0.25">
      <c r="B62" s="3" t="s">
        <v>1</v>
      </c>
      <c r="C62" s="3" t="s">
        <v>135</v>
      </c>
      <c r="E62" s="14" t="s">
        <v>129</v>
      </c>
      <c r="F62" s="15" t="s">
        <v>132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37">
        <f t="shared" si="5"/>
        <v>0</v>
      </c>
      <c r="V62" s="37">
        <f t="shared" si="2"/>
        <v>0</v>
      </c>
      <c r="W62" s="37"/>
      <c r="X62" s="66">
        <f t="shared" si="4"/>
        <v>0</v>
      </c>
      <c r="Y62" s="32">
        <f t="shared" si="6"/>
        <v>0</v>
      </c>
      <c r="AA62" s="16">
        <f>Pop!D57/1000</f>
        <v>876.82499999999993</v>
      </c>
    </row>
    <row r="63" spans="1:29" ht="13.5" customHeight="1" x14ac:dyDescent="0.25">
      <c r="E63" s="22" t="s">
        <v>223</v>
      </c>
      <c r="F63" s="23" t="s">
        <v>224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16"/>
      <c r="T63" s="16"/>
      <c r="U63" s="37"/>
      <c r="V63" s="37"/>
      <c r="W63" s="37"/>
      <c r="X63" s="31"/>
      <c r="Y63" s="32"/>
      <c r="AA63" s="16"/>
    </row>
    <row r="64" spans="1:29" ht="13.5" customHeight="1" x14ac:dyDescent="0.25">
      <c r="B64" s="3" t="s">
        <v>126</v>
      </c>
      <c r="E64" s="14" t="s">
        <v>4</v>
      </c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37">
        <f>S64/S$67</f>
        <v>0</v>
      </c>
      <c r="V64" s="37">
        <f t="shared" si="2"/>
        <v>0</v>
      </c>
      <c r="W64" s="37"/>
      <c r="X64" s="31">
        <f t="shared" si="4"/>
        <v>0</v>
      </c>
      <c r="Y64" s="32">
        <f>X64/X$73</f>
        <v>0</v>
      </c>
      <c r="AA64" s="16">
        <f>Pop!D67/1000</f>
        <v>10734.246999999999</v>
      </c>
    </row>
    <row r="65" spans="2:35" ht="13.5" customHeight="1" x14ac:dyDescent="0.25">
      <c r="B65" s="3" t="s">
        <v>126</v>
      </c>
      <c r="E65" s="14" t="s">
        <v>3</v>
      </c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38">
        <f>S65/S$67</f>
        <v>0</v>
      </c>
      <c r="V65" s="37">
        <f t="shared" si="2"/>
        <v>0</v>
      </c>
      <c r="W65" s="37"/>
      <c r="X65" s="31">
        <f t="shared" si="4"/>
        <v>0</v>
      </c>
      <c r="Y65" s="32">
        <f>X65/X$73</f>
        <v>0</v>
      </c>
      <c r="AA65" s="16">
        <f>Pop!D68/1000</f>
        <v>3753.1419999999998</v>
      </c>
    </row>
    <row r="66" spans="2:35" ht="13.5" customHeight="1" x14ac:dyDescent="0.25">
      <c r="E66" s="14" t="s">
        <v>243</v>
      </c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37"/>
      <c r="V66" s="37"/>
      <c r="W66" s="37"/>
      <c r="X66" s="31"/>
      <c r="Y66" s="32"/>
      <c r="AA66" s="16"/>
    </row>
    <row r="67" spans="2:35" ht="13.5" customHeight="1" thickBot="1" x14ac:dyDescent="0.3">
      <c r="C67" s="8"/>
      <c r="D67" s="8"/>
      <c r="E67" s="25" t="s">
        <v>231</v>
      </c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17"/>
      <c r="Q67" s="27">
        <f>SUM(Q8:Q65)</f>
        <v>0</v>
      </c>
      <c r="R67" s="27"/>
      <c r="S67" s="27">
        <f>SUM(S8:S65)</f>
        <v>112</v>
      </c>
      <c r="T67" s="27">
        <f>SUM(T8:T65)</f>
        <v>112</v>
      </c>
      <c r="U67" s="41" t="e">
        <f>Q67/Q$67</f>
        <v>#DIV/0!</v>
      </c>
      <c r="V67" s="27"/>
      <c r="W67" s="45"/>
      <c r="X67" s="31"/>
      <c r="Y67" s="32">
        <f t="shared" ref="Y67:Y73" si="7">X67/X$73</f>
        <v>0</v>
      </c>
    </row>
    <row r="68" spans="2:35" s="35" customFormat="1" ht="13.5" customHeight="1" x14ac:dyDescent="0.25">
      <c r="B68" s="14"/>
      <c r="C68" s="14"/>
      <c r="D68" s="14"/>
      <c r="E68" s="14"/>
      <c r="F68" s="15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33"/>
      <c r="Y68" s="34">
        <f t="shared" si="7"/>
        <v>0</v>
      </c>
      <c r="AD68" s="36"/>
      <c r="AE68" s="36"/>
      <c r="AF68" s="36"/>
      <c r="AG68" s="36"/>
      <c r="AH68" s="36"/>
      <c r="AI68" s="36"/>
    </row>
    <row r="69" spans="2:35" ht="13.5" customHeight="1" thickBot="1" x14ac:dyDescent="0.3">
      <c r="E69" s="19" t="s">
        <v>145</v>
      </c>
      <c r="F69" s="20"/>
      <c r="G69" s="21" t="str">
        <f>G$7</f>
        <v>2010</v>
      </c>
      <c r="H69" s="21" t="str">
        <f>H$7</f>
        <v>2011</v>
      </c>
      <c r="I69" s="21" t="str">
        <f t="shared" ref="I69:V69" si="8">I$7</f>
        <v>2012</v>
      </c>
      <c r="J69" s="21" t="str">
        <f t="shared" si="8"/>
        <v>2013</v>
      </c>
      <c r="K69" s="21" t="str">
        <f t="shared" si="8"/>
        <v>2014</v>
      </c>
      <c r="L69" s="21" t="str">
        <f t="shared" si="8"/>
        <v>2015</v>
      </c>
      <c r="M69" s="21"/>
      <c r="N69" s="21"/>
      <c r="O69" s="21" t="str">
        <f t="shared" si="8"/>
        <v>2016</v>
      </c>
      <c r="P69" s="13">
        <f t="shared" si="8"/>
        <v>0</v>
      </c>
      <c r="Q69" s="21">
        <f t="shared" si="8"/>
        <v>43137</v>
      </c>
      <c r="R69" s="21">
        <f t="shared" si="8"/>
        <v>43159</v>
      </c>
      <c r="S69" s="21">
        <f t="shared" si="8"/>
        <v>43190</v>
      </c>
      <c r="T69" s="21" t="str">
        <f t="shared" si="8"/>
        <v>4/3/02018</v>
      </c>
      <c r="U69" s="21" t="str">
        <f t="shared" si="8"/>
        <v>Share of Units</v>
      </c>
      <c r="V69" s="21" t="str">
        <f t="shared" si="8"/>
        <v>Penentration</v>
      </c>
      <c r="W69" s="13"/>
      <c r="X69" s="31"/>
      <c r="Y69" s="32">
        <f t="shared" si="7"/>
        <v>0</v>
      </c>
    </row>
    <row r="70" spans="2:35" ht="13.5" customHeight="1" x14ac:dyDescent="0.25">
      <c r="E70" s="14" t="s">
        <v>2</v>
      </c>
      <c r="F70" s="15"/>
      <c r="G70" s="16">
        <f t="shared" ref="G70:O70" si="9">G85</f>
        <v>0</v>
      </c>
      <c r="H70" s="16">
        <f t="shared" si="9"/>
        <v>0</v>
      </c>
      <c r="I70" s="16">
        <f t="shared" si="9"/>
        <v>0</v>
      </c>
      <c r="J70" s="16">
        <f t="shared" si="9"/>
        <v>0</v>
      </c>
      <c r="K70" s="16">
        <f t="shared" si="9"/>
        <v>0</v>
      </c>
      <c r="L70" s="16">
        <f t="shared" si="9"/>
        <v>0</v>
      </c>
      <c r="M70" s="16"/>
      <c r="N70" s="16"/>
      <c r="O70" s="16">
        <f t="shared" si="9"/>
        <v>0</v>
      </c>
      <c r="P70" s="16"/>
      <c r="Q70" s="16">
        <f>SUM(Q8:Q59)</f>
        <v>0</v>
      </c>
      <c r="R70" s="16">
        <f>SUM(R8:R59)</f>
        <v>0</v>
      </c>
      <c r="S70" s="16">
        <f>SUM(S8:S59)</f>
        <v>112</v>
      </c>
      <c r="T70" s="16">
        <f>SUM(T8:T59)</f>
        <v>112</v>
      </c>
      <c r="U70" s="37">
        <f>S70/S$67</f>
        <v>1</v>
      </c>
      <c r="V70" s="37">
        <f>(S70*7400/1000)/AA70</f>
        <v>2.5187175005326975E-3</v>
      </c>
      <c r="W70" s="37"/>
      <c r="X70" s="31">
        <f>S70-Q70</f>
        <v>112</v>
      </c>
      <c r="Y70" s="32">
        <f t="shared" si="7"/>
        <v>1</v>
      </c>
      <c r="AA70" s="16">
        <f>AA85</f>
        <v>329056.35499999998</v>
      </c>
    </row>
    <row r="71" spans="2:35" ht="13.5" customHeight="1" x14ac:dyDescent="0.25">
      <c r="E71" s="14" t="s">
        <v>1</v>
      </c>
      <c r="F71" s="15"/>
      <c r="G71" s="16">
        <f>SUM(G60:G63)</f>
        <v>0</v>
      </c>
      <c r="H71" s="16">
        <f t="shared" ref="H71:R71" si="10">SUM(H60:H63)</f>
        <v>0</v>
      </c>
      <c r="I71" s="16">
        <f t="shared" si="10"/>
        <v>0</v>
      </c>
      <c r="J71" s="16">
        <f t="shared" si="10"/>
        <v>0</v>
      </c>
      <c r="K71" s="16">
        <f t="shared" si="10"/>
        <v>0</v>
      </c>
      <c r="L71" s="16">
        <f t="shared" si="10"/>
        <v>0</v>
      </c>
      <c r="M71" s="16"/>
      <c r="N71" s="16"/>
      <c r="O71" s="16">
        <f>SUM(O60:O62)</f>
        <v>0</v>
      </c>
      <c r="P71" s="16">
        <f t="shared" si="10"/>
        <v>0</v>
      </c>
      <c r="Q71" s="16">
        <f t="shared" si="10"/>
        <v>0</v>
      </c>
      <c r="R71" s="16">
        <f t="shared" si="10"/>
        <v>0</v>
      </c>
      <c r="S71" s="16">
        <f>SUM(S60:S62)</f>
        <v>0</v>
      </c>
      <c r="T71" s="16">
        <f>SUM(T60:T62)</f>
        <v>0</v>
      </c>
      <c r="U71" s="37">
        <f>S71/S$67</f>
        <v>0</v>
      </c>
      <c r="V71" s="37">
        <f>(S71*7400/1000)/AA71</f>
        <v>0</v>
      </c>
      <c r="W71" s="37"/>
      <c r="X71" s="31">
        <f>S71-Q71</f>
        <v>0</v>
      </c>
      <c r="Y71" s="32">
        <f t="shared" si="7"/>
        <v>0</v>
      </c>
      <c r="AA71" s="16">
        <f>Pop!D65/1000</f>
        <v>36708.082999999999</v>
      </c>
    </row>
    <row r="72" spans="2:35" ht="13.5" customHeight="1" x14ac:dyDescent="0.25">
      <c r="E72" s="14" t="s">
        <v>0</v>
      </c>
      <c r="F72" s="15"/>
      <c r="G72" s="16">
        <f>G64+G65</f>
        <v>0</v>
      </c>
      <c r="H72" s="16">
        <f>H64+H65</f>
        <v>0</v>
      </c>
      <c r="I72" s="16">
        <f t="shared" ref="I72:S72" si="11">I64+I65</f>
        <v>0</v>
      </c>
      <c r="J72" s="16">
        <f t="shared" si="11"/>
        <v>0</v>
      </c>
      <c r="K72" s="16">
        <f t="shared" si="11"/>
        <v>0</v>
      </c>
      <c r="L72" s="16">
        <f t="shared" si="11"/>
        <v>0</v>
      </c>
      <c r="M72" s="16"/>
      <c r="N72" s="16"/>
      <c r="O72" s="16">
        <f t="shared" si="11"/>
        <v>0</v>
      </c>
      <c r="P72" s="16"/>
      <c r="Q72" s="16">
        <f t="shared" si="11"/>
        <v>0</v>
      </c>
      <c r="R72" s="16">
        <f t="shared" si="11"/>
        <v>0</v>
      </c>
      <c r="S72" s="16">
        <f t="shared" si="11"/>
        <v>0</v>
      </c>
      <c r="T72" s="16">
        <f t="shared" ref="T72" si="12">T64+T65</f>
        <v>0</v>
      </c>
      <c r="U72" s="37">
        <f>S72/S$67</f>
        <v>0</v>
      </c>
      <c r="V72" s="16"/>
      <c r="W72" s="37"/>
      <c r="X72" s="31">
        <f>S72-Q72</f>
        <v>0</v>
      </c>
      <c r="Y72" s="32">
        <f t="shared" si="7"/>
        <v>0</v>
      </c>
    </row>
    <row r="73" spans="2:35" ht="13.5" customHeight="1" thickBot="1" x14ac:dyDescent="0.3">
      <c r="C73" s="8"/>
      <c r="D73" s="8"/>
      <c r="E73" s="25" t="s">
        <v>231</v>
      </c>
      <c r="F73" s="26"/>
      <c r="G73" s="27">
        <f>G70+G71+G72</f>
        <v>0</v>
      </c>
      <c r="H73" s="27">
        <f>H70+H71+H72</f>
        <v>0</v>
      </c>
      <c r="I73" s="27">
        <f t="shared" ref="I73:S73" si="13">I70+I71+I72</f>
        <v>0</v>
      </c>
      <c r="J73" s="27">
        <f t="shared" si="13"/>
        <v>0</v>
      </c>
      <c r="K73" s="27">
        <f t="shared" si="13"/>
        <v>0</v>
      </c>
      <c r="L73" s="27">
        <f t="shared" si="13"/>
        <v>0</v>
      </c>
      <c r="M73" s="27"/>
      <c r="N73" s="27"/>
      <c r="O73" s="27">
        <f t="shared" si="13"/>
        <v>0</v>
      </c>
      <c r="P73" s="17"/>
      <c r="Q73" s="27">
        <f t="shared" si="13"/>
        <v>0</v>
      </c>
      <c r="R73" s="27">
        <f t="shared" si="13"/>
        <v>0</v>
      </c>
      <c r="S73" s="27">
        <f t="shared" si="13"/>
        <v>112</v>
      </c>
      <c r="T73" s="27">
        <f t="shared" ref="T73" si="14">T70+T71+T72</f>
        <v>112</v>
      </c>
      <c r="U73" s="40">
        <f>S73/S$67</f>
        <v>1</v>
      </c>
      <c r="V73" s="27"/>
      <c r="W73" s="46"/>
      <c r="X73" s="31">
        <f>S73-Q73</f>
        <v>112</v>
      </c>
      <c r="Y73" s="32">
        <f t="shared" si="7"/>
        <v>1</v>
      </c>
    </row>
    <row r="74" spans="2:35" s="42" customFormat="1" ht="13.5" customHeight="1" x14ac:dyDescent="0.25"/>
    <row r="75" spans="2:35" ht="13.5" customHeight="1" thickBot="1" x14ac:dyDescent="0.3">
      <c r="E75" s="19" t="s">
        <v>144</v>
      </c>
      <c r="F75" s="20"/>
      <c r="G75" s="21" t="str">
        <f>G$7</f>
        <v>2010</v>
      </c>
      <c r="H75" s="21" t="str">
        <f>H$7</f>
        <v>2011</v>
      </c>
      <c r="I75" s="21" t="str">
        <f t="shared" ref="I75:V75" si="15">I$7</f>
        <v>2012</v>
      </c>
      <c r="J75" s="21" t="str">
        <f t="shared" si="15"/>
        <v>2013</v>
      </c>
      <c r="K75" s="21" t="str">
        <f t="shared" si="15"/>
        <v>2014</v>
      </c>
      <c r="L75" s="21" t="str">
        <f t="shared" si="15"/>
        <v>2015</v>
      </c>
      <c r="M75" s="21"/>
      <c r="N75" s="21"/>
      <c r="O75" s="21" t="str">
        <f t="shared" si="15"/>
        <v>2016</v>
      </c>
      <c r="P75" s="13">
        <f t="shared" si="15"/>
        <v>0</v>
      </c>
      <c r="Q75" s="21">
        <f t="shared" si="15"/>
        <v>43137</v>
      </c>
      <c r="R75" s="21">
        <f t="shared" si="15"/>
        <v>43159</v>
      </c>
      <c r="S75" s="21">
        <f t="shared" si="15"/>
        <v>43190</v>
      </c>
      <c r="T75" s="21" t="str">
        <f t="shared" si="15"/>
        <v>4/3/02018</v>
      </c>
      <c r="U75" s="21" t="str">
        <f t="shared" si="15"/>
        <v>Share of Units</v>
      </c>
      <c r="V75" s="21" t="str">
        <f t="shared" si="15"/>
        <v>Penentration</v>
      </c>
      <c r="W75" s="13"/>
      <c r="X75" s="31"/>
      <c r="Y75" s="32">
        <f t="shared" ref="Y75:Y93" si="16">X75/X$73</f>
        <v>0</v>
      </c>
    </row>
    <row r="76" spans="2:35" ht="13.5" customHeight="1" x14ac:dyDescent="0.25">
      <c r="E76" s="14" t="s">
        <v>60</v>
      </c>
      <c r="F76" s="15"/>
      <c r="G76" s="16">
        <f t="shared" ref="G76:O76" si="17">SUM(G8:G13)</f>
        <v>0</v>
      </c>
      <c r="H76" s="16">
        <f t="shared" si="17"/>
        <v>0</v>
      </c>
      <c r="I76" s="16">
        <f t="shared" si="17"/>
        <v>0</v>
      </c>
      <c r="J76" s="16">
        <f t="shared" si="17"/>
        <v>0</v>
      </c>
      <c r="K76" s="16">
        <f t="shared" si="17"/>
        <v>0</v>
      </c>
      <c r="L76" s="16">
        <f t="shared" si="17"/>
        <v>0</v>
      </c>
      <c r="M76" s="16"/>
      <c r="N76" s="16"/>
      <c r="O76" s="16">
        <f t="shared" si="17"/>
        <v>0</v>
      </c>
      <c r="P76" s="16"/>
      <c r="Q76" s="16">
        <f>SUM(Q8:Q13)</f>
        <v>0</v>
      </c>
      <c r="R76" s="16">
        <f>SUM(R8:R13)</f>
        <v>0</v>
      </c>
      <c r="S76" s="16">
        <f>SUM(S8:S13)</f>
        <v>1</v>
      </c>
      <c r="T76" s="16">
        <f>SUM(T8:T13)</f>
        <v>1</v>
      </c>
      <c r="U76" s="37">
        <f>S76/S$67</f>
        <v>8.9285714285714281E-3</v>
      </c>
      <c r="V76" s="37">
        <f t="shared" ref="V76:V85" si="18">(S76*7400/1000)/AA76</f>
        <v>4.996623565386661E-4</v>
      </c>
      <c r="W76" s="37"/>
      <c r="X76" s="31">
        <f t="shared" ref="X76:X85" si="19">S76-Q76</f>
        <v>1</v>
      </c>
      <c r="Y76" s="32">
        <f t="shared" si="16"/>
        <v>8.9285714285714281E-3</v>
      </c>
      <c r="AA76" s="16">
        <f t="shared" ref="AA76:AA84" si="20">SUMIF($D$8:$D$59,$E76,AA$8:AA$59)</f>
        <v>14810.000999999998</v>
      </c>
    </row>
    <row r="77" spans="2:35" ht="13.5" customHeight="1" x14ac:dyDescent="0.25">
      <c r="E77" s="14" t="s">
        <v>123</v>
      </c>
      <c r="F77" s="15"/>
      <c r="G77" s="16">
        <f t="shared" ref="G77:O77" si="21">SUM(G14:G16)</f>
        <v>0</v>
      </c>
      <c r="H77" s="16">
        <f t="shared" si="21"/>
        <v>0</v>
      </c>
      <c r="I77" s="16">
        <f t="shared" si="21"/>
        <v>0</v>
      </c>
      <c r="J77" s="16">
        <f t="shared" si="21"/>
        <v>0</v>
      </c>
      <c r="K77" s="16">
        <f t="shared" si="21"/>
        <v>0</v>
      </c>
      <c r="L77" s="16">
        <f t="shared" si="21"/>
        <v>0</v>
      </c>
      <c r="M77" s="16"/>
      <c r="N77" s="16"/>
      <c r="O77" s="16">
        <f t="shared" si="21"/>
        <v>0</v>
      </c>
      <c r="P77" s="16"/>
      <c r="Q77" s="16">
        <f>SUM(Q14:Q16)</f>
        <v>0</v>
      </c>
      <c r="R77" s="16">
        <f>SUM(R14:R16)</f>
        <v>0</v>
      </c>
      <c r="S77" s="16">
        <f>SUM(S14:S16)</f>
        <v>1</v>
      </c>
      <c r="T77" s="16">
        <f>SUM(T14:T16)</f>
        <v>1</v>
      </c>
      <c r="U77" s="37">
        <f t="shared" ref="U77:U84" si="22">S77/S$67</f>
        <v>8.9285714285714281E-3</v>
      </c>
      <c r="V77" s="37">
        <f t="shared" si="18"/>
        <v>1.7762594759842518E-4</v>
      </c>
      <c r="W77" s="37"/>
      <c r="X77" s="31">
        <f t="shared" si="19"/>
        <v>1</v>
      </c>
      <c r="Y77" s="32">
        <f t="shared" si="16"/>
        <v>8.9285714285714281E-3</v>
      </c>
      <c r="AA77" s="16">
        <f t="shared" si="20"/>
        <v>41660.58</v>
      </c>
    </row>
    <row r="78" spans="2:35" ht="13.5" customHeight="1" x14ac:dyDescent="0.25">
      <c r="E78" s="14" t="s">
        <v>50</v>
      </c>
      <c r="F78" s="15"/>
      <c r="G78" s="16">
        <f t="shared" ref="G78:O78" si="23">SUM(G17:G21)</f>
        <v>0</v>
      </c>
      <c r="H78" s="16">
        <f t="shared" si="23"/>
        <v>0</v>
      </c>
      <c r="I78" s="16">
        <f t="shared" si="23"/>
        <v>0</v>
      </c>
      <c r="J78" s="16">
        <f t="shared" si="23"/>
        <v>0</v>
      </c>
      <c r="K78" s="16">
        <f t="shared" si="23"/>
        <v>0</v>
      </c>
      <c r="L78" s="16">
        <f t="shared" si="23"/>
        <v>0</v>
      </c>
      <c r="M78" s="16"/>
      <c r="N78" s="16"/>
      <c r="O78" s="16">
        <f t="shared" si="23"/>
        <v>0</v>
      </c>
      <c r="P78" s="16"/>
      <c r="Q78" s="16">
        <f>SUM(Q17:Q21)</f>
        <v>0</v>
      </c>
      <c r="R78" s="16">
        <f>SUM(R17:R21)</f>
        <v>0</v>
      </c>
      <c r="S78" s="16">
        <f>SUM(S17:S21)</f>
        <v>0</v>
      </c>
      <c r="T78" s="16">
        <f>SUM(T17:T21)</f>
        <v>0</v>
      </c>
      <c r="U78" s="37">
        <f t="shared" si="22"/>
        <v>0</v>
      </c>
      <c r="V78" s="37">
        <f t="shared" si="18"/>
        <v>0</v>
      </c>
      <c r="W78" s="37"/>
      <c r="X78" s="31">
        <f t="shared" si="19"/>
        <v>0</v>
      </c>
      <c r="Y78" s="32">
        <f t="shared" si="16"/>
        <v>0</v>
      </c>
      <c r="AA78" s="16">
        <f t="shared" si="20"/>
        <v>46885.243999999999</v>
      </c>
    </row>
    <row r="79" spans="2:35" ht="13.5" customHeight="1" x14ac:dyDescent="0.25">
      <c r="E79" s="14" t="s">
        <v>42</v>
      </c>
      <c r="F79" s="15"/>
      <c r="G79" s="16">
        <f t="shared" ref="G79:O79" si="24">SUM(G22:G28)</f>
        <v>0</v>
      </c>
      <c r="H79" s="16">
        <f t="shared" si="24"/>
        <v>0</v>
      </c>
      <c r="I79" s="16">
        <f t="shared" si="24"/>
        <v>0</v>
      </c>
      <c r="J79" s="16">
        <f t="shared" si="24"/>
        <v>0</v>
      </c>
      <c r="K79" s="16">
        <f t="shared" si="24"/>
        <v>0</v>
      </c>
      <c r="L79" s="16">
        <f t="shared" si="24"/>
        <v>0</v>
      </c>
      <c r="M79" s="16"/>
      <c r="N79" s="16"/>
      <c r="O79" s="16">
        <f t="shared" si="24"/>
        <v>0</v>
      </c>
      <c r="P79" s="16"/>
      <c r="Q79" s="16">
        <f>SUM(Q22:Q28)</f>
        <v>0</v>
      </c>
      <c r="R79" s="16">
        <f>SUM(R22:R28)</f>
        <v>0</v>
      </c>
      <c r="S79" s="16">
        <f>SUM(S22:S28)</f>
        <v>0</v>
      </c>
      <c r="T79" s="16">
        <f>SUM(T22:T28)</f>
        <v>0</v>
      </c>
      <c r="U79" s="37">
        <f t="shared" si="22"/>
        <v>0</v>
      </c>
      <c r="V79" s="37">
        <f t="shared" si="18"/>
        <v>0</v>
      </c>
      <c r="W79" s="37"/>
      <c r="X79" s="31">
        <f t="shared" si="19"/>
        <v>0</v>
      </c>
      <c r="Y79" s="32">
        <f t="shared" si="16"/>
        <v>0</v>
      </c>
      <c r="AA79" s="16">
        <f t="shared" si="20"/>
        <v>21294.107</v>
      </c>
    </row>
    <row r="80" spans="2:35" ht="13.5" customHeight="1" x14ac:dyDescent="0.25">
      <c r="E80" s="14" t="s">
        <v>32</v>
      </c>
      <c r="F80" s="15"/>
      <c r="G80" s="16">
        <f t="shared" ref="G80:O80" si="25">SUM(G29:G38)</f>
        <v>0</v>
      </c>
      <c r="H80" s="16">
        <f t="shared" si="25"/>
        <v>0</v>
      </c>
      <c r="I80" s="16">
        <f t="shared" si="25"/>
        <v>0</v>
      </c>
      <c r="J80" s="16">
        <f t="shared" si="25"/>
        <v>0</v>
      </c>
      <c r="K80" s="16">
        <f t="shared" si="25"/>
        <v>0</v>
      </c>
      <c r="L80" s="16">
        <f t="shared" si="25"/>
        <v>0</v>
      </c>
      <c r="M80" s="16"/>
      <c r="N80" s="16"/>
      <c r="O80" s="16">
        <f t="shared" si="25"/>
        <v>0</v>
      </c>
      <c r="P80" s="16"/>
      <c r="Q80" s="16">
        <f>SUM(Q29:Q38)</f>
        <v>0</v>
      </c>
      <c r="R80" s="16">
        <f>SUM(R29:R38)</f>
        <v>0</v>
      </c>
      <c r="S80" s="16">
        <f>SUM(S29:S38)</f>
        <v>77</v>
      </c>
      <c r="T80" s="16">
        <f>SUM(T29:T38)</f>
        <v>77</v>
      </c>
      <c r="U80" s="37">
        <f t="shared" si="22"/>
        <v>0.6875</v>
      </c>
      <c r="V80" s="37">
        <f t="shared" si="18"/>
        <v>8.3741521813894843E-3</v>
      </c>
      <c r="W80" s="37"/>
      <c r="X80" s="31">
        <f t="shared" si="19"/>
        <v>77</v>
      </c>
      <c r="Y80" s="32">
        <f t="shared" si="16"/>
        <v>0.6875</v>
      </c>
      <c r="AA80" s="16">
        <f t="shared" si="20"/>
        <v>68042.709000000003</v>
      </c>
    </row>
    <row r="81" spans="5:27" ht="13.5" customHeight="1" x14ac:dyDescent="0.25">
      <c r="E81" s="14" t="s">
        <v>27</v>
      </c>
      <c r="F81" s="15"/>
      <c r="G81" s="16">
        <f t="shared" ref="G81:O81" si="26">SUM(G39:G42)</f>
        <v>0</v>
      </c>
      <c r="H81" s="16">
        <f t="shared" si="26"/>
        <v>0</v>
      </c>
      <c r="I81" s="16">
        <f t="shared" si="26"/>
        <v>0</v>
      </c>
      <c r="J81" s="16">
        <f t="shared" si="26"/>
        <v>0</v>
      </c>
      <c r="K81" s="16">
        <f t="shared" si="26"/>
        <v>0</v>
      </c>
      <c r="L81" s="16">
        <f t="shared" si="26"/>
        <v>0</v>
      </c>
      <c r="M81" s="16"/>
      <c r="N81" s="16"/>
      <c r="O81" s="16">
        <f t="shared" si="26"/>
        <v>0</v>
      </c>
      <c r="P81" s="16"/>
      <c r="Q81" s="16">
        <f>SUM(Q39:Q42)</f>
        <v>0</v>
      </c>
      <c r="R81" s="16">
        <f>SUM(R39:R42)</f>
        <v>0</v>
      </c>
      <c r="S81" s="16">
        <f>SUM(S39:S42)</f>
        <v>6</v>
      </c>
      <c r="T81" s="16">
        <f>SUM(T39:T42)</f>
        <v>6</v>
      </c>
      <c r="U81" s="37">
        <f t="shared" si="22"/>
        <v>5.3571428571428568E-2</v>
      </c>
      <c r="V81" s="37">
        <f t="shared" si="18"/>
        <v>2.3332783296249617E-3</v>
      </c>
      <c r="W81" s="37"/>
      <c r="X81" s="31">
        <f t="shared" si="19"/>
        <v>6</v>
      </c>
      <c r="Y81" s="32">
        <f t="shared" si="16"/>
        <v>5.3571428571428568E-2</v>
      </c>
      <c r="AA81" s="16">
        <f t="shared" si="20"/>
        <v>19029.020000000004</v>
      </c>
    </row>
    <row r="82" spans="5:27" ht="13.5" customHeight="1" x14ac:dyDescent="0.25">
      <c r="E82" s="14" t="s">
        <v>22</v>
      </c>
      <c r="F82" s="15"/>
      <c r="G82" s="16">
        <f t="shared" ref="G82:O82" si="27">SUM(G43:G46)</f>
        <v>0</v>
      </c>
      <c r="H82" s="16">
        <f t="shared" si="27"/>
        <v>0</v>
      </c>
      <c r="I82" s="16">
        <f t="shared" si="27"/>
        <v>0</v>
      </c>
      <c r="J82" s="16">
        <f t="shared" si="27"/>
        <v>0</v>
      </c>
      <c r="K82" s="16">
        <f t="shared" si="27"/>
        <v>0</v>
      </c>
      <c r="L82" s="16">
        <f t="shared" si="27"/>
        <v>0</v>
      </c>
      <c r="M82" s="16"/>
      <c r="N82" s="16"/>
      <c r="O82" s="16">
        <f t="shared" si="27"/>
        <v>0</v>
      </c>
      <c r="P82" s="16"/>
      <c r="Q82" s="16">
        <f>SUM(Q43:Q46)</f>
        <v>0</v>
      </c>
      <c r="R82" s="16">
        <f>SUM(R43:R46)</f>
        <v>0</v>
      </c>
      <c r="S82" s="16">
        <f>SUM(S43:S46)</f>
        <v>11</v>
      </c>
      <c r="T82" s="16">
        <f>SUM(T43:T46)</f>
        <v>11</v>
      </c>
      <c r="U82" s="37">
        <f t="shared" si="22"/>
        <v>9.8214285714285712E-2</v>
      </c>
      <c r="V82" s="37">
        <f t="shared" si="18"/>
        <v>2.0388701833820959E-3</v>
      </c>
      <c r="W82" s="37"/>
      <c r="X82" s="31">
        <f t="shared" si="19"/>
        <v>11</v>
      </c>
      <c r="Y82" s="32">
        <f t="shared" si="16"/>
        <v>9.8214285714285712E-2</v>
      </c>
      <c r="AA82" s="16">
        <f t="shared" si="20"/>
        <v>39924.072</v>
      </c>
    </row>
    <row r="83" spans="5:27" ht="13.5" customHeight="1" x14ac:dyDescent="0.25">
      <c r="E83" s="14" t="s">
        <v>5</v>
      </c>
      <c r="F83" s="15"/>
      <c r="G83" s="16">
        <f t="shared" ref="G83:O83" si="28">SUM(G47:G54)</f>
        <v>0</v>
      </c>
      <c r="H83" s="16">
        <f t="shared" si="28"/>
        <v>0</v>
      </c>
      <c r="I83" s="16">
        <f t="shared" si="28"/>
        <v>0</v>
      </c>
      <c r="J83" s="16">
        <f t="shared" si="28"/>
        <v>0</v>
      </c>
      <c r="K83" s="16">
        <f t="shared" si="28"/>
        <v>0</v>
      </c>
      <c r="L83" s="16">
        <f t="shared" si="28"/>
        <v>0</v>
      </c>
      <c r="M83" s="16"/>
      <c r="N83" s="16"/>
      <c r="O83" s="16">
        <f t="shared" si="28"/>
        <v>0</v>
      </c>
      <c r="P83" s="16"/>
      <c r="Q83" s="16">
        <f>SUM(Q47:Q54)</f>
        <v>0</v>
      </c>
      <c r="R83" s="16">
        <f>SUM(R47:R54)</f>
        <v>0</v>
      </c>
      <c r="S83" s="16">
        <f>SUM(S47:S54)</f>
        <v>16</v>
      </c>
      <c r="T83" s="16">
        <f>SUM(T47:T54)</f>
        <v>16</v>
      </c>
      <c r="U83" s="37">
        <f t="shared" si="22"/>
        <v>0.14285714285714285</v>
      </c>
      <c r="V83" s="37">
        <f t="shared" si="18"/>
        <v>4.9010442328762636E-3</v>
      </c>
      <c r="W83" s="37"/>
      <c r="X83" s="31">
        <f t="shared" si="19"/>
        <v>16</v>
      </c>
      <c r="Y83" s="32">
        <f t="shared" si="16"/>
        <v>0.14285714285714285</v>
      </c>
      <c r="AA83" s="16">
        <f t="shared" si="20"/>
        <v>24158.116999999995</v>
      </c>
    </row>
    <row r="84" spans="5:27" ht="13.5" customHeight="1" x14ac:dyDescent="0.25">
      <c r="E84" s="14" t="s">
        <v>8</v>
      </c>
      <c r="F84" s="15"/>
      <c r="G84" s="16">
        <f t="shared" ref="G84:O84" si="29">SUM(G55:G59)</f>
        <v>0</v>
      </c>
      <c r="H84" s="16">
        <f t="shared" si="29"/>
        <v>0</v>
      </c>
      <c r="I84" s="16">
        <f t="shared" si="29"/>
        <v>0</v>
      </c>
      <c r="J84" s="16">
        <f t="shared" si="29"/>
        <v>0</v>
      </c>
      <c r="K84" s="16">
        <f t="shared" si="29"/>
        <v>0</v>
      </c>
      <c r="L84" s="16">
        <f t="shared" si="29"/>
        <v>0</v>
      </c>
      <c r="M84" s="16"/>
      <c r="N84" s="16"/>
      <c r="O84" s="16">
        <f t="shared" si="29"/>
        <v>0</v>
      </c>
      <c r="P84" s="16"/>
      <c r="Q84" s="16">
        <f>SUM(Q55:Q59)</f>
        <v>0</v>
      </c>
      <c r="R84" s="16">
        <f>SUM(R55:R59)</f>
        <v>0</v>
      </c>
      <c r="S84" s="16">
        <f>SUM(S55:S59)</f>
        <v>0</v>
      </c>
      <c r="T84" s="16">
        <f>SUM(T55:T59)</f>
        <v>0</v>
      </c>
      <c r="U84" s="37">
        <f t="shared" si="22"/>
        <v>0</v>
      </c>
      <c r="V84" s="37">
        <f t="shared" si="18"/>
        <v>0</v>
      </c>
      <c r="W84" s="37"/>
      <c r="X84" s="31">
        <f t="shared" si="19"/>
        <v>0</v>
      </c>
      <c r="Y84" s="32">
        <f t="shared" si="16"/>
        <v>0</v>
      </c>
      <c r="AA84" s="16">
        <f t="shared" si="20"/>
        <v>53252.504999999997</v>
      </c>
    </row>
    <row r="85" spans="5:27" ht="13.5" customHeight="1" thickBot="1" x14ac:dyDescent="0.3">
      <c r="E85" s="25" t="s">
        <v>122</v>
      </c>
      <c r="F85" s="26"/>
      <c r="G85" s="27">
        <f>SUM(G76:G84)</f>
        <v>0</v>
      </c>
      <c r="H85" s="27">
        <f>SUM(H76:H84)</f>
        <v>0</v>
      </c>
      <c r="I85" s="27">
        <f t="shared" ref="I85:S85" si="30">SUM(I76:I84)</f>
        <v>0</v>
      </c>
      <c r="J85" s="27">
        <f t="shared" si="30"/>
        <v>0</v>
      </c>
      <c r="K85" s="27">
        <f t="shared" si="30"/>
        <v>0</v>
      </c>
      <c r="L85" s="27">
        <f t="shared" si="30"/>
        <v>0</v>
      </c>
      <c r="M85" s="27"/>
      <c r="N85" s="27"/>
      <c r="O85" s="27">
        <f t="shared" si="30"/>
        <v>0</v>
      </c>
      <c r="P85" s="17"/>
      <c r="Q85" s="27">
        <f t="shared" si="30"/>
        <v>0</v>
      </c>
      <c r="R85" s="27">
        <f t="shared" si="30"/>
        <v>0</v>
      </c>
      <c r="S85" s="27">
        <f t="shared" si="30"/>
        <v>112</v>
      </c>
      <c r="T85" s="27">
        <f t="shared" ref="T85" si="31">SUM(T76:T84)</f>
        <v>112</v>
      </c>
      <c r="U85" s="40">
        <f>S85/S$67</f>
        <v>1</v>
      </c>
      <c r="V85" s="48">
        <f t="shared" si="18"/>
        <v>2.5187175005326975E-3</v>
      </c>
      <c r="W85" s="46"/>
      <c r="X85" s="31">
        <f t="shared" si="19"/>
        <v>112</v>
      </c>
      <c r="Y85" s="32">
        <f t="shared" si="16"/>
        <v>1</v>
      </c>
      <c r="AA85" s="27">
        <f>SUM(AA76:AA84)</f>
        <v>329056.35499999998</v>
      </c>
    </row>
    <row r="86" spans="5:27" ht="13.5" customHeight="1" x14ac:dyDescent="0.25"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V86" s="16"/>
      <c r="X86" s="31">
        <f>Q86-O86</f>
        <v>0</v>
      </c>
      <c r="Y86" s="32">
        <f t="shared" si="16"/>
        <v>0</v>
      </c>
    </row>
    <row r="87" spans="5:27" ht="13.5" customHeight="1" thickBot="1" x14ac:dyDescent="0.3">
      <c r="E87" s="19" t="s">
        <v>144</v>
      </c>
      <c r="F87" s="20"/>
      <c r="G87" s="21" t="str">
        <f>G$7</f>
        <v>2010</v>
      </c>
      <c r="H87" s="21" t="str">
        <f>H$7</f>
        <v>2011</v>
      </c>
      <c r="I87" s="21" t="str">
        <f t="shared" ref="I87:V87" si="32">I$7</f>
        <v>2012</v>
      </c>
      <c r="J87" s="21" t="str">
        <f t="shared" si="32"/>
        <v>2013</v>
      </c>
      <c r="K87" s="21" t="str">
        <f t="shared" si="32"/>
        <v>2014</v>
      </c>
      <c r="L87" s="21" t="str">
        <f t="shared" si="32"/>
        <v>2015</v>
      </c>
      <c r="M87" s="21"/>
      <c r="N87" s="21"/>
      <c r="O87" s="21" t="str">
        <f t="shared" si="32"/>
        <v>2016</v>
      </c>
      <c r="P87" s="13">
        <f t="shared" si="32"/>
        <v>0</v>
      </c>
      <c r="Q87" s="21">
        <f t="shared" si="32"/>
        <v>43137</v>
      </c>
      <c r="R87" s="21">
        <f t="shared" si="32"/>
        <v>43159</v>
      </c>
      <c r="S87" s="21">
        <f t="shared" si="32"/>
        <v>43190</v>
      </c>
      <c r="T87" s="21" t="str">
        <f t="shared" si="32"/>
        <v>4/3/02018</v>
      </c>
      <c r="U87" s="21" t="str">
        <f t="shared" si="32"/>
        <v>Share of Units</v>
      </c>
      <c r="V87" s="21" t="str">
        <f t="shared" si="32"/>
        <v>Penentration</v>
      </c>
      <c r="W87" s="13"/>
      <c r="X87" s="31"/>
      <c r="Y87" s="32">
        <f t="shared" si="16"/>
        <v>0</v>
      </c>
    </row>
    <row r="88" spans="5:27" ht="13.5" customHeight="1" x14ac:dyDescent="0.25">
      <c r="E88" s="14" t="s">
        <v>66</v>
      </c>
      <c r="F88" s="15"/>
      <c r="G88" s="16">
        <f>G76+G77</f>
        <v>0</v>
      </c>
      <c r="H88" s="16">
        <f>H76+H77</f>
        <v>0</v>
      </c>
      <c r="I88" s="16">
        <f t="shared" ref="I88:S88" si="33">I76+I77</f>
        <v>0</v>
      </c>
      <c r="J88" s="16">
        <f t="shared" si="33"/>
        <v>0</v>
      </c>
      <c r="K88" s="16">
        <f t="shared" si="33"/>
        <v>0</v>
      </c>
      <c r="L88" s="16">
        <f t="shared" si="33"/>
        <v>0</v>
      </c>
      <c r="M88" s="16"/>
      <c r="N88" s="16"/>
      <c r="O88" s="16">
        <f t="shared" si="33"/>
        <v>0</v>
      </c>
      <c r="P88" s="16"/>
      <c r="Q88" s="16">
        <f t="shared" si="33"/>
        <v>0</v>
      </c>
      <c r="R88" s="16">
        <f t="shared" si="33"/>
        <v>0</v>
      </c>
      <c r="S88" s="16">
        <f t="shared" si="33"/>
        <v>2</v>
      </c>
      <c r="T88" s="16">
        <f t="shared" ref="T88" si="34">T76+T77</f>
        <v>2</v>
      </c>
      <c r="U88" s="37">
        <f>S88/S$67</f>
        <v>1.7857142857142856E-2</v>
      </c>
      <c r="V88" s="37">
        <f>(S88*7400/1000)/AA88</f>
        <v>2.620833669127648E-4</v>
      </c>
      <c r="W88" s="37"/>
      <c r="X88" s="31">
        <f>S88-Q88</f>
        <v>2</v>
      </c>
      <c r="Y88" s="32">
        <f t="shared" si="16"/>
        <v>1.7857142857142856E-2</v>
      </c>
      <c r="AA88" s="16">
        <f>SUMIF($C$8:$C$59,$E88,AA$8:AA$59)</f>
        <v>56470.580999999991</v>
      </c>
    </row>
    <row r="89" spans="5:27" ht="13.5" customHeight="1" x14ac:dyDescent="0.25">
      <c r="E89" s="14" t="s">
        <v>55</v>
      </c>
      <c r="F89" s="15"/>
      <c r="G89" s="16">
        <f>G78+G79</f>
        <v>0</v>
      </c>
      <c r="H89" s="16">
        <f>H78+H79</f>
        <v>0</v>
      </c>
      <c r="I89" s="16">
        <f t="shared" ref="I89:S89" si="35">I78+I79</f>
        <v>0</v>
      </c>
      <c r="J89" s="16">
        <f t="shared" si="35"/>
        <v>0</v>
      </c>
      <c r="K89" s="16">
        <f t="shared" si="35"/>
        <v>0</v>
      </c>
      <c r="L89" s="16">
        <f t="shared" si="35"/>
        <v>0</v>
      </c>
      <c r="M89" s="16"/>
      <c r="N89" s="16"/>
      <c r="O89" s="16">
        <f t="shared" si="35"/>
        <v>0</v>
      </c>
      <c r="P89" s="16"/>
      <c r="Q89" s="16">
        <f t="shared" si="35"/>
        <v>0</v>
      </c>
      <c r="R89" s="16">
        <f t="shared" si="35"/>
        <v>0</v>
      </c>
      <c r="S89" s="16">
        <f t="shared" si="35"/>
        <v>0</v>
      </c>
      <c r="T89" s="16">
        <f t="shared" ref="T89" si="36">T78+T79</f>
        <v>0</v>
      </c>
      <c r="U89" s="37">
        <f>S89/S$67</f>
        <v>0</v>
      </c>
      <c r="V89" s="37">
        <f>(S89*7400/1000)/AA89</f>
        <v>0</v>
      </c>
      <c r="W89" s="37"/>
      <c r="X89" s="31">
        <f>S89-Q89</f>
        <v>0</v>
      </c>
      <c r="Y89" s="32">
        <f t="shared" si="16"/>
        <v>0</v>
      </c>
      <c r="AA89" s="16">
        <f>SUMIF($C$8:$C$59,$E89,AA$8:AA$59)</f>
        <v>68179.350999999995</v>
      </c>
    </row>
    <row r="90" spans="5:27" ht="13.5" customHeight="1" x14ac:dyDescent="0.25">
      <c r="E90" s="14" t="s">
        <v>142</v>
      </c>
      <c r="F90" s="15"/>
      <c r="G90" s="16">
        <f t="shared" ref="G90:O90" si="37">G80+G81+G82</f>
        <v>0</v>
      </c>
      <c r="H90" s="16">
        <f t="shared" si="37"/>
        <v>0</v>
      </c>
      <c r="I90" s="16">
        <f t="shared" si="37"/>
        <v>0</v>
      </c>
      <c r="J90" s="16">
        <f t="shared" si="37"/>
        <v>0</v>
      </c>
      <c r="K90" s="16">
        <f t="shared" si="37"/>
        <v>0</v>
      </c>
      <c r="L90" s="16">
        <f t="shared" si="37"/>
        <v>0</v>
      </c>
      <c r="M90" s="16"/>
      <c r="N90" s="16"/>
      <c r="O90" s="16">
        <f t="shared" si="37"/>
        <v>0</v>
      </c>
      <c r="P90" s="16"/>
      <c r="Q90" s="16">
        <f>Q80+Q81+Q82</f>
        <v>0</v>
      </c>
      <c r="R90" s="16">
        <f>R80+R81+R82</f>
        <v>0</v>
      </c>
      <c r="S90" s="16">
        <f>S80+S81+S82</f>
        <v>94</v>
      </c>
      <c r="T90" s="16">
        <f>T80+T81+T82</f>
        <v>94</v>
      </c>
      <c r="U90" s="37">
        <f>S90/S$67</f>
        <v>0.8392857142857143</v>
      </c>
      <c r="V90" s="37">
        <f>(S90*7400/1000)/AA90</f>
        <v>5.4773464517933156E-3</v>
      </c>
      <c r="W90" s="37"/>
      <c r="X90" s="31">
        <f>S90-Q90</f>
        <v>94</v>
      </c>
      <c r="Y90" s="32">
        <f t="shared" si="16"/>
        <v>0.8392857142857143</v>
      </c>
      <c r="AA90" s="16">
        <f>SUMIF($C$8:$C$59,$E90,AA$8:AA$59)</f>
        <v>126995.80100000001</v>
      </c>
    </row>
    <row r="91" spans="5:27" ht="13.5" customHeight="1" x14ac:dyDescent="0.25">
      <c r="E91" s="14" t="s">
        <v>133</v>
      </c>
      <c r="F91" s="15"/>
      <c r="G91" s="16">
        <f t="shared" ref="G91:O91" si="38">G83+G84</f>
        <v>0</v>
      </c>
      <c r="H91" s="16">
        <f t="shared" si="38"/>
        <v>0</v>
      </c>
      <c r="I91" s="16">
        <f t="shared" si="38"/>
        <v>0</v>
      </c>
      <c r="J91" s="16">
        <f t="shared" si="38"/>
        <v>0</v>
      </c>
      <c r="K91" s="16">
        <f t="shared" si="38"/>
        <v>0</v>
      </c>
      <c r="L91" s="16">
        <f t="shared" si="38"/>
        <v>0</v>
      </c>
      <c r="M91" s="16"/>
      <c r="N91" s="16"/>
      <c r="O91" s="16">
        <f t="shared" si="38"/>
        <v>0</v>
      </c>
      <c r="P91" s="16"/>
      <c r="Q91" s="16">
        <f>Q83+Q84</f>
        <v>0</v>
      </c>
      <c r="R91" s="16">
        <f>R83+R84</f>
        <v>0</v>
      </c>
      <c r="S91" s="16">
        <f>S83+S84</f>
        <v>16</v>
      </c>
      <c r="T91" s="16">
        <f>T83+T84</f>
        <v>16</v>
      </c>
      <c r="U91" s="37">
        <f>S91/S$67</f>
        <v>0.14285714285714285</v>
      </c>
      <c r="V91" s="37">
        <f>(S91*7400/1000)/AA91</f>
        <v>1.5295058603197896E-3</v>
      </c>
      <c r="W91" s="37"/>
      <c r="X91" s="31">
        <f>S91-Q91</f>
        <v>16</v>
      </c>
      <c r="Y91" s="32">
        <f t="shared" si="16"/>
        <v>0.14285714285714285</v>
      </c>
      <c r="AA91" s="16">
        <f>SUMIF($C$8:$C$59,$E91,AA$8:AA$59)</f>
        <v>77410.621999999988</v>
      </c>
    </row>
    <row r="92" spans="5:27" ht="13.5" customHeight="1" thickBot="1" x14ac:dyDescent="0.3">
      <c r="E92" s="25" t="s">
        <v>122</v>
      </c>
      <c r="F92" s="26"/>
      <c r="G92" s="27">
        <f>G88+G89+G90+G91</f>
        <v>0</v>
      </c>
      <c r="H92" s="27">
        <f>H88+H89+H90+H91</f>
        <v>0</v>
      </c>
      <c r="I92" s="27">
        <f t="shared" ref="I92:S92" si="39">I88+I89+I90+I91</f>
        <v>0</v>
      </c>
      <c r="J92" s="27">
        <f t="shared" si="39"/>
        <v>0</v>
      </c>
      <c r="K92" s="27">
        <f t="shared" si="39"/>
        <v>0</v>
      </c>
      <c r="L92" s="27">
        <f t="shared" si="39"/>
        <v>0</v>
      </c>
      <c r="M92" s="27"/>
      <c r="N92" s="27"/>
      <c r="O92" s="27">
        <f t="shared" si="39"/>
        <v>0</v>
      </c>
      <c r="P92" s="17"/>
      <c r="Q92" s="27">
        <f t="shared" si="39"/>
        <v>0</v>
      </c>
      <c r="R92" s="27">
        <f t="shared" si="39"/>
        <v>0</v>
      </c>
      <c r="S92" s="27">
        <f t="shared" si="39"/>
        <v>112</v>
      </c>
      <c r="T92" s="27">
        <f t="shared" ref="T92" si="40">T88+T89+T90+T91</f>
        <v>112</v>
      </c>
      <c r="U92" s="40">
        <f>S92/S$67</f>
        <v>1</v>
      </c>
      <c r="V92" s="27"/>
      <c r="W92" s="46"/>
      <c r="X92" s="31">
        <f>S92-Q92</f>
        <v>112</v>
      </c>
      <c r="Y92" s="32">
        <f t="shared" si="16"/>
        <v>1</v>
      </c>
      <c r="AA92" s="27">
        <f>SUM(AA88:AA91)</f>
        <v>329056.35499999998</v>
      </c>
    </row>
    <row r="93" spans="5:27" ht="13.5" customHeight="1" x14ac:dyDescent="0.25">
      <c r="E93" s="50" t="s">
        <v>213</v>
      </c>
      <c r="F93" s="15"/>
      <c r="G93" s="16">
        <f>G71+G72</f>
        <v>0</v>
      </c>
      <c r="H93" s="16">
        <f>H71+H72</f>
        <v>0</v>
      </c>
      <c r="I93" s="16">
        <f t="shared" ref="I93:S93" si="41">I71+I72</f>
        <v>0</v>
      </c>
      <c r="J93" s="16">
        <f t="shared" si="41"/>
        <v>0</v>
      </c>
      <c r="K93" s="16">
        <f t="shared" si="41"/>
        <v>0</v>
      </c>
      <c r="L93" s="16">
        <f t="shared" si="41"/>
        <v>0</v>
      </c>
      <c r="M93" s="16"/>
      <c r="N93" s="16"/>
      <c r="O93" s="16">
        <f t="shared" si="41"/>
        <v>0</v>
      </c>
      <c r="Q93" s="16">
        <f t="shared" si="41"/>
        <v>0</v>
      </c>
      <c r="R93" s="16">
        <f t="shared" si="41"/>
        <v>0</v>
      </c>
      <c r="S93" s="16">
        <f t="shared" si="41"/>
        <v>0</v>
      </c>
      <c r="T93" s="16">
        <f t="shared" ref="T93" si="42">T71+T72</f>
        <v>0</v>
      </c>
      <c r="V93" s="18"/>
      <c r="X93" s="31">
        <f>Q93-O93</f>
        <v>0</v>
      </c>
      <c r="Y93" s="32">
        <f t="shared" si="16"/>
        <v>0</v>
      </c>
    </row>
    <row r="94" spans="5:27" customFormat="1" ht="13.5" customHeight="1" x14ac:dyDescent="0.25">
      <c r="E94" s="50" t="s">
        <v>214</v>
      </c>
      <c r="F94" s="1"/>
      <c r="G94" s="31">
        <f>G92+G93</f>
        <v>0</v>
      </c>
      <c r="H94" s="31">
        <f>H92+H93</f>
        <v>0</v>
      </c>
      <c r="I94" s="31">
        <f t="shared" ref="I94:S94" si="43">I92+I93</f>
        <v>0</v>
      </c>
      <c r="J94" s="31">
        <f t="shared" si="43"/>
        <v>0</v>
      </c>
      <c r="K94" s="31">
        <f t="shared" si="43"/>
        <v>0</v>
      </c>
      <c r="L94" s="31">
        <f t="shared" si="43"/>
        <v>0</v>
      </c>
      <c r="M94" s="31"/>
      <c r="N94" s="31"/>
      <c r="O94" s="31">
        <f t="shared" si="43"/>
        <v>0</v>
      </c>
      <c r="P94" s="42"/>
      <c r="Q94" s="31">
        <f t="shared" si="43"/>
        <v>0</v>
      </c>
      <c r="R94" s="31">
        <f t="shared" si="43"/>
        <v>0</v>
      </c>
      <c r="S94" s="31">
        <f t="shared" si="43"/>
        <v>112</v>
      </c>
      <c r="T94" s="31">
        <f t="shared" ref="T94" si="44">T92+T93</f>
        <v>112</v>
      </c>
      <c r="V94" s="16">
        <f>AA85/V88*1000</f>
        <v>1255540780310.2871</v>
      </c>
    </row>
    <row r="95" spans="5:27" customFormat="1" ht="13.5" customHeight="1" x14ac:dyDescent="0.25">
      <c r="F95" s="1"/>
      <c r="P95" s="42"/>
    </row>
    <row r="96" spans="5:27" customFormat="1" ht="13.5" customHeight="1" x14ac:dyDescent="0.25">
      <c r="F96" s="1"/>
      <c r="P96" s="42"/>
    </row>
    <row r="97" spans="5:20" customFormat="1" ht="13.5" customHeight="1" x14ac:dyDescent="0.25">
      <c r="F97" s="1"/>
      <c r="P97" s="42"/>
    </row>
    <row r="98" spans="5:20" customFormat="1" ht="13.5" customHeight="1" x14ac:dyDescent="0.25">
      <c r="E98" t="s">
        <v>229</v>
      </c>
      <c r="F98" s="1"/>
      <c r="P98" s="42"/>
    </row>
    <row r="99" spans="5:20" customFormat="1" ht="13.5" customHeight="1" x14ac:dyDescent="0.25">
      <c r="F99" s="1"/>
      <c r="P99" s="42"/>
    </row>
    <row r="100" spans="5:20" customFormat="1" ht="13.5" customHeight="1" x14ac:dyDescent="0.25">
      <c r="F100" s="1"/>
      <c r="P100" s="42"/>
    </row>
    <row r="101" spans="5:20" customFormat="1" ht="13.5" customHeight="1" x14ac:dyDescent="0.25">
      <c r="E101" s="14" t="s">
        <v>236</v>
      </c>
      <c r="F101" s="1"/>
      <c r="P101" s="42"/>
      <c r="S101" s="16"/>
      <c r="T101" s="16"/>
    </row>
    <row r="102" spans="5:20" customFormat="1" ht="13.5" customHeight="1" x14ac:dyDescent="0.25">
      <c r="E102" s="14" t="s">
        <v>237</v>
      </c>
      <c r="F102" s="1"/>
      <c r="P102" s="42"/>
      <c r="S102" s="16"/>
      <c r="T102" s="16"/>
    </row>
    <row r="103" spans="5:20" customFormat="1" ht="13.5" customHeight="1" x14ac:dyDescent="0.25">
      <c r="E103" s="14" t="s">
        <v>1</v>
      </c>
      <c r="F103" s="1"/>
      <c r="P103" s="42"/>
      <c r="S103" s="16"/>
      <c r="T103" s="16"/>
    </row>
    <row r="104" spans="5:20" customFormat="1" ht="13.5" customHeight="1" x14ac:dyDescent="0.25">
      <c r="E104" s="14" t="s">
        <v>238</v>
      </c>
      <c r="F104" s="1"/>
      <c r="P104" s="42"/>
      <c r="S104" s="16"/>
      <c r="T104" s="16"/>
    </row>
    <row r="105" spans="5:20" customFormat="1" ht="13.5" customHeight="1" x14ac:dyDescent="0.25">
      <c r="E105" s="14" t="s">
        <v>37</v>
      </c>
      <c r="F105" s="1"/>
      <c r="P105" s="42"/>
      <c r="S105" s="16"/>
      <c r="T105" s="16"/>
    </row>
    <row r="106" spans="5:20" x14ac:dyDescent="0.25">
      <c r="E106" s="14" t="s">
        <v>239</v>
      </c>
      <c r="S106" s="16"/>
      <c r="T106" s="16"/>
    </row>
    <row r="107" spans="5:20" x14ac:dyDescent="0.25">
      <c r="E107" s="14" t="s">
        <v>240</v>
      </c>
      <c r="S107" s="16"/>
      <c r="T107" s="16"/>
    </row>
    <row r="108" spans="5:20" x14ac:dyDescent="0.25">
      <c r="E108" s="14" t="s">
        <v>241</v>
      </c>
      <c r="S108" s="16"/>
      <c r="T108" s="16"/>
    </row>
    <row r="109" spans="5:20" x14ac:dyDescent="0.25">
      <c r="E109" s="14" t="s">
        <v>242</v>
      </c>
      <c r="S109" s="16"/>
      <c r="T109" s="16"/>
    </row>
    <row r="110" spans="5:20" x14ac:dyDescent="0.25">
      <c r="E110" s="14" t="s">
        <v>243</v>
      </c>
      <c r="S110" s="16"/>
      <c r="T110" s="16"/>
    </row>
    <row r="111" spans="5:20" x14ac:dyDescent="0.25">
      <c r="E111" s="14" t="s">
        <v>244</v>
      </c>
      <c r="S111" s="16"/>
      <c r="T111" s="16"/>
    </row>
    <row r="112" spans="5:20" x14ac:dyDescent="0.25">
      <c r="E112" s="14" t="s">
        <v>245</v>
      </c>
      <c r="S112" s="16"/>
      <c r="T112" s="16"/>
    </row>
    <row r="113" spans="5:20" x14ac:dyDescent="0.25">
      <c r="E113" s="14" t="s">
        <v>246</v>
      </c>
      <c r="S113" s="16"/>
      <c r="T113" s="16"/>
    </row>
    <row r="114" spans="5:20" x14ac:dyDescent="0.25">
      <c r="E114" s="14" t="s">
        <v>247</v>
      </c>
      <c r="S114" s="16"/>
      <c r="T114" s="16"/>
    </row>
    <row r="115" spans="5:20" x14ac:dyDescent="0.25">
      <c r="E115" s="14" t="s">
        <v>248</v>
      </c>
      <c r="S115" s="16"/>
      <c r="T115" s="16"/>
    </row>
    <row r="116" spans="5:20" x14ac:dyDescent="0.25">
      <c r="E116" s="14" t="s">
        <v>249</v>
      </c>
      <c r="S116" s="16"/>
      <c r="T116" s="16"/>
    </row>
    <row r="117" spans="5:20" x14ac:dyDescent="0.25">
      <c r="E117" s="14" t="s">
        <v>250</v>
      </c>
      <c r="S117" s="16"/>
      <c r="T117" s="16"/>
    </row>
    <row r="118" spans="5:20" x14ac:dyDescent="0.25">
      <c r="E118" s="14" t="s">
        <v>2</v>
      </c>
      <c r="S118" s="12"/>
      <c r="T118" s="12"/>
    </row>
  </sheetData>
  <mergeCells count="1">
    <mergeCell ref="AD7:AE7"/>
  </mergeCells>
  <conditionalFormatting sqref="X8:X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5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6:V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0:V7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8:V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0:X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6:X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:X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18"/>
  <sheetViews>
    <sheetView topLeftCell="A61" zoomScale="90" zoomScaleNormal="90" workbookViewId="0">
      <pane xSplit="6" topLeftCell="P1" activePane="topRight" state="frozen"/>
      <selection activeCell="N96" sqref="N96"/>
      <selection pane="topRight" activeCell="N96" sqref="N96"/>
    </sheetView>
  </sheetViews>
  <sheetFormatPr defaultRowHeight="12.75" x14ac:dyDescent="0.25"/>
  <cols>
    <col min="1" max="1" width="2.7109375" style="2" customWidth="1"/>
    <col min="2" max="2" width="10.7109375" style="3" customWidth="1"/>
    <col min="3" max="3" width="12.7109375" style="3" customWidth="1"/>
    <col min="4" max="4" width="18.7109375" style="3" customWidth="1"/>
    <col min="5" max="5" width="36.7109375" style="3" customWidth="1"/>
    <col min="6" max="6" width="8.7109375" style="4" customWidth="1"/>
    <col min="7" max="15" width="11.7109375" style="5" customWidth="1"/>
    <col min="16" max="16" width="2.7109375" style="18" customWidth="1"/>
    <col min="17" max="20" width="11.7109375" style="5" customWidth="1"/>
    <col min="21" max="22" width="14.7109375" style="5" customWidth="1"/>
    <col min="23" max="23" width="2.7109375" style="5" customWidth="1"/>
    <col min="24" max="24" width="10.7109375" style="5" customWidth="1"/>
    <col min="25" max="25" width="9.140625" style="2"/>
    <col min="26" max="26" width="11.85546875" style="2" bestFit="1" customWidth="1"/>
    <col min="27" max="29" width="9.140625" style="2"/>
    <col min="30" max="30" width="9" style="6" bestFit="1" customWidth="1"/>
    <col min="31" max="31" width="17.5703125" style="6" bestFit="1" customWidth="1"/>
    <col min="32" max="32" width="18.7109375" style="6" customWidth="1"/>
    <col min="33" max="33" width="9.140625" style="6"/>
    <col min="34" max="34" width="17.5703125" style="6" bestFit="1" customWidth="1"/>
    <col min="35" max="35" width="9" style="6" bestFit="1" customWidth="1"/>
    <col min="36" max="16384" width="9.140625" style="2"/>
  </cols>
  <sheetData>
    <row r="2" spans="1:33" ht="13.5" customHeight="1" thickBot="1" x14ac:dyDescent="0.3">
      <c r="E2" s="19" t="s">
        <v>67</v>
      </c>
      <c r="F2" s="20" t="s">
        <v>124</v>
      </c>
      <c r="G2" s="56" t="s">
        <v>218</v>
      </c>
      <c r="H2" s="49" t="s">
        <v>136</v>
      </c>
      <c r="I2" s="49" t="s">
        <v>137</v>
      </c>
      <c r="J2" s="49" t="s">
        <v>138</v>
      </c>
      <c r="K2" s="49" t="s">
        <v>139</v>
      </c>
      <c r="L2" s="49" t="s">
        <v>140</v>
      </c>
      <c r="M2" s="49"/>
      <c r="N2" s="49"/>
      <c r="O2" s="49" t="s">
        <v>141</v>
      </c>
    </row>
    <row r="3" spans="1:33" ht="13.5" customHeight="1" x14ac:dyDescent="0.25">
      <c r="E3" s="14" t="s">
        <v>216</v>
      </c>
      <c r="F3" s="15"/>
      <c r="G3" s="18"/>
      <c r="H3" s="18"/>
      <c r="I3" s="18"/>
      <c r="J3" s="18">
        <v>101</v>
      </c>
      <c r="K3" s="18">
        <v>124</v>
      </c>
      <c r="L3" s="18">
        <v>144</v>
      </c>
      <c r="M3" s="18"/>
      <c r="N3" s="18"/>
      <c r="O3" s="18">
        <v>153</v>
      </c>
    </row>
    <row r="4" spans="1:33" ht="13.5" customHeight="1" x14ac:dyDescent="0.25">
      <c r="E4" s="14" t="s">
        <v>217</v>
      </c>
      <c r="F4" s="15"/>
      <c r="G4" s="18"/>
      <c r="H4" s="18"/>
      <c r="I4" s="18"/>
      <c r="J4" s="18">
        <v>1</v>
      </c>
      <c r="K4" s="18">
        <v>1</v>
      </c>
      <c r="L4" s="18">
        <v>0</v>
      </c>
      <c r="M4" s="18"/>
      <c r="N4" s="18"/>
      <c r="O4" s="18">
        <v>0</v>
      </c>
    </row>
    <row r="5" spans="1:33" ht="13.5" customHeight="1" thickBot="1" x14ac:dyDescent="0.3">
      <c r="E5" s="25" t="s">
        <v>214</v>
      </c>
      <c r="F5" s="26"/>
      <c r="G5" s="52">
        <f t="shared" ref="G5:O5" si="0">G3+G4</f>
        <v>0</v>
      </c>
      <c r="H5" s="52">
        <f t="shared" si="0"/>
        <v>0</v>
      </c>
      <c r="I5" s="52">
        <f t="shared" si="0"/>
        <v>0</v>
      </c>
      <c r="J5" s="52">
        <f t="shared" si="0"/>
        <v>102</v>
      </c>
      <c r="K5" s="52">
        <f t="shared" si="0"/>
        <v>125</v>
      </c>
      <c r="L5" s="52">
        <f t="shared" si="0"/>
        <v>144</v>
      </c>
      <c r="M5" s="52"/>
      <c r="N5" s="52"/>
      <c r="O5" s="52">
        <f t="shared" si="0"/>
        <v>153</v>
      </c>
    </row>
    <row r="7" spans="1:33" s="7" customFormat="1" ht="13.5" customHeight="1" thickBot="1" x14ac:dyDescent="0.3">
      <c r="B7" s="8" t="s">
        <v>125</v>
      </c>
      <c r="C7" s="9" t="s">
        <v>118</v>
      </c>
      <c r="D7" s="9" t="s">
        <v>121</v>
      </c>
      <c r="E7" s="19" t="s">
        <v>67</v>
      </c>
      <c r="F7" s="20" t="s">
        <v>124</v>
      </c>
      <c r="G7" s="56" t="s">
        <v>218</v>
      </c>
      <c r="H7" s="49" t="s">
        <v>136</v>
      </c>
      <c r="I7" s="49" t="s">
        <v>137</v>
      </c>
      <c r="J7" s="49" t="s">
        <v>138</v>
      </c>
      <c r="K7" s="49" t="s">
        <v>139</v>
      </c>
      <c r="L7" s="49" t="s">
        <v>140</v>
      </c>
      <c r="M7" s="49" t="s">
        <v>141</v>
      </c>
      <c r="N7" s="49"/>
      <c r="O7" s="49" t="s">
        <v>141</v>
      </c>
      <c r="P7" s="13"/>
      <c r="Q7" s="49">
        <v>43137</v>
      </c>
      <c r="R7" s="49">
        <v>43159</v>
      </c>
      <c r="S7" s="49">
        <v>43190</v>
      </c>
      <c r="T7" s="49" t="s">
        <v>251</v>
      </c>
      <c r="U7" s="39" t="s">
        <v>210</v>
      </c>
      <c r="V7" s="21" t="s">
        <v>212</v>
      </c>
      <c r="W7" s="10"/>
      <c r="X7" s="10"/>
      <c r="AD7" s="97"/>
      <c r="AE7" s="97"/>
      <c r="AF7" s="11"/>
      <c r="AG7" s="11"/>
    </row>
    <row r="8" spans="1:33" s="6" customFormat="1" ht="13.5" customHeight="1" x14ac:dyDescent="0.25">
      <c r="A8" s="2"/>
      <c r="B8" s="3" t="s">
        <v>122</v>
      </c>
      <c r="C8" s="3" t="s">
        <v>66</v>
      </c>
      <c r="D8" s="3" t="s">
        <v>60</v>
      </c>
      <c r="E8" s="14" t="s">
        <v>65</v>
      </c>
      <c r="F8" s="15" t="s">
        <v>68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37">
        <f t="shared" ref="U8:U39" si="1">S8/S$67</f>
        <v>0</v>
      </c>
      <c r="V8" s="37">
        <f t="shared" ref="V8:V65" si="2">(S8*7400/1000)/AA8</f>
        <v>0</v>
      </c>
      <c r="W8" s="37"/>
      <c r="X8" s="31">
        <f>S8-Q8</f>
        <v>0</v>
      </c>
      <c r="Y8" s="32">
        <f t="shared" ref="Y8:Y39" si="3">X8/X$73</f>
        <v>0</v>
      </c>
      <c r="AA8" s="16">
        <f>Pop!D2/1000</f>
        <v>3588.1840000000002</v>
      </c>
      <c r="AC8" s="2">
        <f>Q8*7400</f>
        <v>0</v>
      </c>
      <c r="AD8" s="47">
        <f>(Q8*7400/1000)/AA8</f>
        <v>0</v>
      </c>
    </row>
    <row r="9" spans="1:33" s="6" customFormat="1" ht="13.5" customHeight="1" x14ac:dyDescent="0.25">
      <c r="A9" s="2"/>
      <c r="B9" s="3" t="s">
        <v>122</v>
      </c>
      <c r="C9" s="3" t="s">
        <v>66</v>
      </c>
      <c r="D9" s="3" t="s">
        <v>60</v>
      </c>
      <c r="E9" s="14" t="s">
        <v>64</v>
      </c>
      <c r="F9" s="15" t="s">
        <v>69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37">
        <f t="shared" si="1"/>
        <v>0</v>
      </c>
      <c r="V9" s="37">
        <f t="shared" si="2"/>
        <v>0</v>
      </c>
      <c r="W9" s="37"/>
      <c r="X9" s="31">
        <f t="shared" ref="X9:X65" si="4">S9-Q9</f>
        <v>0</v>
      </c>
      <c r="Y9" s="32">
        <f t="shared" si="3"/>
        <v>0</v>
      </c>
      <c r="AA9" s="16">
        <f>Pop!D3/1000</f>
        <v>1335.9069999999999</v>
      </c>
      <c r="AC9" s="2"/>
    </row>
    <row r="10" spans="1:33" s="6" customFormat="1" ht="13.5" customHeight="1" x14ac:dyDescent="0.25">
      <c r="A10" s="2"/>
      <c r="B10" s="3" t="s">
        <v>122</v>
      </c>
      <c r="C10" s="3" t="s">
        <v>66</v>
      </c>
      <c r="D10" s="3" t="s">
        <v>60</v>
      </c>
      <c r="E10" s="14" t="s">
        <v>63</v>
      </c>
      <c r="F10" s="15" t="s">
        <v>70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37">
        <f t="shared" si="1"/>
        <v>0</v>
      </c>
      <c r="V10" s="37">
        <f t="shared" si="2"/>
        <v>0</v>
      </c>
      <c r="W10" s="37"/>
      <c r="X10" s="31">
        <f t="shared" si="4"/>
        <v>0</v>
      </c>
      <c r="Y10" s="32">
        <f t="shared" si="3"/>
        <v>0</v>
      </c>
      <c r="AA10" s="16">
        <f>Pop!D4/1000</f>
        <v>6859.8190000000004</v>
      </c>
      <c r="AC10" s="2"/>
    </row>
    <row r="11" spans="1:33" s="6" customFormat="1" ht="13.5" customHeight="1" x14ac:dyDescent="0.25">
      <c r="A11" s="2"/>
      <c r="B11" s="3" t="s">
        <v>122</v>
      </c>
      <c r="C11" s="3" t="s">
        <v>66</v>
      </c>
      <c r="D11" s="3" t="s">
        <v>60</v>
      </c>
      <c r="E11" s="14" t="s">
        <v>62</v>
      </c>
      <c r="F11" s="15" t="s">
        <v>71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37">
        <f t="shared" si="1"/>
        <v>0</v>
      </c>
      <c r="V11" s="37">
        <f t="shared" si="2"/>
        <v>0</v>
      </c>
      <c r="W11" s="37"/>
      <c r="X11" s="31">
        <f t="shared" si="4"/>
        <v>0</v>
      </c>
      <c r="Y11" s="32">
        <f t="shared" si="3"/>
        <v>0</v>
      </c>
      <c r="AA11" s="16">
        <f>Pop!D5/1000</f>
        <v>1342.7950000000001</v>
      </c>
      <c r="AC11" s="2"/>
    </row>
    <row r="12" spans="1:33" s="6" customFormat="1" ht="13.5" customHeight="1" x14ac:dyDescent="0.25">
      <c r="A12" s="2"/>
      <c r="B12" s="3" t="s">
        <v>122</v>
      </c>
      <c r="C12" s="3" t="s">
        <v>66</v>
      </c>
      <c r="D12" s="3" t="s">
        <v>60</v>
      </c>
      <c r="E12" s="14" t="s">
        <v>61</v>
      </c>
      <c r="F12" s="15" t="s">
        <v>72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7">
        <f t="shared" si="1"/>
        <v>0</v>
      </c>
      <c r="V12" s="37">
        <f t="shared" si="2"/>
        <v>0</v>
      </c>
      <c r="W12" s="37"/>
      <c r="X12" s="31">
        <f t="shared" si="4"/>
        <v>0</v>
      </c>
      <c r="Y12" s="32">
        <f t="shared" si="3"/>
        <v>0</v>
      </c>
      <c r="AA12" s="16">
        <f>Pop!D6/1000</f>
        <v>1059.6389999999999</v>
      </c>
      <c r="AC12" s="2"/>
    </row>
    <row r="13" spans="1:33" s="6" customFormat="1" ht="13.5" customHeight="1" x14ac:dyDescent="0.25">
      <c r="A13" s="2"/>
      <c r="B13" s="3" t="s">
        <v>122</v>
      </c>
      <c r="C13" s="3" t="s">
        <v>66</v>
      </c>
      <c r="D13" s="3" t="s">
        <v>60</v>
      </c>
      <c r="E13" s="22" t="s">
        <v>59</v>
      </c>
      <c r="F13" s="23" t="s">
        <v>73</v>
      </c>
      <c r="G13" s="24"/>
      <c r="H13" s="24"/>
      <c r="I13" s="24"/>
      <c r="J13" s="24"/>
      <c r="K13" s="24"/>
      <c r="L13" s="24"/>
      <c r="M13" s="24"/>
      <c r="N13" s="24"/>
      <c r="O13" s="24"/>
      <c r="P13" s="16"/>
      <c r="Q13" s="24"/>
      <c r="R13" s="24"/>
      <c r="S13" s="24"/>
      <c r="T13" s="24"/>
      <c r="U13" s="38">
        <f t="shared" si="1"/>
        <v>0</v>
      </c>
      <c r="V13" s="38">
        <f t="shared" si="2"/>
        <v>0</v>
      </c>
      <c r="W13" s="37"/>
      <c r="X13" s="31">
        <f t="shared" si="4"/>
        <v>0</v>
      </c>
      <c r="Y13" s="32">
        <f t="shared" si="3"/>
        <v>0</v>
      </c>
      <c r="AA13" s="16">
        <f>Pop!D7/1000</f>
        <v>623.65700000000004</v>
      </c>
      <c r="AC13" s="2"/>
    </row>
    <row r="14" spans="1:33" s="6" customFormat="1" ht="13.5" customHeight="1" x14ac:dyDescent="0.25">
      <c r="A14" s="2"/>
      <c r="B14" s="3" t="s">
        <v>122</v>
      </c>
      <c r="C14" s="3" t="s">
        <v>66</v>
      </c>
      <c r="D14" s="3" t="s">
        <v>123</v>
      </c>
      <c r="E14" s="14" t="s">
        <v>58</v>
      </c>
      <c r="F14" s="15" t="s">
        <v>74</v>
      </c>
      <c r="G14" s="16"/>
      <c r="H14" s="16"/>
      <c r="I14" s="16"/>
      <c r="J14" s="16">
        <v>2</v>
      </c>
      <c r="K14" s="16">
        <v>7</v>
      </c>
      <c r="L14" s="16">
        <v>7</v>
      </c>
      <c r="M14" s="16"/>
      <c r="N14" s="16"/>
      <c r="O14" s="16">
        <v>8</v>
      </c>
      <c r="P14" s="16"/>
      <c r="Q14" s="16"/>
      <c r="R14" s="16"/>
      <c r="S14" s="16">
        <v>15</v>
      </c>
      <c r="T14" s="16">
        <v>15</v>
      </c>
      <c r="U14" s="37">
        <f t="shared" si="1"/>
        <v>0.19736842105263158</v>
      </c>
      <c r="V14" s="37">
        <f t="shared" si="2"/>
        <v>1.2325603810232783E-2</v>
      </c>
      <c r="W14" s="37"/>
      <c r="X14" s="31">
        <f t="shared" si="4"/>
        <v>15</v>
      </c>
      <c r="Y14" s="32">
        <f t="shared" si="3"/>
        <v>0.19736842105263158</v>
      </c>
      <c r="AA14" s="16">
        <f>Pop!D8/1000</f>
        <v>9005.6440000000002</v>
      </c>
      <c r="AC14" s="2"/>
    </row>
    <row r="15" spans="1:33" s="6" customFormat="1" ht="13.5" customHeight="1" x14ac:dyDescent="0.25">
      <c r="A15" s="2"/>
      <c r="B15" s="3" t="s">
        <v>122</v>
      </c>
      <c r="C15" s="3" t="s">
        <v>66</v>
      </c>
      <c r="D15" s="3" t="s">
        <v>123</v>
      </c>
      <c r="E15" s="14" t="s">
        <v>57</v>
      </c>
      <c r="F15" s="15" t="s">
        <v>75</v>
      </c>
      <c r="G15" s="16"/>
      <c r="H15" s="16"/>
      <c r="I15" s="16"/>
      <c r="J15" s="16">
        <v>19</v>
      </c>
      <c r="K15" s="16">
        <v>28</v>
      </c>
      <c r="L15" s="16">
        <v>34</v>
      </c>
      <c r="M15" s="16"/>
      <c r="N15" s="16"/>
      <c r="O15" s="16">
        <v>43</v>
      </c>
      <c r="P15" s="16"/>
      <c r="Q15" s="16"/>
      <c r="R15" s="16"/>
      <c r="S15" s="16">
        <f>10+14+12+7+9+2+1</f>
        <v>55</v>
      </c>
      <c r="T15" s="16">
        <f>10+14+12+7+9+2+1</f>
        <v>55</v>
      </c>
      <c r="U15" s="37">
        <f t="shared" si="1"/>
        <v>0.72368421052631582</v>
      </c>
      <c r="V15" s="37">
        <f t="shared" si="2"/>
        <v>2.0504399150825674E-2</v>
      </c>
      <c r="W15" s="37"/>
      <c r="X15" s="31">
        <f t="shared" si="4"/>
        <v>55</v>
      </c>
      <c r="Y15" s="32">
        <f t="shared" si="3"/>
        <v>0.72368421052631582</v>
      </c>
      <c r="AA15" s="16">
        <f>Pop!D9/1000</f>
        <v>19849.399000000001</v>
      </c>
      <c r="AC15" s="2"/>
    </row>
    <row r="16" spans="1:33" s="6" customFormat="1" ht="13.5" customHeight="1" x14ac:dyDescent="0.25">
      <c r="A16" s="2"/>
      <c r="B16" s="3" t="s">
        <v>122</v>
      </c>
      <c r="C16" s="3" t="s">
        <v>66</v>
      </c>
      <c r="D16" s="3" t="s">
        <v>123</v>
      </c>
      <c r="E16" s="22" t="s">
        <v>56</v>
      </c>
      <c r="F16" s="23" t="s">
        <v>76</v>
      </c>
      <c r="G16" s="24"/>
      <c r="H16" s="24"/>
      <c r="I16" s="24"/>
      <c r="J16" s="24"/>
      <c r="K16" s="24"/>
      <c r="L16" s="24"/>
      <c r="M16" s="24"/>
      <c r="N16" s="24"/>
      <c r="O16" s="24"/>
      <c r="P16" s="16"/>
      <c r="Q16" s="24"/>
      <c r="R16" s="24"/>
      <c r="S16" s="24">
        <v>3</v>
      </c>
      <c r="T16" s="24">
        <v>4</v>
      </c>
      <c r="U16" s="38">
        <f t="shared" si="1"/>
        <v>3.9473684210526314E-2</v>
      </c>
      <c r="V16" s="38">
        <f t="shared" si="2"/>
        <v>1.7336250717170235E-3</v>
      </c>
      <c r="W16" s="37"/>
      <c r="X16" s="31">
        <f t="shared" si="4"/>
        <v>3</v>
      </c>
      <c r="Y16" s="32">
        <f t="shared" si="3"/>
        <v>3.9473684210526314E-2</v>
      </c>
      <c r="AA16" s="16">
        <f>Pop!D10/1000</f>
        <v>12805.537</v>
      </c>
      <c r="AC16" s="2"/>
    </row>
    <row r="17" spans="1:29" s="6" customFormat="1" ht="13.5" customHeight="1" x14ac:dyDescent="0.25">
      <c r="A17" s="2"/>
      <c r="B17" s="3" t="s">
        <v>122</v>
      </c>
      <c r="C17" s="3" t="s">
        <v>55</v>
      </c>
      <c r="D17" s="3" t="s">
        <v>50</v>
      </c>
      <c r="E17" s="14" t="s">
        <v>54</v>
      </c>
      <c r="F17" s="15" t="s">
        <v>77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37">
        <f t="shared" si="1"/>
        <v>0</v>
      </c>
      <c r="V17" s="37">
        <f t="shared" si="2"/>
        <v>0</v>
      </c>
      <c r="W17" s="37"/>
      <c r="X17" s="31">
        <f t="shared" si="4"/>
        <v>0</v>
      </c>
      <c r="Y17" s="32">
        <f t="shared" si="3"/>
        <v>0</v>
      </c>
      <c r="AA17" s="16">
        <f>Pop!D11/1000</f>
        <v>12802.022999999999</v>
      </c>
      <c r="AC17" s="2"/>
    </row>
    <row r="18" spans="1:29" s="6" customFormat="1" ht="13.5" customHeight="1" x14ac:dyDescent="0.25">
      <c r="A18" s="2"/>
      <c r="B18" s="3" t="s">
        <v>122</v>
      </c>
      <c r="C18" s="3" t="s">
        <v>55</v>
      </c>
      <c r="D18" s="3" t="s">
        <v>50</v>
      </c>
      <c r="E18" s="14" t="s">
        <v>53</v>
      </c>
      <c r="F18" s="15" t="s">
        <v>78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37">
        <f t="shared" si="1"/>
        <v>0</v>
      </c>
      <c r="V18" s="37">
        <f t="shared" si="2"/>
        <v>0</v>
      </c>
      <c r="W18" s="37"/>
      <c r="X18" s="31">
        <f t="shared" si="4"/>
        <v>0</v>
      </c>
      <c r="Y18" s="32">
        <f t="shared" si="3"/>
        <v>0</v>
      </c>
      <c r="AA18" s="16">
        <f>Pop!D12/1000</f>
        <v>6666.8180000000002</v>
      </c>
      <c r="AC18" s="2"/>
    </row>
    <row r="19" spans="1:29" s="6" customFormat="1" ht="13.5" customHeight="1" x14ac:dyDescent="0.25">
      <c r="A19" s="2"/>
      <c r="B19" s="3" t="s">
        <v>122</v>
      </c>
      <c r="C19" s="3" t="s">
        <v>55</v>
      </c>
      <c r="D19" s="3" t="s">
        <v>50</v>
      </c>
      <c r="E19" s="14" t="s">
        <v>52</v>
      </c>
      <c r="F19" s="15" t="s">
        <v>79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37">
        <f t="shared" si="1"/>
        <v>0</v>
      </c>
      <c r="V19" s="37">
        <f t="shared" si="2"/>
        <v>0</v>
      </c>
      <c r="W19" s="37"/>
      <c r="X19" s="31">
        <f t="shared" si="4"/>
        <v>0</v>
      </c>
      <c r="Y19" s="32">
        <f t="shared" si="3"/>
        <v>0</v>
      </c>
      <c r="AA19" s="16">
        <f>Pop!D13/1000</f>
        <v>9962.3109999999997</v>
      </c>
      <c r="AC19" s="2"/>
    </row>
    <row r="20" spans="1:29" s="6" customFormat="1" ht="13.5" customHeight="1" x14ac:dyDescent="0.25">
      <c r="A20" s="2"/>
      <c r="B20" s="3" t="s">
        <v>122</v>
      </c>
      <c r="C20" s="3" t="s">
        <v>55</v>
      </c>
      <c r="D20" s="3" t="s">
        <v>50</v>
      </c>
      <c r="E20" s="14" t="s">
        <v>51</v>
      </c>
      <c r="F20" s="15" t="s">
        <v>80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37">
        <f t="shared" si="1"/>
        <v>0</v>
      </c>
      <c r="V20" s="37">
        <f t="shared" si="2"/>
        <v>0</v>
      </c>
      <c r="W20" s="37"/>
      <c r="X20" s="31">
        <f t="shared" si="4"/>
        <v>0</v>
      </c>
      <c r="Y20" s="32">
        <f t="shared" si="3"/>
        <v>0</v>
      </c>
      <c r="AA20" s="16">
        <f>Pop!D14/1000</f>
        <v>11658.609</v>
      </c>
      <c r="AC20" s="2"/>
    </row>
    <row r="21" spans="1:29" s="6" customFormat="1" ht="13.5" customHeight="1" x14ac:dyDescent="0.25">
      <c r="A21" s="2"/>
      <c r="B21" s="3" t="s">
        <v>122</v>
      </c>
      <c r="C21" s="3" t="s">
        <v>55</v>
      </c>
      <c r="D21" s="3" t="s">
        <v>50</v>
      </c>
      <c r="E21" s="22" t="s">
        <v>49</v>
      </c>
      <c r="F21" s="23" t="s">
        <v>81</v>
      </c>
      <c r="G21" s="24"/>
      <c r="H21" s="24"/>
      <c r="I21" s="24"/>
      <c r="J21" s="24"/>
      <c r="K21" s="24"/>
      <c r="L21" s="24"/>
      <c r="M21" s="24"/>
      <c r="N21" s="24"/>
      <c r="O21" s="24"/>
      <c r="P21" s="16"/>
      <c r="Q21" s="24"/>
      <c r="R21" s="24"/>
      <c r="S21" s="24"/>
      <c r="T21" s="24"/>
      <c r="U21" s="38">
        <f t="shared" si="1"/>
        <v>0</v>
      </c>
      <c r="V21" s="38">
        <f t="shared" si="2"/>
        <v>0</v>
      </c>
      <c r="W21" s="37"/>
      <c r="X21" s="31">
        <f t="shared" si="4"/>
        <v>0</v>
      </c>
      <c r="Y21" s="32">
        <f t="shared" si="3"/>
        <v>0</v>
      </c>
      <c r="AA21" s="16">
        <f>Pop!D15/1000</f>
        <v>5795.4830000000002</v>
      </c>
      <c r="AC21" s="2"/>
    </row>
    <row r="22" spans="1:29" ht="13.5" customHeight="1" x14ac:dyDescent="0.25">
      <c r="B22" s="3" t="s">
        <v>122</v>
      </c>
      <c r="C22" s="3" t="s">
        <v>55</v>
      </c>
      <c r="D22" s="3" t="s">
        <v>42</v>
      </c>
      <c r="E22" s="14" t="s">
        <v>48</v>
      </c>
      <c r="F22" s="15" t="s">
        <v>82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37">
        <f t="shared" si="1"/>
        <v>0</v>
      </c>
      <c r="V22" s="37">
        <f t="shared" si="2"/>
        <v>0</v>
      </c>
      <c r="W22" s="37"/>
      <c r="X22" s="31">
        <f t="shared" si="4"/>
        <v>0</v>
      </c>
      <c r="Y22" s="32">
        <f t="shared" si="3"/>
        <v>0</v>
      </c>
      <c r="Z22" s="6"/>
      <c r="AA22" s="16">
        <f>Pop!D16/1000</f>
        <v>3145.7109999999998</v>
      </c>
      <c r="AB22" s="6"/>
    </row>
    <row r="23" spans="1:29" ht="13.5" customHeight="1" x14ac:dyDescent="0.25">
      <c r="B23" s="3" t="s">
        <v>122</v>
      </c>
      <c r="C23" s="3" t="s">
        <v>55</v>
      </c>
      <c r="D23" s="3" t="s">
        <v>42</v>
      </c>
      <c r="E23" s="14" t="s">
        <v>47</v>
      </c>
      <c r="F23" s="15" t="s">
        <v>83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37">
        <f t="shared" si="1"/>
        <v>0</v>
      </c>
      <c r="V23" s="37">
        <f t="shared" si="2"/>
        <v>0</v>
      </c>
      <c r="W23" s="37"/>
      <c r="X23" s="31">
        <f t="shared" si="4"/>
        <v>0</v>
      </c>
      <c r="Y23" s="32">
        <f t="shared" si="3"/>
        <v>0</v>
      </c>
      <c r="Z23" s="6"/>
      <c r="AA23" s="16">
        <f>Pop!D17/1000</f>
        <v>2913.123</v>
      </c>
      <c r="AB23" s="6"/>
    </row>
    <row r="24" spans="1:29" ht="13.5" customHeight="1" x14ac:dyDescent="0.25">
      <c r="B24" s="3" t="s">
        <v>122</v>
      </c>
      <c r="C24" s="3" t="s">
        <v>55</v>
      </c>
      <c r="D24" s="3" t="s">
        <v>42</v>
      </c>
      <c r="E24" s="14" t="s">
        <v>46</v>
      </c>
      <c r="F24" s="15" t="s">
        <v>84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37">
        <f t="shared" si="1"/>
        <v>0</v>
      </c>
      <c r="V24" s="37">
        <f t="shared" si="2"/>
        <v>0</v>
      </c>
      <c r="W24" s="37"/>
      <c r="X24" s="31">
        <f t="shared" si="4"/>
        <v>0</v>
      </c>
      <c r="Y24" s="32">
        <f t="shared" si="3"/>
        <v>0</v>
      </c>
      <c r="Z24" s="6"/>
      <c r="AA24" s="16">
        <f>Pop!D18/1000</f>
        <v>5576.6059999999998</v>
      </c>
      <c r="AB24" s="6"/>
    </row>
    <row r="25" spans="1:29" ht="13.5" customHeight="1" x14ac:dyDescent="0.25">
      <c r="B25" s="3" t="s">
        <v>122</v>
      </c>
      <c r="C25" s="3" t="s">
        <v>55</v>
      </c>
      <c r="D25" s="3" t="s">
        <v>42</v>
      </c>
      <c r="E25" s="14" t="s">
        <v>45</v>
      </c>
      <c r="F25" s="15" t="s">
        <v>85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37">
        <f t="shared" si="1"/>
        <v>0</v>
      </c>
      <c r="V25" s="37">
        <f t="shared" si="2"/>
        <v>0</v>
      </c>
      <c r="W25" s="37"/>
      <c r="X25" s="31">
        <f t="shared" si="4"/>
        <v>0</v>
      </c>
      <c r="Y25" s="32">
        <f t="shared" si="3"/>
        <v>0</v>
      </c>
      <c r="Z25" s="6"/>
      <c r="AA25" s="16">
        <f>Pop!D19/1000</f>
        <v>6113.5320000000002</v>
      </c>
      <c r="AB25" s="6"/>
    </row>
    <row r="26" spans="1:29" ht="13.5" customHeight="1" x14ac:dyDescent="0.25">
      <c r="B26" s="3" t="s">
        <v>122</v>
      </c>
      <c r="C26" s="3" t="s">
        <v>55</v>
      </c>
      <c r="D26" s="3" t="s">
        <v>42</v>
      </c>
      <c r="E26" s="14" t="s">
        <v>44</v>
      </c>
      <c r="F26" s="15" t="s">
        <v>86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37">
        <f t="shared" si="1"/>
        <v>0</v>
      </c>
      <c r="V26" s="37">
        <f t="shared" si="2"/>
        <v>0</v>
      </c>
      <c r="W26" s="37"/>
      <c r="X26" s="31">
        <f t="shared" si="4"/>
        <v>0</v>
      </c>
      <c r="Y26" s="32">
        <f t="shared" si="3"/>
        <v>0</v>
      </c>
      <c r="Z26" s="6"/>
      <c r="AA26" s="16">
        <f>Pop!D20/1000</f>
        <v>1920.076</v>
      </c>
      <c r="AB26" s="6"/>
    </row>
    <row r="27" spans="1:29" ht="13.5" customHeight="1" x14ac:dyDescent="0.25">
      <c r="B27" s="3" t="s">
        <v>122</v>
      </c>
      <c r="C27" s="3" t="s">
        <v>55</v>
      </c>
      <c r="D27" s="3" t="s">
        <v>42</v>
      </c>
      <c r="E27" s="14" t="s">
        <v>43</v>
      </c>
      <c r="F27" s="15" t="s">
        <v>87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37">
        <f t="shared" si="1"/>
        <v>0</v>
      </c>
      <c r="V27" s="37">
        <f t="shared" si="2"/>
        <v>0</v>
      </c>
      <c r="W27" s="37"/>
      <c r="X27" s="31">
        <f t="shared" si="4"/>
        <v>0</v>
      </c>
      <c r="Y27" s="32">
        <f t="shared" si="3"/>
        <v>0</v>
      </c>
      <c r="Z27" s="6"/>
      <c r="AA27" s="16">
        <f>Pop!D21/1000</f>
        <v>755.39300000000003</v>
      </c>
      <c r="AB27" s="6"/>
    </row>
    <row r="28" spans="1:29" ht="13.5" customHeight="1" x14ac:dyDescent="0.25">
      <c r="B28" s="3" t="s">
        <v>122</v>
      </c>
      <c r="C28" s="3" t="s">
        <v>55</v>
      </c>
      <c r="D28" s="3" t="s">
        <v>42</v>
      </c>
      <c r="E28" s="22" t="s">
        <v>41</v>
      </c>
      <c r="F28" s="23" t="s">
        <v>88</v>
      </c>
      <c r="G28" s="24"/>
      <c r="H28" s="24"/>
      <c r="I28" s="24"/>
      <c r="J28" s="24"/>
      <c r="K28" s="24"/>
      <c r="L28" s="24"/>
      <c r="M28" s="24"/>
      <c r="N28" s="24"/>
      <c r="O28" s="24"/>
      <c r="P28" s="16"/>
      <c r="Q28" s="24"/>
      <c r="R28" s="24"/>
      <c r="S28" s="24"/>
      <c r="T28" s="24"/>
      <c r="U28" s="38">
        <f t="shared" si="1"/>
        <v>0</v>
      </c>
      <c r="V28" s="38">
        <f t="shared" si="2"/>
        <v>0</v>
      </c>
      <c r="W28" s="37"/>
      <c r="X28" s="31">
        <f t="shared" si="4"/>
        <v>0</v>
      </c>
      <c r="Y28" s="32">
        <f t="shared" si="3"/>
        <v>0</v>
      </c>
      <c r="Z28" s="6"/>
      <c r="AA28" s="16">
        <f>Pop!D22/1000</f>
        <v>869.66600000000005</v>
      </c>
      <c r="AB28" s="6"/>
    </row>
    <row r="29" spans="1:29" ht="13.5" customHeight="1" x14ac:dyDescent="0.25">
      <c r="B29" s="3" t="s">
        <v>122</v>
      </c>
      <c r="C29" s="3" t="s">
        <v>142</v>
      </c>
      <c r="D29" s="3" t="s">
        <v>32</v>
      </c>
      <c r="E29" s="14" t="s">
        <v>40</v>
      </c>
      <c r="F29" s="15" t="s">
        <v>89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37">
        <f t="shared" si="1"/>
        <v>0</v>
      </c>
      <c r="V29" s="37">
        <f t="shared" si="2"/>
        <v>0</v>
      </c>
      <c r="W29" s="37"/>
      <c r="X29" s="31">
        <f t="shared" si="4"/>
        <v>0</v>
      </c>
      <c r="Y29" s="32">
        <f t="shared" si="3"/>
        <v>0</v>
      </c>
      <c r="Z29" s="6"/>
      <c r="AA29" s="16">
        <f>Pop!D23/1000</f>
        <v>961.93899999999996</v>
      </c>
      <c r="AB29" s="6"/>
    </row>
    <row r="30" spans="1:29" ht="13.5" customHeight="1" x14ac:dyDescent="0.25">
      <c r="B30" s="3" t="s">
        <v>122</v>
      </c>
      <c r="C30" s="3" t="s">
        <v>142</v>
      </c>
      <c r="D30" s="3" t="s">
        <v>32</v>
      </c>
      <c r="E30" s="14" t="s">
        <v>39</v>
      </c>
      <c r="F30" s="15" t="s">
        <v>119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37">
        <f t="shared" si="1"/>
        <v>0</v>
      </c>
      <c r="V30" s="37">
        <f t="shared" si="2"/>
        <v>0</v>
      </c>
      <c r="W30" s="37"/>
      <c r="X30" s="31">
        <f t="shared" si="4"/>
        <v>0</v>
      </c>
      <c r="Y30" s="32">
        <f t="shared" si="3"/>
        <v>0</v>
      </c>
      <c r="Z30" s="6"/>
      <c r="AA30" s="16">
        <f>Pop!D24/1000</f>
        <v>693.97199999999998</v>
      </c>
      <c r="AB30" s="6"/>
    </row>
    <row r="31" spans="1:29" ht="13.5" customHeight="1" x14ac:dyDescent="0.25">
      <c r="B31" s="3" t="s">
        <v>122</v>
      </c>
      <c r="C31" s="3" t="s">
        <v>142</v>
      </c>
      <c r="D31" s="3" t="s">
        <v>32</v>
      </c>
      <c r="E31" s="14" t="s">
        <v>38</v>
      </c>
      <c r="F31" s="15" t="s">
        <v>90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37">
        <f t="shared" si="1"/>
        <v>0</v>
      </c>
      <c r="V31" s="37">
        <f t="shared" si="2"/>
        <v>0</v>
      </c>
      <c r="W31" s="37"/>
      <c r="X31" s="31">
        <f t="shared" si="4"/>
        <v>0</v>
      </c>
      <c r="Y31" s="32">
        <f t="shared" si="3"/>
        <v>0</v>
      </c>
      <c r="Z31" s="6"/>
      <c r="AA31" s="16">
        <f>Pop!D25/1000</f>
        <v>20984.400000000001</v>
      </c>
      <c r="AB31" s="6"/>
    </row>
    <row r="32" spans="1:29" ht="13.5" customHeight="1" x14ac:dyDescent="0.25">
      <c r="B32" s="3" t="s">
        <v>122</v>
      </c>
      <c r="C32" s="3" t="s">
        <v>142</v>
      </c>
      <c r="D32" s="3" t="s">
        <v>32</v>
      </c>
      <c r="E32" s="14" t="s">
        <v>37</v>
      </c>
      <c r="F32" s="15" t="s">
        <v>91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37">
        <f t="shared" si="1"/>
        <v>0</v>
      </c>
      <c r="V32" s="37">
        <f t="shared" si="2"/>
        <v>0</v>
      </c>
      <c r="W32" s="37"/>
      <c r="X32" s="31">
        <f t="shared" si="4"/>
        <v>0</v>
      </c>
      <c r="Y32" s="32">
        <f t="shared" si="3"/>
        <v>0</v>
      </c>
      <c r="Z32" s="6"/>
      <c r="AA32" s="16">
        <f>Pop!D26/1000</f>
        <v>10429.379000000001</v>
      </c>
      <c r="AB32" s="6"/>
    </row>
    <row r="33" spans="1:29" ht="13.5" customHeight="1" x14ac:dyDescent="0.25">
      <c r="B33" s="3" t="s">
        <v>122</v>
      </c>
      <c r="C33" s="3" t="s">
        <v>142</v>
      </c>
      <c r="D33" s="3" t="s">
        <v>32</v>
      </c>
      <c r="E33" s="14" t="s">
        <v>36</v>
      </c>
      <c r="F33" s="15" t="s">
        <v>92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37">
        <f t="shared" si="1"/>
        <v>0</v>
      </c>
      <c r="V33" s="37">
        <f t="shared" si="2"/>
        <v>0</v>
      </c>
      <c r="W33" s="37"/>
      <c r="X33" s="31">
        <f t="shared" si="4"/>
        <v>0</v>
      </c>
      <c r="Y33" s="32">
        <f t="shared" si="3"/>
        <v>0</v>
      </c>
      <c r="Z33" s="6"/>
      <c r="AA33" s="16">
        <f>Pop!D27/1000</f>
        <v>6052.1769999999997</v>
      </c>
      <c r="AB33" s="6"/>
    </row>
    <row r="34" spans="1:29" ht="13.5" customHeight="1" x14ac:dyDescent="0.25">
      <c r="B34" s="3" t="s">
        <v>122</v>
      </c>
      <c r="C34" s="3" t="s">
        <v>142</v>
      </c>
      <c r="D34" s="3" t="s">
        <v>32</v>
      </c>
      <c r="E34" s="14" t="s">
        <v>35</v>
      </c>
      <c r="F34" s="15" t="s">
        <v>93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37">
        <f t="shared" si="1"/>
        <v>0</v>
      </c>
      <c r="V34" s="37">
        <f t="shared" si="2"/>
        <v>0</v>
      </c>
      <c r="W34" s="37"/>
      <c r="X34" s="31">
        <f t="shared" si="4"/>
        <v>0</v>
      </c>
      <c r="Y34" s="32">
        <f t="shared" si="3"/>
        <v>0</v>
      </c>
      <c r="Z34" s="6"/>
      <c r="AA34" s="16">
        <f>Pop!D28/1000</f>
        <v>10273.419</v>
      </c>
      <c r="AB34" s="6"/>
    </row>
    <row r="35" spans="1:29" ht="13.5" customHeight="1" x14ac:dyDescent="0.25">
      <c r="B35" s="3" t="s">
        <v>122</v>
      </c>
      <c r="C35" s="3" t="s">
        <v>142</v>
      </c>
      <c r="D35" s="3" t="s">
        <v>32</v>
      </c>
      <c r="E35" s="14" t="s">
        <v>6</v>
      </c>
      <c r="F35" s="15" t="s">
        <v>94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37">
        <f t="shared" si="1"/>
        <v>0</v>
      </c>
      <c r="V35" s="37">
        <f t="shared" si="2"/>
        <v>0</v>
      </c>
      <c r="W35" s="37"/>
      <c r="X35" s="31">
        <f t="shared" si="4"/>
        <v>0</v>
      </c>
      <c r="Y35" s="32">
        <f t="shared" si="3"/>
        <v>0</v>
      </c>
      <c r="Z35" s="6"/>
      <c r="AA35" s="16">
        <f>Pop!D29/1000</f>
        <v>3337.1770000000001</v>
      </c>
      <c r="AB35" s="6"/>
    </row>
    <row r="36" spans="1:29" ht="13.5" customHeight="1" x14ac:dyDescent="0.25">
      <c r="B36" s="3" t="s">
        <v>122</v>
      </c>
      <c r="C36" s="3" t="s">
        <v>142</v>
      </c>
      <c r="D36" s="3" t="s">
        <v>32</v>
      </c>
      <c r="E36" s="14" t="s">
        <v>34</v>
      </c>
      <c r="F36" s="15" t="s">
        <v>95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37">
        <f t="shared" si="1"/>
        <v>0</v>
      </c>
      <c r="V36" s="37">
        <f t="shared" si="2"/>
        <v>0</v>
      </c>
      <c r="W36" s="37"/>
      <c r="X36" s="31">
        <f t="shared" si="4"/>
        <v>0</v>
      </c>
      <c r="Y36" s="32">
        <f t="shared" si="3"/>
        <v>0</v>
      </c>
      <c r="Z36" s="6"/>
      <c r="AA36" s="16">
        <f>Pop!D30/1000</f>
        <v>5024.3689999999997</v>
      </c>
      <c r="AB36" s="6"/>
    </row>
    <row r="37" spans="1:29" ht="13.5" customHeight="1" x14ac:dyDescent="0.25">
      <c r="B37" s="3" t="s">
        <v>122</v>
      </c>
      <c r="C37" s="3" t="s">
        <v>142</v>
      </c>
      <c r="D37" s="3" t="s">
        <v>32</v>
      </c>
      <c r="E37" s="14" t="s">
        <v>33</v>
      </c>
      <c r="F37" s="15" t="s">
        <v>96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37">
        <f t="shared" si="1"/>
        <v>0</v>
      </c>
      <c r="V37" s="37">
        <f t="shared" si="2"/>
        <v>0</v>
      </c>
      <c r="W37" s="37"/>
      <c r="X37" s="31">
        <f t="shared" si="4"/>
        <v>0</v>
      </c>
      <c r="Y37" s="32">
        <f t="shared" si="3"/>
        <v>0</v>
      </c>
      <c r="Z37" s="6"/>
      <c r="AA37" s="16">
        <f>Pop!D31/1000</f>
        <v>8470.02</v>
      </c>
      <c r="AB37" s="6"/>
    </row>
    <row r="38" spans="1:29" s="6" customFormat="1" ht="13.5" customHeight="1" x14ac:dyDescent="0.25">
      <c r="A38" s="2"/>
      <c r="B38" s="3" t="s">
        <v>122</v>
      </c>
      <c r="C38" s="3" t="s">
        <v>142</v>
      </c>
      <c r="D38" s="3" t="s">
        <v>32</v>
      </c>
      <c r="E38" s="22" t="s">
        <v>31</v>
      </c>
      <c r="F38" s="23" t="s">
        <v>97</v>
      </c>
      <c r="G38" s="24"/>
      <c r="H38" s="24"/>
      <c r="I38" s="24"/>
      <c r="J38" s="24"/>
      <c r="K38" s="24"/>
      <c r="L38" s="24"/>
      <c r="M38" s="24"/>
      <c r="N38" s="24"/>
      <c r="O38" s="24"/>
      <c r="P38" s="16"/>
      <c r="Q38" s="24"/>
      <c r="R38" s="24"/>
      <c r="S38" s="24"/>
      <c r="T38" s="24"/>
      <c r="U38" s="38">
        <f t="shared" si="1"/>
        <v>0</v>
      </c>
      <c r="V38" s="38">
        <f t="shared" si="2"/>
        <v>0</v>
      </c>
      <c r="W38" s="37"/>
      <c r="X38" s="31">
        <f t="shared" si="4"/>
        <v>0</v>
      </c>
      <c r="Y38" s="32">
        <f t="shared" si="3"/>
        <v>0</v>
      </c>
      <c r="AA38" s="16">
        <f>Pop!D32/1000</f>
        <v>1815.857</v>
      </c>
      <c r="AC38" s="2"/>
    </row>
    <row r="39" spans="1:29" s="6" customFormat="1" ht="13.5" customHeight="1" x14ac:dyDescent="0.25">
      <c r="A39" s="2"/>
      <c r="B39" s="3" t="s">
        <v>122</v>
      </c>
      <c r="C39" s="3" t="s">
        <v>142</v>
      </c>
      <c r="D39" s="3" t="s">
        <v>27</v>
      </c>
      <c r="E39" s="14" t="s">
        <v>30</v>
      </c>
      <c r="F39" s="15" t="s">
        <v>98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37">
        <f t="shared" si="1"/>
        <v>0</v>
      </c>
      <c r="V39" s="37">
        <f t="shared" si="2"/>
        <v>0</v>
      </c>
      <c r="W39" s="37"/>
      <c r="X39" s="31">
        <f t="shared" si="4"/>
        <v>0</v>
      </c>
      <c r="Y39" s="32">
        <f t="shared" si="3"/>
        <v>0</v>
      </c>
      <c r="AA39" s="16">
        <f>Pop!D33/1000</f>
        <v>4874.7470000000003</v>
      </c>
      <c r="AC39" s="2"/>
    </row>
    <row r="40" spans="1:29" s="6" customFormat="1" ht="13.5" customHeight="1" x14ac:dyDescent="0.25">
      <c r="A40" s="2"/>
      <c r="B40" s="3" t="s">
        <v>122</v>
      </c>
      <c r="C40" s="3" t="s">
        <v>142</v>
      </c>
      <c r="D40" s="3" t="s">
        <v>27</v>
      </c>
      <c r="E40" s="14" t="s">
        <v>29</v>
      </c>
      <c r="F40" s="15" t="s">
        <v>99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37">
        <f t="shared" ref="U40:U62" si="5">S40/S$67</f>
        <v>0</v>
      </c>
      <c r="V40" s="37">
        <f t="shared" si="2"/>
        <v>0</v>
      </c>
      <c r="W40" s="37"/>
      <c r="X40" s="31">
        <f t="shared" si="4"/>
        <v>0</v>
      </c>
      <c r="Y40" s="32">
        <f t="shared" ref="Y40:Y71" si="6">X40/X$73</f>
        <v>0</v>
      </c>
      <c r="AA40" s="16">
        <f>Pop!D34/1000</f>
        <v>4454.1890000000003</v>
      </c>
      <c r="AC40" s="2"/>
    </row>
    <row r="41" spans="1:29" s="6" customFormat="1" ht="13.5" customHeight="1" x14ac:dyDescent="0.25">
      <c r="A41" s="2"/>
      <c r="B41" s="3" t="s">
        <v>122</v>
      </c>
      <c r="C41" s="3" t="s">
        <v>142</v>
      </c>
      <c r="D41" s="3" t="s">
        <v>27</v>
      </c>
      <c r="E41" s="14" t="s">
        <v>28</v>
      </c>
      <c r="F41" s="15" t="s">
        <v>100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37">
        <f t="shared" si="5"/>
        <v>0</v>
      </c>
      <c r="V41" s="37">
        <f t="shared" si="2"/>
        <v>0</v>
      </c>
      <c r="W41" s="37"/>
      <c r="X41" s="31">
        <f t="shared" si="4"/>
        <v>0</v>
      </c>
      <c r="Y41" s="32">
        <f t="shared" si="6"/>
        <v>0</v>
      </c>
      <c r="AA41" s="16">
        <f>Pop!D35/1000</f>
        <v>2984.1</v>
      </c>
      <c r="AC41" s="2"/>
    </row>
    <row r="42" spans="1:29" s="6" customFormat="1" ht="13.5" customHeight="1" x14ac:dyDescent="0.25">
      <c r="A42" s="2"/>
      <c r="B42" s="3" t="s">
        <v>122</v>
      </c>
      <c r="C42" s="3" t="s">
        <v>142</v>
      </c>
      <c r="D42" s="3" t="s">
        <v>27</v>
      </c>
      <c r="E42" s="22" t="s">
        <v>26</v>
      </c>
      <c r="F42" s="23" t="s">
        <v>101</v>
      </c>
      <c r="G42" s="24"/>
      <c r="H42" s="24"/>
      <c r="I42" s="24"/>
      <c r="J42" s="24"/>
      <c r="K42" s="24"/>
      <c r="L42" s="24"/>
      <c r="M42" s="24"/>
      <c r="N42" s="24"/>
      <c r="O42" s="24"/>
      <c r="P42" s="16"/>
      <c r="Q42" s="24"/>
      <c r="R42" s="24"/>
      <c r="S42" s="24"/>
      <c r="T42" s="24"/>
      <c r="U42" s="38">
        <f t="shared" si="5"/>
        <v>0</v>
      </c>
      <c r="V42" s="38">
        <f t="shared" si="2"/>
        <v>0</v>
      </c>
      <c r="W42" s="37"/>
      <c r="X42" s="31">
        <f t="shared" si="4"/>
        <v>0</v>
      </c>
      <c r="Y42" s="32">
        <f t="shared" si="6"/>
        <v>0</v>
      </c>
      <c r="AA42" s="16">
        <f>Pop!D36/1000</f>
        <v>6715.9840000000004</v>
      </c>
      <c r="AC42" s="2"/>
    </row>
    <row r="43" spans="1:29" s="6" customFormat="1" ht="13.5" customHeight="1" x14ac:dyDescent="0.25">
      <c r="A43" s="2"/>
      <c r="B43" s="3" t="s">
        <v>122</v>
      </c>
      <c r="C43" s="3" t="s">
        <v>142</v>
      </c>
      <c r="D43" s="3" t="s">
        <v>22</v>
      </c>
      <c r="E43" s="14" t="s">
        <v>25</v>
      </c>
      <c r="F43" s="15" t="s">
        <v>102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37">
        <f t="shared" si="5"/>
        <v>0</v>
      </c>
      <c r="V43" s="37">
        <f t="shared" si="2"/>
        <v>0</v>
      </c>
      <c r="W43" s="37"/>
      <c r="X43" s="31">
        <f t="shared" si="4"/>
        <v>0</v>
      </c>
      <c r="Y43" s="32">
        <f t="shared" si="6"/>
        <v>0</v>
      </c>
      <c r="AA43" s="16">
        <f>Pop!D37/1000</f>
        <v>3004.279</v>
      </c>
      <c r="AC43" s="2"/>
    </row>
    <row r="44" spans="1:29" s="6" customFormat="1" ht="13.5" customHeight="1" x14ac:dyDescent="0.25">
      <c r="A44" s="2"/>
      <c r="B44" s="3" t="s">
        <v>122</v>
      </c>
      <c r="C44" s="3" t="s">
        <v>142</v>
      </c>
      <c r="D44" s="3" t="s">
        <v>22</v>
      </c>
      <c r="E44" s="14" t="s">
        <v>24</v>
      </c>
      <c r="F44" s="15" t="s">
        <v>103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37">
        <f t="shared" si="5"/>
        <v>0</v>
      </c>
      <c r="V44" s="37">
        <f t="shared" si="2"/>
        <v>0</v>
      </c>
      <c r="W44" s="37"/>
      <c r="X44" s="31">
        <f t="shared" si="4"/>
        <v>0</v>
      </c>
      <c r="Y44" s="32">
        <f t="shared" si="6"/>
        <v>0</v>
      </c>
      <c r="AA44" s="16">
        <f>Pop!D38/1000</f>
        <v>4684.3329999999996</v>
      </c>
      <c r="AC44" s="2"/>
    </row>
    <row r="45" spans="1:29" s="6" customFormat="1" ht="13.5" customHeight="1" x14ac:dyDescent="0.25">
      <c r="A45" s="2"/>
      <c r="B45" s="3" t="s">
        <v>122</v>
      </c>
      <c r="C45" s="3" t="s">
        <v>142</v>
      </c>
      <c r="D45" s="3" t="s">
        <v>22</v>
      </c>
      <c r="E45" s="14" t="s">
        <v>23</v>
      </c>
      <c r="F45" s="15" t="s">
        <v>104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37">
        <f t="shared" si="5"/>
        <v>0</v>
      </c>
      <c r="V45" s="37">
        <f t="shared" si="2"/>
        <v>0</v>
      </c>
      <c r="W45" s="37"/>
      <c r="X45" s="31">
        <f t="shared" si="4"/>
        <v>0</v>
      </c>
      <c r="Y45" s="32">
        <f t="shared" si="6"/>
        <v>0</v>
      </c>
      <c r="AA45" s="16">
        <f>Pop!D39/1000</f>
        <v>3930.864</v>
      </c>
      <c r="AC45" s="2"/>
    </row>
    <row r="46" spans="1:29" s="6" customFormat="1" ht="13.5" customHeight="1" x14ac:dyDescent="0.25">
      <c r="A46" s="2"/>
      <c r="B46" s="3" t="s">
        <v>122</v>
      </c>
      <c r="C46" s="3" t="s">
        <v>142</v>
      </c>
      <c r="D46" s="3" t="s">
        <v>22</v>
      </c>
      <c r="E46" s="22" t="s">
        <v>21</v>
      </c>
      <c r="F46" s="23" t="s">
        <v>105</v>
      </c>
      <c r="G46" s="24"/>
      <c r="H46" s="24"/>
      <c r="I46" s="24"/>
      <c r="J46" s="24"/>
      <c r="K46" s="24"/>
      <c r="L46" s="24"/>
      <c r="M46" s="24"/>
      <c r="N46" s="24"/>
      <c r="O46" s="24"/>
      <c r="P46" s="16"/>
      <c r="Q46" s="24"/>
      <c r="R46" s="24"/>
      <c r="S46" s="24"/>
      <c r="T46" s="24"/>
      <c r="U46" s="38">
        <f t="shared" si="5"/>
        <v>0</v>
      </c>
      <c r="V46" s="38">
        <f t="shared" si="2"/>
        <v>0</v>
      </c>
      <c r="W46" s="37"/>
      <c r="X46" s="31">
        <f t="shared" si="4"/>
        <v>0</v>
      </c>
      <c r="Y46" s="32">
        <f t="shared" si="6"/>
        <v>0</v>
      </c>
      <c r="AA46" s="16">
        <f>Pop!D40/1000</f>
        <v>28304.596000000001</v>
      </c>
      <c r="AC46" s="2"/>
    </row>
    <row r="47" spans="1:29" s="6" customFormat="1" ht="13.5" customHeight="1" x14ac:dyDescent="0.25">
      <c r="A47" s="2"/>
      <c r="B47" s="3" t="s">
        <v>122</v>
      </c>
      <c r="C47" s="3" t="s">
        <v>133</v>
      </c>
      <c r="D47" s="3" t="s">
        <v>5</v>
      </c>
      <c r="E47" s="14" t="s">
        <v>20</v>
      </c>
      <c r="F47" s="15" t="s">
        <v>106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37">
        <f t="shared" si="5"/>
        <v>0</v>
      </c>
      <c r="V47" s="37">
        <f t="shared" si="2"/>
        <v>0</v>
      </c>
      <c r="W47" s="37"/>
      <c r="X47" s="31">
        <f t="shared" si="4"/>
        <v>0</v>
      </c>
      <c r="Y47" s="32">
        <f t="shared" si="6"/>
        <v>0</v>
      </c>
      <c r="AA47" s="16">
        <f>Pop!D41/1000</f>
        <v>7016.27</v>
      </c>
    </row>
    <row r="48" spans="1:29" s="6" customFormat="1" ht="13.5" customHeight="1" x14ac:dyDescent="0.25">
      <c r="A48" s="2"/>
      <c r="B48" s="3" t="s">
        <v>122</v>
      </c>
      <c r="C48" s="3" t="s">
        <v>133</v>
      </c>
      <c r="D48" s="3" t="s">
        <v>5</v>
      </c>
      <c r="E48" s="14" t="s">
        <v>19</v>
      </c>
      <c r="F48" s="15" t="s">
        <v>107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37">
        <f t="shared" si="5"/>
        <v>0</v>
      </c>
      <c r="V48" s="37">
        <f t="shared" si="2"/>
        <v>0</v>
      </c>
      <c r="W48" s="37"/>
      <c r="X48" s="31">
        <f t="shared" si="4"/>
        <v>0</v>
      </c>
      <c r="Y48" s="32">
        <f t="shared" si="6"/>
        <v>0</v>
      </c>
      <c r="AA48" s="16">
        <f>Pop!D42/1000</f>
        <v>5607.1540000000005</v>
      </c>
    </row>
    <row r="49" spans="1:29" s="6" customFormat="1" ht="13.5" customHeight="1" x14ac:dyDescent="0.25">
      <c r="A49" s="2"/>
      <c r="B49" s="3" t="s">
        <v>122</v>
      </c>
      <c r="C49" s="3" t="s">
        <v>133</v>
      </c>
      <c r="D49" s="3" t="s">
        <v>5</v>
      </c>
      <c r="E49" s="14" t="s">
        <v>18</v>
      </c>
      <c r="F49" s="15" t="s">
        <v>108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37">
        <f t="shared" si="5"/>
        <v>0</v>
      </c>
      <c r="V49" s="37">
        <f t="shared" si="2"/>
        <v>0</v>
      </c>
      <c r="W49" s="37"/>
      <c r="X49" s="31">
        <f t="shared" si="4"/>
        <v>0</v>
      </c>
      <c r="Y49" s="32">
        <f t="shared" si="6"/>
        <v>0</v>
      </c>
      <c r="AA49" s="16">
        <f>Pop!D43/1000</f>
        <v>1716.943</v>
      </c>
    </row>
    <row r="50" spans="1:29" s="6" customFormat="1" ht="13.5" customHeight="1" x14ac:dyDescent="0.25">
      <c r="A50" s="2"/>
      <c r="B50" s="3" t="s">
        <v>122</v>
      </c>
      <c r="C50" s="3" t="s">
        <v>133</v>
      </c>
      <c r="D50" s="3" t="s">
        <v>5</v>
      </c>
      <c r="E50" s="14" t="s">
        <v>17</v>
      </c>
      <c r="F50" s="15" t="s">
        <v>109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37">
        <f t="shared" si="5"/>
        <v>0</v>
      </c>
      <c r="V50" s="37">
        <f t="shared" si="2"/>
        <v>0</v>
      </c>
      <c r="W50" s="37"/>
      <c r="X50" s="31">
        <f t="shared" si="4"/>
        <v>0</v>
      </c>
      <c r="Y50" s="32">
        <f t="shared" si="6"/>
        <v>0</v>
      </c>
      <c r="AA50" s="16">
        <f>Pop!D44/1000</f>
        <v>2998.0390000000002</v>
      </c>
    </row>
    <row r="51" spans="1:29" s="6" customFormat="1" ht="13.5" customHeight="1" x14ac:dyDescent="0.25">
      <c r="A51" s="2"/>
      <c r="B51" s="3" t="s">
        <v>122</v>
      </c>
      <c r="C51" s="3" t="s">
        <v>133</v>
      </c>
      <c r="D51" s="3" t="s">
        <v>5</v>
      </c>
      <c r="E51" s="14" t="s">
        <v>16</v>
      </c>
      <c r="F51" s="15" t="s">
        <v>110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37">
        <f t="shared" si="5"/>
        <v>0</v>
      </c>
      <c r="V51" s="37">
        <f t="shared" si="2"/>
        <v>0</v>
      </c>
      <c r="W51" s="37"/>
      <c r="X51" s="31">
        <f t="shared" si="4"/>
        <v>0</v>
      </c>
      <c r="Y51" s="32">
        <f t="shared" si="6"/>
        <v>0</v>
      </c>
      <c r="AA51" s="16">
        <f>Pop!D45/1000</f>
        <v>2088.0700000000002</v>
      </c>
    </row>
    <row r="52" spans="1:29" s="6" customFormat="1" ht="13.5" customHeight="1" x14ac:dyDescent="0.25">
      <c r="A52" s="2"/>
      <c r="B52" s="3" t="s">
        <v>122</v>
      </c>
      <c r="C52" s="3" t="s">
        <v>133</v>
      </c>
      <c r="D52" s="3" t="s">
        <v>5</v>
      </c>
      <c r="E52" s="14" t="s">
        <v>15</v>
      </c>
      <c r="F52" s="15" t="s">
        <v>111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37">
        <f t="shared" si="5"/>
        <v>0</v>
      </c>
      <c r="V52" s="37">
        <f t="shared" si="2"/>
        <v>0</v>
      </c>
      <c r="W52" s="37"/>
      <c r="X52" s="31">
        <f t="shared" si="4"/>
        <v>0</v>
      </c>
      <c r="Y52" s="32">
        <f t="shared" si="6"/>
        <v>0</v>
      </c>
      <c r="AA52" s="16">
        <f>Pop!D46/1000</f>
        <v>1050.4929999999999</v>
      </c>
    </row>
    <row r="53" spans="1:29" s="6" customFormat="1" ht="13.5" customHeight="1" x14ac:dyDescent="0.25">
      <c r="A53" s="2"/>
      <c r="B53" s="3" t="s">
        <v>122</v>
      </c>
      <c r="C53" s="3" t="s">
        <v>133</v>
      </c>
      <c r="D53" s="3" t="s">
        <v>5</v>
      </c>
      <c r="E53" s="14" t="s">
        <v>14</v>
      </c>
      <c r="F53" s="15" t="s">
        <v>112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37">
        <f t="shared" si="5"/>
        <v>0</v>
      </c>
      <c r="V53" s="37">
        <f t="shared" si="2"/>
        <v>0</v>
      </c>
      <c r="W53" s="37"/>
      <c r="X53" s="31">
        <f t="shared" si="4"/>
        <v>0</v>
      </c>
      <c r="Y53" s="32">
        <f t="shared" si="6"/>
        <v>0</v>
      </c>
      <c r="AA53" s="16">
        <f>Pop!D47/1000</f>
        <v>3101.8330000000001</v>
      </c>
    </row>
    <row r="54" spans="1:29" ht="13.5" customHeight="1" x14ac:dyDescent="0.25">
      <c r="B54" s="3" t="s">
        <v>122</v>
      </c>
      <c r="C54" s="3" t="s">
        <v>133</v>
      </c>
      <c r="D54" s="3" t="s">
        <v>5</v>
      </c>
      <c r="E54" s="22" t="s">
        <v>13</v>
      </c>
      <c r="F54" s="23" t="s">
        <v>113</v>
      </c>
      <c r="G54" s="24"/>
      <c r="H54" s="24"/>
      <c r="I54" s="24"/>
      <c r="J54" s="24"/>
      <c r="K54" s="24"/>
      <c r="L54" s="24"/>
      <c r="M54" s="24"/>
      <c r="N54" s="24"/>
      <c r="O54" s="24"/>
      <c r="P54" s="16"/>
      <c r="Q54" s="24"/>
      <c r="R54" s="24"/>
      <c r="S54" s="24"/>
      <c r="T54" s="24"/>
      <c r="U54" s="38">
        <f t="shared" si="5"/>
        <v>0</v>
      </c>
      <c r="V54" s="38">
        <f t="shared" si="2"/>
        <v>0</v>
      </c>
      <c r="W54" s="37"/>
      <c r="X54" s="31">
        <f t="shared" si="4"/>
        <v>0</v>
      </c>
      <c r="Y54" s="32">
        <f t="shared" si="6"/>
        <v>0</v>
      </c>
      <c r="Z54" s="6"/>
      <c r="AA54" s="16">
        <f>Pop!D48/1000</f>
        <v>579.31500000000005</v>
      </c>
      <c r="AB54" s="6"/>
      <c r="AC54" s="6"/>
    </row>
    <row r="55" spans="1:29" ht="13.5" customHeight="1" x14ac:dyDescent="0.25">
      <c r="B55" s="3" t="s">
        <v>122</v>
      </c>
      <c r="C55" s="3" t="s">
        <v>133</v>
      </c>
      <c r="D55" s="3" t="s">
        <v>8</v>
      </c>
      <c r="E55" s="14" t="s">
        <v>12</v>
      </c>
      <c r="F55" s="15" t="s">
        <v>114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37">
        <f t="shared" si="5"/>
        <v>0</v>
      </c>
      <c r="V55" s="37">
        <f t="shared" si="2"/>
        <v>0</v>
      </c>
      <c r="W55" s="37"/>
      <c r="X55" s="31">
        <f t="shared" si="4"/>
        <v>0</v>
      </c>
      <c r="Y55" s="32">
        <f t="shared" si="6"/>
        <v>0</v>
      </c>
      <c r="Z55" s="6"/>
      <c r="AA55" s="16">
        <f>Pop!D49/1000</f>
        <v>739.79499999999996</v>
      </c>
      <c r="AB55" s="6"/>
      <c r="AC55" s="6"/>
    </row>
    <row r="56" spans="1:29" ht="13.5" customHeight="1" x14ac:dyDescent="0.25">
      <c r="B56" s="3" t="s">
        <v>122</v>
      </c>
      <c r="C56" s="3" t="s">
        <v>133</v>
      </c>
      <c r="D56" s="3" t="s">
        <v>8</v>
      </c>
      <c r="E56" s="14" t="s">
        <v>11</v>
      </c>
      <c r="F56" s="15" t="s">
        <v>115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>
        <v>3</v>
      </c>
      <c r="T56" s="16">
        <v>3</v>
      </c>
      <c r="U56" s="37">
        <f t="shared" si="5"/>
        <v>3.9473684210526314E-2</v>
      </c>
      <c r="V56" s="37">
        <f t="shared" si="2"/>
        <v>5.6150428312684944E-4</v>
      </c>
      <c r="W56" s="37"/>
      <c r="X56" s="31">
        <f t="shared" si="4"/>
        <v>3</v>
      </c>
      <c r="Y56" s="32">
        <f t="shared" si="6"/>
        <v>3.9473684210526314E-2</v>
      </c>
      <c r="Z56" s="6"/>
      <c r="AA56" s="16">
        <f>Pop!D50/1000</f>
        <v>39536.652999999998</v>
      </c>
      <c r="AB56" s="6"/>
      <c r="AC56" s="6"/>
    </row>
    <row r="57" spans="1:29" ht="13.5" customHeight="1" x14ac:dyDescent="0.25">
      <c r="B57" s="3" t="s">
        <v>122</v>
      </c>
      <c r="C57" s="3" t="s">
        <v>133</v>
      </c>
      <c r="D57" s="3" t="s">
        <v>8</v>
      </c>
      <c r="E57" s="14" t="s">
        <v>10</v>
      </c>
      <c r="F57" s="15" t="s">
        <v>116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37">
        <f t="shared" si="5"/>
        <v>0</v>
      </c>
      <c r="V57" s="37">
        <f t="shared" si="2"/>
        <v>0</v>
      </c>
      <c r="W57" s="37"/>
      <c r="X57" s="31">
        <f t="shared" si="4"/>
        <v>0</v>
      </c>
      <c r="Y57" s="32">
        <f t="shared" si="6"/>
        <v>0</v>
      </c>
      <c r="Z57" s="6"/>
      <c r="AA57" s="16">
        <f>Pop!D51/1000</f>
        <v>1427.538</v>
      </c>
      <c r="AB57" s="6"/>
      <c r="AC57" s="6"/>
    </row>
    <row r="58" spans="1:29" ht="13.5" customHeight="1" x14ac:dyDescent="0.25">
      <c r="B58" s="3" t="s">
        <v>122</v>
      </c>
      <c r="C58" s="3" t="s">
        <v>133</v>
      </c>
      <c r="D58" s="3" t="s">
        <v>8</v>
      </c>
      <c r="E58" s="14" t="s">
        <v>9</v>
      </c>
      <c r="F58" s="15" t="s">
        <v>117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37">
        <f t="shared" si="5"/>
        <v>0</v>
      </c>
      <c r="V58" s="37">
        <f t="shared" si="2"/>
        <v>0</v>
      </c>
      <c r="W58" s="37"/>
      <c r="X58" s="31">
        <f t="shared" si="4"/>
        <v>0</v>
      </c>
      <c r="Y58" s="32">
        <f t="shared" si="6"/>
        <v>0</v>
      </c>
      <c r="Z58" s="6"/>
      <c r="AA58" s="16">
        <f>Pop!D52/1000</f>
        <v>4142.7759999999998</v>
      </c>
      <c r="AB58" s="6"/>
      <c r="AC58" s="6"/>
    </row>
    <row r="59" spans="1:29" ht="13.5" customHeight="1" x14ac:dyDescent="0.25">
      <c r="B59" s="3" t="s">
        <v>122</v>
      </c>
      <c r="C59" s="3" t="s">
        <v>133</v>
      </c>
      <c r="D59" s="3" t="s">
        <v>8</v>
      </c>
      <c r="E59" s="22" t="s">
        <v>7</v>
      </c>
      <c r="F59" s="23" t="s">
        <v>120</v>
      </c>
      <c r="G59" s="24"/>
      <c r="H59" s="24"/>
      <c r="I59" s="24"/>
      <c r="J59" s="24"/>
      <c r="K59" s="24"/>
      <c r="L59" s="24"/>
      <c r="M59" s="24"/>
      <c r="N59" s="24"/>
      <c r="O59" s="24"/>
      <c r="P59" s="16"/>
      <c r="Q59" s="24"/>
      <c r="R59" s="24"/>
      <c r="S59" s="24"/>
      <c r="T59" s="24"/>
      <c r="U59" s="38">
        <f t="shared" si="5"/>
        <v>0</v>
      </c>
      <c r="V59" s="38">
        <f t="shared" si="2"/>
        <v>0</v>
      </c>
      <c r="W59" s="37"/>
      <c r="X59" s="31">
        <f t="shared" si="4"/>
        <v>0</v>
      </c>
      <c r="Y59" s="32">
        <f t="shared" si="6"/>
        <v>0</v>
      </c>
      <c r="Z59" s="6"/>
      <c r="AA59" s="16">
        <f>Pop!D53/1000</f>
        <v>7405.7430000000004</v>
      </c>
      <c r="AB59" s="6"/>
      <c r="AC59" s="6"/>
    </row>
    <row r="60" spans="1:29" ht="13.5" customHeight="1" x14ac:dyDescent="0.25">
      <c r="B60" s="3" t="s">
        <v>1</v>
      </c>
      <c r="C60" s="3" t="s">
        <v>133</v>
      </c>
      <c r="E60" s="14" t="s">
        <v>127</v>
      </c>
      <c r="F60" s="15" t="s">
        <v>130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37">
        <f t="shared" si="5"/>
        <v>0</v>
      </c>
      <c r="V60" s="37">
        <f t="shared" si="2"/>
        <v>0</v>
      </c>
      <c r="W60" s="37"/>
      <c r="X60" s="31">
        <f t="shared" si="4"/>
        <v>0</v>
      </c>
      <c r="Y60" s="32">
        <f t="shared" si="6"/>
        <v>0</v>
      </c>
      <c r="Z60" s="6"/>
      <c r="AA60" s="16">
        <f>Pop!D55/1000</f>
        <v>3979.7249999999999</v>
      </c>
      <c r="AB60" s="6"/>
      <c r="AC60" s="6"/>
    </row>
    <row r="61" spans="1:29" ht="13.5" customHeight="1" x14ac:dyDescent="0.25">
      <c r="B61" s="3" t="s">
        <v>1</v>
      </c>
      <c r="C61" s="3" t="s">
        <v>134</v>
      </c>
      <c r="E61" s="14" t="s">
        <v>128</v>
      </c>
      <c r="F61" s="15" t="s">
        <v>131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37">
        <f t="shared" si="5"/>
        <v>0</v>
      </c>
      <c r="V61" s="37">
        <f t="shared" si="2"/>
        <v>0</v>
      </c>
      <c r="W61" s="37"/>
      <c r="X61" s="31">
        <f t="shared" si="4"/>
        <v>0</v>
      </c>
      <c r="Y61" s="32">
        <f t="shared" si="6"/>
        <v>0</v>
      </c>
      <c r="AA61" s="16">
        <f>Pop!D56/1000</f>
        <v>11684.766666666659</v>
      </c>
    </row>
    <row r="62" spans="1:29" ht="13.5" customHeight="1" x14ac:dyDescent="0.25">
      <c r="B62" s="3" t="s">
        <v>1</v>
      </c>
      <c r="C62" s="3" t="s">
        <v>135</v>
      </c>
      <c r="E62" s="14" t="s">
        <v>129</v>
      </c>
      <c r="F62" s="15" t="s">
        <v>132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37">
        <f t="shared" si="5"/>
        <v>0</v>
      </c>
      <c r="V62" s="37">
        <f t="shared" si="2"/>
        <v>0</v>
      </c>
      <c r="W62" s="37"/>
      <c r="X62" s="66">
        <f t="shared" si="4"/>
        <v>0</v>
      </c>
      <c r="Y62" s="32">
        <f t="shared" si="6"/>
        <v>0</v>
      </c>
      <c r="AA62" s="16">
        <f>Pop!D57/1000</f>
        <v>876.82499999999993</v>
      </c>
    </row>
    <row r="63" spans="1:29" ht="13.5" customHeight="1" x14ac:dyDescent="0.25">
      <c r="E63" s="22" t="s">
        <v>223</v>
      </c>
      <c r="F63" s="23" t="s">
        <v>224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16"/>
      <c r="T63" s="16"/>
      <c r="U63" s="37"/>
      <c r="V63" s="37"/>
      <c r="W63" s="37"/>
      <c r="X63" s="31"/>
      <c r="Y63" s="32"/>
      <c r="AA63" s="16"/>
    </row>
    <row r="64" spans="1:29" ht="13.5" customHeight="1" x14ac:dyDescent="0.25">
      <c r="B64" s="3" t="s">
        <v>126</v>
      </c>
      <c r="E64" s="14" t="s">
        <v>4</v>
      </c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37">
        <f>S64/S$67</f>
        <v>0</v>
      </c>
      <c r="V64" s="37">
        <f t="shared" si="2"/>
        <v>0</v>
      </c>
      <c r="W64" s="37"/>
      <c r="X64" s="31">
        <f t="shared" si="4"/>
        <v>0</v>
      </c>
      <c r="Y64" s="32">
        <f>X64/X$73</f>
        <v>0</v>
      </c>
      <c r="AA64" s="16">
        <f>Pop!D67/1000</f>
        <v>10734.246999999999</v>
      </c>
    </row>
    <row r="65" spans="2:35" ht="13.5" customHeight="1" x14ac:dyDescent="0.25">
      <c r="B65" s="3" t="s">
        <v>126</v>
      </c>
      <c r="E65" s="14" t="s">
        <v>3</v>
      </c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38">
        <f>S65/S$67</f>
        <v>0</v>
      </c>
      <c r="V65" s="37">
        <f t="shared" si="2"/>
        <v>0</v>
      </c>
      <c r="W65" s="37"/>
      <c r="X65" s="31">
        <f t="shared" si="4"/>
        <v>0</v>
      </c>
      <c r="Y65" s="32">
        <f>X65/X$73</f>
        <v>0</v>
      </c>
      <c r="AA65" s="16">
        <f>Pop!D68/1000</f>
        <v>3753.1419999999998</v>
      </c>
    </row>
    <row r="66" spans="2:35" ht="13.5" customHeight="1" x14ac:dyDescent="0.25">
      <c r="E66" s="14" t="s">
        <v>243</v>
      </c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37"/>
      <c r="V66" s="37"/>
      <c r="W66" s="37"/>
      <c r="X66" s="31"/>
      <c r="Y66" s="32"/>
      <c r="AA66" s="16"/>
    </row>
    <row r="67" spans="2:35" ht="13.5" customHeight="1" thickBot="1" x14ac:dyDescent="0.3">
      <c r="C67" s="8"/>
      <c r="D67" s="8"/>
      <c r="E67" s="25" t="s">
        <v>232</v>
      </c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17"/>
      <c r="Q67" s="27">
        <f>SUM(Q8:Q65)</f>
        <v>0</v>
      </c>
      <c r="R67" s="27"/>
      <c r="S67" s="27">
        <f>SUM(S8:S65)</f>
        <v>76</v>
      </c>
      <c r="T67" s="27">
        <f>SUM(T8:T65)</f>
        <v>77</v>
      </c>
      <c r="U67" s="41" t="e">
        <f>Q67/Q$67</f>
        <v>#DIV/0!</v>
      </c>
      <c r="V67" s="27"/>
      <c r="W67" s="45"/>
      <c r="X67" s="31"/>
      <c r="Y67" s="32">
        <f t="shared" ref="Y67:Y73" si="7">X67/X$73</f>
        <v>0</v>
      </c>
    </row>
    <row r="68" spans="2:35" s="35" customFormat="1" ht="13.5" customHeight="1" x14ac:dyDescent="0.25">
      <c r="B68" s="14"/>
      <c r="C68" s="14"/>
      <c r="D68" s="14"/>
      <c r="E68" s="14"/>
      <c r="F68" s="15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33"/>
      <c r="Y68" s="34">
        <f t="shared" si="7"/>
        <v>0</v>
      </c>
      <c r="AD68" s="36"/>
      <c r="AE68" s="36"/>
      <c r="AF68" s="36"/>
      <c r="AG68" s="36"/>
      <c r="AH68" s="36"/>
      <c r="AI68" s="36"/>
    </row>
    <row r="69" spans="2:35" ht="13.5" customHeight="1" thickBot="1" x14ac:dyDescent="0.3">
      <c r="E69" s="19" t="s">
        <v>145</v>
      </c>
      <c r="F69" s="20"/>
      <c r="G69" s="21" t="str">
        <f>G$7</f>
        <v>2010</v>
      </c>
      <c r="H69" s="21" t="str">
        <f>H$7</f>
        <v>2011</v>
      </c>
      <c r="I69" s="21" t="str">
        <f t="shared" ref="I69:V69" si="8">I$7</f>
        <v>2012</v>
      </c>
      <c r="J69" s="21" t="str">
        <f t="shared" si="8"/>
        <v>2013</v>
      </c>
      <c r="K69" s="21" t="str">
        <f t="shared" si="8"/>
        <v>2014</v>
      </c>
      <c r="L69" s="21" t="str">
        <f t="shared" si="8"/>
        <v>2015</v>
      </c>
      <c r="M69" s="21"/>
      <c r="N69" s="21"/>
      <c r="O69" s="21" t="str">
        <f t="shared" si="8"/>
        <v>2016</v>
      </c>
      <c r="P69" s="13">
        <f t="shared" si="8"/>
        <v>0</v>
      </c>
      <c r="Q69" s="21">
        <f t="shared" si="8"/>
        <v>43137</v>
      </c>
      <c r="R69" s="21">
        <f t="shared" si="8"/>
        <v>43159</v>
      </c>
      <c r="S69" s="21">
        <f t="shared" si="8"/>
        <v>43190</v>
      </c>
      <c r="T69" s="21" t="str">
        <f t="shared" si="8"/>
        <v>4/3/02018</v>
      </c>
      <c r="U69" s="21" t="str">
        <f t="shared" si="8"/>
        <v>Share of Units</v>
      </c>
      <c r="V69" s="21" t="str">
        <f t="shared" si="8"/>
        <v>Penentration</v>
      </c>
      <c r="W69" s="13"/>
      <c r="X69" s="31"/>
      <c r="Y69" s="32">
        <f t="shared" si="7"/>
        <v>0</v>
      </c>
    </row>
    <row r="70" spans="2:35" ht="13.5" customHeight="1" x14ac:dyDescent="0.25">
      <c r="E70" s="14" t="s">
        <v>2</v>
      </c>
      <c r="F70" s="15"/>
      <c r="G70" s="16">
        <f t="shared" ref="G70:O70" si="9">G85</f>
        <v>0</v>
      </c>
      <c r="H70" s="16">
        <f t="shared" si="9"/>
        <v>0</v>
      </c>
      <c r="I70" s="16">
        <f t="shared" si="9"/>
        <v>0</v>
      </c>
      <c r="J70" s="16">
        <f t="shared" si="9"/>
        <v>21</v>
      </c>
      <c r="K70" s="16">
        <f t="shared" si="9"/>
        <v>35</v>
      </c>
      <c r="L70" s="16">
        <f t="shared" si="9"/>
        <v>41</v>
      </c>
      <c r="M70" s="16"/>
      <c r="N70" s="16"/>
      <c r="O70" s="16">
        <f t="shared" si="9"/>
        <v>51</v>
      </c>
      <c r="P70" s="16"/>
      <c r="Q70" s="16">
        <f>SUM(Q8:Q59)</f>
        <v>0</v>
      </c>
      <c r="R70" s="16">
        <f>SUM(R8:R59)</f>
        <v>0</v>
      </c>
      <c r="S70" s="16">
        <f>SUM(S8:S59)</f>
        <v>76</v>
      </c>
      <c r="T70" s="16">
        <f>SUM(T8:T59)</f>
        <v>77</v>
      </c>
      <c r="U70" s="37">
        <f>S70/S$67</f>
        <v>1</v>
      </c>
      <c r="V70" s="37">
        <f>(S70*7400/1000)/AA70</f>
        <v>1.7091297325043304E-3</v>
      </c>
      <c r="W70" s="37"/>
      <c r="X70" s="31">
        <f>S70-Q70</f>
        <v>76</v>
      </c>
      <c r="Y70" s="32">
        <f t="shared" si="7"/>
        <v>1</v>
      </c>
      <c r="AA70" s="16">
        <f>AA85</f>
        <v>329056.35499999998</v>
      </c>
    </row>
    <row r="71" spans="2:35" ht="13.5" customHeight="1" x14ac:dyDescent="0.25">
      <c r="E71" s="14" t="s">
        <v>1</v>
      </c>
      <c r="F71" s="15"/>
      <c r="G71" s="16">
        <f>SUM(G60:G63)</f>
        <v>0</v>
      </c>
      <c r="H71" s="16">
        <f t="shared" ref="H71:R71" si="10">SUM(H60:H63)</f>
        <v>0</v>
      </c>
      <c r="I71" s="16">
        <f t="shared" si="10"/>
        <v>0</v>
      </c>
      <c r="J71" s="16">
        <f t="shared" si="10"/>
        <v>0</v>
      </c>
      <c r="K71" s="16">
        <f t="shared" si="10"/>
        <v>0</v>
      </c>
      <c r="L71" s="16">
        <f t="shared" si="10"/>
        <v>0</v>
      </c>
      <c r="M71" s="16"/>
      <c r="N71" s="16"/>
      <c r="O71" s="16">
        <f>SUM(O60:O62)</f>
        <v>0</v>
      </c>
      <c r="P71" s="16">
        <f t="shared" si="10"/>
        <v>0</v>
      </c>
      <c r="Q71" s="16">
        <f t="shared" si="10"/>
        <v>0</v>
      </c>
      <c r="R71" s="16">
        <f t="shared" si="10"/>
        <v>0</v>
      </c>
      <c r="S71" s="16">
        <f>SUM(S60:S62)</f>
        <v>0</v>
      </c>
      <c r="T71" s="16">
        <f>SUM(T60:T62)</f>
        <v>0</v>
      </c>
      <c r="U71" s="37">
        <f>S71/S$67</f>
        <v>0</v>
      </c>
      <c r="V71" s="37">
        <f>(S71*7400/1000)/AA71</f>
        <v>0</v>
      </c>
      <c r="W71" s="37"/>
      <c r="X71" s="31">
        <f>S71-Q71</f>
        <v>0</v>
      </c>
      <c r="Y71" s="32">
        <f t="shared" si="7"/>
        <v>0</v>
      </c>
      <c r="AA71" s="16">
        <f>Pop!D65/1000</f>
        <v>36708.082999999999</v>
      </c>
    </row>
    <row r="72" spans="2:35" ht="13.5" customHeight="1" x14ac:dyDescent="0.25">
      <c r="E72" s="14" t="s">
        <v>0</v>
      </c>
      <c r="F72" s="15"/>
      <c r="G72" s="16">
        <f>G64+G65</f>
        <v>0</v>
      </c>
      <c r="H72" s="16">
        <f>H64+H65</f>
        <v>0</v>
      </c>
      <c r="I72" s="16">
        <f t="shared" ref="I72:S72" si="11">I64+I65</f>
        <v>0</v>
      </c>
      <c r="J72" s="16">
        <f t="shared" si="11"/>
        <v>0</v>
      </c>
      <c r="K72" s="16">
        <f t="shared" si="11"/>
        <v>0</v>
      </c>
      <c r="L72" s="16">
        <f t="shared" si="11"/>
        <v>0</v>
      </c>
      <c r="M72" s="16"/>
      <c r="N72" s="16"/>
      <c r="O72" s="16">
        <f t="shared" si="11"/>
        <v>0</v>
      </c>
      <c r="P72" s="16"/>
      <c r="Q72" s="16">
        <f t="shared" si="11"/>
        <v>0</v>
      </c>
      <c r="R72" s="16">
        <f t="shared" si="11"/>
        <v>0</v>
      </c>
      <c r="S72" s="16">
        <f t="shared" si="11"/>
        <v>0</v>
      </c>
      <c r="T72" s="16">
        <f t="shared" ref="T72" si="12">T64+T65</f>
        <v>0</v>
      </c>
      <c r="U72" s="37">
        <f>S72/S$67</f>
        <v>0</v>
      </c>
      <c r="V72" s="16"/>
      <c r="W72" s="37"/>
      <c r="X72" s="31">
        <f>S72-Q72</f>
        <v>0</v>
      </c>
      <c r="Y72" s="32">
        <f t="shared" si="7"/>
        <v>0</v>
      </c>
    </row>
    <row r="73" spans="2:35" ht="13.5" customHeight="1" thickBot="1" x14ac:dyDescent="0.3">
      <c r="C73" s="8"/>
      <c r="D73" s="8"/>
      <c r="E73" s="25" t="s">
        <v>232</v>
      </c>
      <c r="F73" s="26"/>
      <c r="G73" s="27">
        <f>G70+G71+G72</f>
        <v>0</v>
      </c>
      <c r="H73" s="27">
        <f>H70+H71+H72</f>
        <v>0</v>
      </c>
      <c r="I73" s="27">
        <f t="shared" ref="I73:S73" si="13">I70+I71+I72</f>
        <v>0</v>
      </c>
      <c r="J73" s="27">
        <f t="shared" si="13"/>
        <v>21</v>
      </c>
      <c r="K73" s="27">
        <f t="shared" si="13"/>
        <v>35</v>
      </c>
      <c r="L73" s="27">
        <f t="shared" si="13"/>
        <v>41</v>
      </c>
      <c r="M73" s="27"/>
      <c r="N73" s="27"/>
      <c r="O73" s="27">
        <f t="shared" si="13"/>
        <v>51</v>
      </c>
      <c r="P73" s="17"/>
      <c r="Q73" s="27">
        <f t="shared" si="13"/>
        <v>0</v>
      </c>
      <c r="R73" s="27">
        <f t="shared" si="13"/>
        <v>0</v>
      </c>
      <c r="S73" s="27">
        <f t="shared" si="13"/>
        <v>76</v>
      </c>
      <c r="T73" s="27">
        <f t="shared" ref="T73" si="14">T70+T71+T72</f>
        <v>77</v>
      </c>
      <c r="U73" s="40">
        <f>S73/S$67</f>
        <v>1</v>
      </c>
      <c r="V73" s="27"/>
      <c r="W73" s="46"/>
      <c r="X73" s="31">
        <f>S73-Q73</f>
        <v>76</v>
      </c>
      <c r="Y73" s="32">
        <f t="shared" si="7"/>
        <v>1</v>
      </c>
    </row>
    <row r="74" spans="2:35" s="42" customFormat="1" ht="13.5" customHeight="1" x14ac:dyDescent="0.25"/>
    <row r="75" spans="2:35" ht="13.5" customHeight="1" thickBot="1" x14ac:dyDescent="0.3">
      <c r="E75" s="19" t="s">
        <v>144</v>
      </c>
      <c r="F75" s="20"/>
      <c r="G75" s="21" t="str">
        <f>G$7</f>
        <v>2010</v>
      </c>
      <c r="H75" s="21" t="str">
        <f>H$7</f>
        <v>2011</v>
      </c>
      <c r="I75" s="21" t="str">
        <f t="shared" ref="I75:V75" si="15">I$7</f>
        <v>2012</v>
      </c>
      <c r="J75" s="21" t="str">
        <f t="shared" si="15"/>
        <v>2013</v>
      </c>
      <c r="K75" s="21" t="str">
        <f t="shared" si="15"/>
        <v>2014</v>
      </c>
      <c r="L75" s="21" t="str">
        <f t="shared" si="15"/>
        <v>2015</v>
      </c>
      <c r="M75" s="21"/>
      <c r="N75" s="21"/>
      <c r="O75" s="21" t="str">
        <f t="shared" si="15"/>
        <v>2016</v>
      </c>
      <c r="P75" s="13">
        <f t="shared" si="15"/>
        <v>0</v>
      </c>
      <c r="Q75" s="21">
        <f t="shared" si="15"/>
        <v>43137</v>
      </c>
      <c r="R75" s="21">
        <f t="shared" si="15"/>
        <v>43159</v>
      </c>
      <c r="S75" s="21">
        <f t="shared" si="15"/>
        <v>43190</v>
      </c>
      <c r="T75" s="21" t="str">
        <f t="shared" si="15"/>
        <v>4/3/02018</v>
      </c>
      <c r="U75" s="21" t="str">
        <f t="shared" si="15"/>
        <v>Share of Units</v>
      </c>
      <c r="V75" s="21" t="str">
        <f t="shared" si="15"/>
        <v>Penentration</v>
      </c>
      <c r="W75" s="13"/>
      <c r="X75" s="31"/>
      <c r="Y75" s="32">
        <f t="shared" ref="Y75:Y93" si="16">X75/X$73</f>
        <v>0</v>
      </c>
    </row>
    <row r="76" spans="2:35" ht="13.5" customHeight="1" x14ac:dyDescent="0.25">
      <c r="E76" s="14" t="s">
        <v>60</v>
      </c>
      <c r="F76" s="15"/>
      <c r="G76" s="16">
        <f t="shared" ref="G76:O76" si="17">SUM(G8:G13)</f>
        <v>0</v>
      </c>
      <c r="H76" s="16">
        <f t="shared" si="17"/>
        <v>0</v>
      </c>
      <c r="I76" s="16">
        <f t="shared" si="17"/>
        <v>0</v>
      </c>
      <c r="J76" s="16">
        <f t="shared" si="17"/>
        <v>0</v>
      </c>
      <c r="K76" s="16">
        <f t="shared" si="17"/>
        <v>0</v>
      </c>
      <c r="L76" s="16">
        <f t="shared" si="17"/>
        <v>0</v>
      </c>
      <c r="M76" s="16"/>
      <c r="N76" s="16"/>
      <c r="O76" s="16">
        <f t="shared" si="17"/>
        <v>0</v>
      </c>
      <c r="P76" s="16"/>
      <c r="Q76" s="16">
        <f>SUM(Q8:Q13)</f>
        <v>0</v>
      </c>
      <c r="R76" s="16">
        <f>SUM(R8:R13)</f>
        <v>0</v>
      </c>
      <c r="S76" s="16">
        <f>SUM(S8:S13)</f>
        <v>0</v>
      </c>
      <c r="T76" s="16">
        <f>SUM(T8:T13)</f>
        <v>0</v>
      </c>
      <c r="U76" s="37">
        <f>S76/S$67</f>
        <v>0</v>
      </c>
      <c r="V76" s="37">
        <f t="shared" ref="V76:V85" si="18">(S76*7400/1000)/AA76</f>
        <v>0</v>
      </c>
      <c r="W76" s="37"/>
      <c r="X76" s="31">
        <f t="shared" ref="X76:X85" si="19">S76-Q76</f>
        <v>0</v>
      </c>
      <c r="Y76" s="32">
        <f t="shared" si="16"/>
        <v>0</v>
      </c>
      <c r="AA76" s="16">
        <f t="shared" ref="AA76:AA84" si="20">SUMIF($D$8:$D$59,$E76,AA$8:AA$59)</f>
        <v>14810.000999999998</v>
      </c>
    </row>
    <row r="77" spans="2:35" ht="13.5" customHeight="1" x14ac:dyDescent="0.25">
      <c r="E77" s="14" t="s">
        <v>123</v>
      </c>
      <c r="F77" s="15"/>
      <c r="G77" s="16">
        <f t="shared" ref="G77:O77" si="21">SUM(G14:G16)</f>
        <v>0</v>
      </c>
      <c r="H77" s="16">
        <f t="shared" si="21"/>
        <v>0</v>
      </c>
      <c r="I77" s="16">
        <f t="shared" si="21"/>
        <v>0</v>
      </c>
      <c r="J77" s="16">
        <f t="shared" si="21"/>
        <v>21</v>
      </c>
      <c r="K77" s="16">
        <f t="shared" si="21"/>
        <v>35</v>
      </c>
      <c r="L77" s="16">
        <f t="shared" si="21"/>
        <v>41</v>
      </c>
      <c r="M77" s="16"/>
      <c r="N77" s="16"/>
      <c r="O77" s="16">
        <f t="shared" si="21"/>
        <v>51</v>
      </c>
      <c r="P77" s="16"/>
      <c r="Q77" s="16">
        <f>SUM(Q14:Q16)</f>
        <v>0</v>
      </c>
      <c r="R77" s="16">
        <f>SUM(R14:R16)</f>
        <v>0</v>
      </c>
      <c r="S77" s="16">
        <f>SUM(S14:S16)</f>
        <v>73</v>
      </c>
      <c r="T77" s="16">
        <f>SUM(T14:T16)</f>
        <v>74</v>
      </c>
      <c r="U77" s="37">
        <f t="shared" ref="U77:U84" si="22">S77/S$67</f>
        <v>0.96052631578947367</v>
      </c>
      <c r="V77" s="37">
        <f t="shared" si="18"/>
        <v>1.2966694174685038E-2</v>
      </c>
      <c r="W77" s="37"/>
      <c r="X77" s="31">
        <f t="shared" si="19"/>
        <v>73</v>
      </c>
      <c r="Y77" s="32">
        <f t="shared" si="16"/>
        <v>0.96052631578947367</v>
      </c>
      <c r="AA77" s="16">
        <f t="shared" si="20"/>
        <v>41660.58</v>
      </c>
    </row>
    <row r="78" spans="2:35" ht="13.5" customHeight="1" x14ac:dyDescent="0.25">
      <c r="E78" s="14" t="s">
        <v>50</v>
      </c>
      <c r="F78" s="15"/>
      <c r="G78" s="16">
        <f t="shared" ref="G78:O78" si="23">SUM(G17:G21)</f>
        <v>0</v>
      </c>
      <c r="H78" s="16">
        <f t="shared" si="23"/>
        <v>0</v>
      </c>
      <c r="I78" s="16">
        <f t="shared" si="23"/>
        <v>0</v>
      </c>
      <c r="J78" s="16">
        <f t="shared" si="23"/>
        <v>0</v>
      </c>
      <c r="K78" s="16">
        <f t="shared" si="23"/>
        <v>0</v>
      </c>
      <c r="L78" s="16">
        <f t="shared" si="23"/>
        <v>0</v>
      </c>
      <c r="M78" s="16"/>
      <c r="N78" s="16"/>
      <c r="O78" s="16">
        <f t="shared" si="23"/>
        <v>0</v>
      </c>
      <c r="P78" s="16"/>
      <c r="Q78" s="16">
        <f>SUM(Q17:Q21)</f>
        <v>0</v>
      </c>
      <c r="R78" s="16">
        <f>SUM(R17:R21)</f>
        <v>0</v>
      </c>
      <c r="S78" s="16">
        <f>SUM(S17:S21)</f>
        <v>0</v>
      </c>
      <c r="T78" s="16">
        <f>SUM(T17:T21)</f>
        <v>0</v>
      </c>
      <c r="U78" s="37">
        <f t="shared" si="22"/>
        <v>0</v>
      </c>
      <c r="V78" s="37">
        <f t="shared" si="18"/>
        <v>0</v>
      </c>
      <c r="W78" s="37"/>
      <c r="X78" s="31">
        <f t="shared" si="19"/>
        <v>0</v>
      </c>
      <c r="Y78" s="32">
        <f t="shared" si="16"/>
        <v>0</v>
      </c>
      <c r="AA78" s="16">
        <f t="shared" si="20"/>
        <v>46885.243999999999</v>
      </c>
    </row>
    <row r="79" spans="2:35" ht="13.5" customHeight="1" x14ac:dyDescent="0.25">
      <c r="E79" s="14" t="s">
        <v>42</v>
      </c>
      <c r="F79" s="15"/>
      <c r="G79" s="16">
        <f t="shared" ref="G79:O79" si="24">SUM(G22:G28)</f>
        <v>0</v>
      </c>
      <c r="H79" s="16">
        <f t="shared" si="24"/>
        <v>0</v>
      </c>
      <c r="I79" s="16">
        <f t="shared" si="24"/>
        <v>0</v>
      </c>
      <c r="J79" s="16">
        <f t="shared" si="24"/>
        <v>0</v>
      </c>
      <c r="K79" s="16">
        <f t="shared" si="24"/>
        <v>0</v>
      </c>
      <c r="L79" s="16">
        <f t="shared" si="24"/>
        <v>0</v>
      </c>
      <c r="M79" s="16"/>
      <c r="N79" s="16"/>
      <c r="O79" s="16">
        <f t="shared" si="24"/>
        <v>0</v>
      </c>
      <c r="P79" s="16"/>
      <c r="Q79" s="16">
        <f>SUM(Q22:Q28)</f>
        <v>0</v>
      </c>
      <c r="R79" s="16">
        <f>SUM(R22:R28)</f>
        <v>0</v>
      </c>
      <c r="S79" s="16">
        <f>SUM(S22:S28)</f>
        <v>0</v>
      </c>
      <c r="T79" s="16">
        <f>SUM(T22:T28)</f>
        <v>0</v>
      </c>
      <c r="U79" s="37">
        <f t="shared" si="22"/>
        <v>0</v>
      </c>
      <c r="V79" s="37">
        <f t="shared" si="18"/>
        <v>0</v>
      </c>
      <c r="W79" s="37"/>
      <c r="X79" s="31">
        <f t="shared" si="19"/>
        <v>0</v>
      </c>
      <c r="Y79" s="32">
        <f t="shared" si="16"/>
        <v>0</v>
      </c>
      <c r="AA79" s="16">
        <f t="shared" si="20"/>
        <v>21294.107</v>
      </c>
    </row>
    <row r="80" spans="2:35" ht="13.5" customHeight="1" x14ac:dyDescent="0.25">
      <c r="E80" s="14" t="s">
        <v>32</v>
      </c>
      <c r="F80" s="15"/>
      <c r="G80" s="16">
        <f t="shared" ref="G80:O80" si="25">SUM(G29:G38)</f>
        <v>0</v>
      </c>
      <c r="H80" s="16">
        <f t="shared" si="25"/>
        <v>0</v>
      </c>
      <c r="I80" s="16">
        <f t="shared" si="25"/>
        <v>0</v>
      </c>
      <c r="J80" s="16">
        <f t="shared" si="25"/>
        <v>0</v>
      </c>
      <c r="K80" s="16">
        <f t="shared" si="25"/>
        <v>0</v>
      </c>
      <c r="L80" s="16">
        <f t="shared" si="25"/>
        <v>0</v>
      </c>
      <c r="M80" s="16"/>
      <c r="N80" s="16"/>
      <c r="O80" s="16">
        <f t="shared" si="25"/>
        <v>0</v>
      </c>
      <c r="P80" s="16"/>
      <c r="Q80" s="16">
        <f>SUM(Q29:Q38)</f>
        <v>0</v>
      </c>
      <c r="R80" s="16">
        <f>SUM(R29:R38)</f>
        <v>0</v>
      </c>
      <c r="S80" s="16">
        <f>SUM(S29:S38)</f>
        <v>0</v>
      </c>
      <c r="T80" s="16">
        <f>SUM(T29:T38)</f>
        <v>0</v>
      </c>
      <c r="U80" s="37">
        <f t="shared" si="22"/>
        <v>0</v>
      </c>
      <c r="V80" s="37">
        <f t="shared" si="18"/>
        <v>0</v>
      </c>
      <c r="W80" s="37"/>
      <c r="X80" s="31">
        <f t="shared" si="19"/>
        <v>0</v>
      </c>
      <c r="Y80" s="32">
        <f t="shared" si="16"/>
        <v>0</v>
      </c>
      <c r="AA80" s="16">
        <f t="shared" si="20"/>
        <v>68042.709000000003</v>
      </c>
    </row>
    <row r="81" spans="5:27" ht="13.5" customHeight="1" x14ac:dyDescent="0.25">
      <c r="E81" s="14" t="s">
        <v>27</v>
      </c>
      <c r="F81" s="15"/>
      <c r="G81" s="16">
        <f t="shared" ref="G81:O81" si="26">SUM(G39:G42)</f>
        <v>0</v>
      </c>
      <c r="H81" s="16">
        <f t="shared" si="26"/>
        <v>0</v>
      </c>
      <c r="I81" s="16">
        <f t="shared" si="26"/>
        <v>0</v>
      </c>
      <c r="J81" s="16">
        <f t="shared" si="26"/>
        <v>0</v>
      </c>
      <c r="K81" s="16">
        <f t="shared" si="26"/>
        <v>0</v>
      </c>
      <c r="L81" s="16">
        <f t="shared" si="26"/>
        <v>0</v>
      </c>
      <c r="M81" s="16"/>
      <c r="N81" s="16"/>
      <c r="O81" s="16">
        <f t="shared" si="26"/>
        <v>0</v>
      </c>
      <c r="P81" s="16"/>
      <c r="Q81" s="16">
        <f>SUM(Q39:Q42)</f>
        <v>0</v>
      </c>
      <c r="R81" s="16">
        <f>SUM(R39:R42)</f>
        <v>0</v>
      </c>
      <c r="S81" s="16">
        <f>SUM(S39:S42)</f>
        <v>0</v>
      </c>
      <c r="T81" s="16">
        <f>SUM(T39:T42)</f>
        <v>0</v>
      </c>
      <c r="U81" s="37">
        <f t="shared" si="22"/>
        <v>0</v>
      </c>
      <c r="V81" s="37">
        <f t="shared" si="18"/>
        <v>0</v>
      </c>
      <c r="W81" s="37"/>
      <c r="X81" s="31">
        <f t="shared" si="19"/>
        <v>0</v>
      </c>
      <c r="Y81" s="32">
        <f t="shared" si="16"/>
        <v>0</v>
      </c>
      <c r="AA81" s="16">
        <f t="shared" si="20"/>
        <v>19029.020000000004</v>
      </c>
    </row>
    <row r="82" spans="5:27" ht="13.5" customHeight="1" x14ac:dyDescent="0.25">
      <c r="E82" s="14" t="s">
        <v>22</v>
      </c>
      <c r="F82" s="15"/>
      <c r="G82" s="16">
        <f t="shared" ref="G82:O82" si="27">SUM(G43:G46)</f>
        <v>0</v>
      </c>
      <c r="H82" s="16">
        <f t="shared" si="27"/>
        <v>0</v>
      </c>
      <c r="I82" s="16">
        <f t="shared" si="27"/>
        <v>0</v>
      </c>
      <c r="J82" s="16">
        <f t="shared" si="27"/>
        <v>0</v>
      </c>
      <c r="K82" s="16">
        <f t="shared" si="27"/>
        <v>0</v>
      </c>
      <c r="L82" s="16">
        <f t="shared" si="27"/>
        <v>0</v>
      </c>
      <c r="M82" s="16"/>
      <c r="N82" s="16"/>
      <c r="O82" s="16">
        <f t="shared" si="27"/>
        <v>0</v>
      </c>
      <c r="P82" s="16"/>
      <c r="Q82" s="16">
        <f>SUM(Q43:Q46)</f>
        <v>0</v>
      </c>
      <c r="R82" s="16">
        <f>SUM(R43:R46)</f>
        <v>0</v>
      </c>
      <c r="S82" s="16">
        <f>SUM(S43:S46)</f>
        <v>0</v>
      </c>
      <c r="T82" s="16">
        <f>SUM(T43:T46)</f>
        <v>0</v>
      </c>
      <c r="U82" s="37">
        <f t="shared" si="22"/>
        <v>0</v>
      </c>
      <c r="V82" s="37">
        <f t="shared" si="18"/>
        <v>0</v>
      </c>
      <c r="W82" s="37"/>
      <c r="X82" s="31">
        <f t="shared" si="19"/>
        <v>0</v>
      </c>
      <c r="Y82" s="32">
        <f t="shared" si="16"/>
        <v>0</v>
      </c>
      <c r="AA82" s="16">
        <f t="shared" si="20"/>
        <v>39924.072</v>
      </c>
    </row>
    <row r="83" spans="5:27" ht="13.5" customHeight="1" x14ac:dyDescent="0.25">
      <c r="E83" s="14" t="s">
        <v>5</v>
      </c>
      <c r="F83" s="15"/>
      <c r="G83" s="16">
        <f t="shared" ref="G83:O83" si="28">SUM(G47:G54)</f>
        <v>0</v>
      </c>
      <c r="H83" s="16">
        <f t="shared" si="28"/>
        <v>0</v>
      </c>
      <c r="I83" s="16">
        <f t="shared" si="28"/>
        <v>0</v>
      </c>
      <c r="J83" s="16">
        <f t="shared" si="28"/>
        <v>0</v>
      </c>
      <c r="K83" s="16">
        <f t="shared" si="28"/>
        <v>0</v>
      </c>
      <c r="L83" s="16">
        <f t="shared" si="28"/>
        <v>0</v>
      </c>
      <c r="M83" s="16"/>
      <c r="N83" s="16"/>
      <c r="O83" s="16">
        <f t="shared" si="28"/>
        <v>0</v>
      </c>
      <c r="P83" s="16"/>
      <c r="Q83" s="16">
        <f>SUM(Q47:Q54)</f>
        <v>0</v>
      </c>
      <c r="R83" s="16">
        <f>SUM(R47:R54)</f>
        <v>0</v>
      </c>
      <c r="S83" s="16">
        <f>SUM(S47:S54)</f>
        <v>0</v>
      </c>
      <c r="T83" s="16">
        <f>SUM(T47:T54)</f>
        <v>0</v>
      </c>
      <c r="U83" s="37">
        <f t="shared" si="22"/>
        <v>0</v>
      </c>
      <c r="V83" s="37">
        <f t="shared" si="18"/>
        <v>0</v>
      </c>
      <c r="W83" s="37"/>
      <c r="X83" s="31">
        <f t="shared" si="19"/>
        <v>0</v>
      </c>
      <c r="Y83" s="32">
        <f t="shared" si="16"/>
        <v>0</v>
      </c>
      <c r="AA83" s="16">
        <f t="shared" si="20"/>
        <v>24158.116999999995</v>
      </c>
    </row>
    <row r="84" spans="5:27" ht="13.5" customHeight="1" x14ac:dyDescent="0.25">
      <c r="E84" s="14" t="s">
        <v>8</v>
      </c>
      <c r="F84" s="15"/>
      <c r="G84" s="16">
        <f t="shared" ref="G84:O84" si="29">SUM(G55:G59)</f>
        <v>0</v>
      </c>
      <c r="H84" s="16">
        <f t="shared" si="29"/>
        <v>0</v>
      </c>
      <c r="I84" s="16">
        <f t="shared" si="29"/>
        <v>0</v>
      </c>
      <c r="J84" s="16">
        <f t="shared" si="29"/>
        <v>0</v>
      </c>
      <c r="K84" s="16">
        <f t="shared" si="29"/>
        <v>0</v>
      </c>
      <c r="L84" s="16">
        <f t="shared" si="29"/>
        <v>0</v>
      </c>
      <c r="M84" s="16"/>
      <c r="N84" s="16"/>
      <c r="O84" s="16">
        <f t="shared" si="29"/>
        <v>0</v>
      </c>
      <c r="P84" s="16"/>
      <c r="Q84" s="16">
        <f>SUM(Q55:Q59)</f>
        <v>0</v>
      </c>
      <c r="R84" s="16">
        <f>SUM(R55:R59)</f>
        <v>0</v>
      </c>
      <c r="S84" s="16">
        <f>SUM(S55:S59)</f>
        <v>3</v>
      </c>
      <c r="T84" s="16">
        <f>SUM(T55:T59)</f>
        <v>3</v>
      </c>
      <c r="U84" s="37">
        <f t="shared" si="22"/>
        <v>3.9473684210526314E-2</v>
      </c>
      <c r="V84" s="37">
        <f t="shared" si="18"/>
        <v>4.16881797391503E-4</v>
      </c>
      <c r="W84" s="37"/>
      <c r="X84" s="31">
        <f t="shared" si="19"/>
        <v>3</v>
      </c>
      <c r="Y84" s="32">
        <f t="shared" si="16"/>
        <v>3.9473684210526314E-2</v>
      </c>
      <c r="AA84" s="16">
        <f t="shared" si="20"/>
        <v>53252.504999999997</v>
      </c>
    </row>
    <row r="85" spans="5:27" ht="13.5" customHeight="1" thickBot="1" x14ac:dyDescent="0.3">
      <c r="E85" s="25" t="s">
        <v>122</v>
      </c>
      <c r="F85" s="26"/>
      <c r="G85" s="27">
        <f>SUM(G76:G84)</f>
        <v>0</v>
      </c>
      <c r="H85" s="27">
        <f>SUM(H76:H84)</f>
        <v>0</v>
      </c>
      <c r="I85" s="27">
        <f t="shared" ref="I85:S85" si="30">SUM(I76:I84)</f>
        <v>0</v>
      </c>
      <c r="J85" s="27">
        <f t="shared" si="30"/>
        <v>21</v>
      </c>
      <c r="K85" s="27">
        <f t="shared" si="30"/>
        <v>35</v>
      </c>
      <c r="L85" s="27">
        <f t="shared" si="30"/>
        <v>41</v>
      </c>
      <c r="M85" s="27"/>
      <c r="N85" s="27"/>
      <c r="O85" s="27">
        <f t="shared" si="30"/>
        <v>51</v>
      </c>
      <c r="P85" s="17"/>
      <c r="Q85" s="27">
        <f t="shared" si="30"/>
        <v>0</v>
      </c>
      <c r="R85" s="27">
        <f t="shared" si="30"/>
        <v>0</v>
      </c>
      <c r="S85" s="27">
        <f t="shared" si="30"/>
        <v>76</v>
      </c>
      <c r="T85" s="27">
        <f t="shared" ref="T85" si="31">SUM(T76:T84)</f>
        <v>77</v>
      </c>
      <c r="U85" s="40">
        <f>S85/S$67</f>
        <v>1</v>
      </c>
      <c r="V85" s="48">
        <f t="shared" si="18"/>
        <v>1.7091297325043304E-3</v>
      </c>
      <c r="W85" s="46"/>
      <c r="X85" s="31">
        <f t="shared" si="19"/>
        <v>76</v>
      </c>
      <c r="Y85" s="32">
        <f t="shared" si="16"/>
        <v>1</v>
      </c>
      <c r="AA85" s="27">
        <f>SUM(AA76:AA84)</f>
        <v>329056.35499999998</v>
      </c>
    </row>
    <row r="86" spans="5:27" ht="13.5" customHeight="1" x14ac:dyDescent="0.25"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V86" s="16"/>
      <c r="X86" s="31">
        <f>Q86-O86</f>
        <v>0</v>
      </c>
      <c r="Y86" s="32">
        <f t="shared" si="16"/>
        <v>0</v>
      </c>
    </row>
    <row r="87" spans="5:27" ht="13.5" customHeight="1" thickBot="1" x14ac:dyDescent="0.3">
      <c r="E87" s="19" t="s">
        <v>144</v>
      </c>
      <c r="F87" s="20"/>
      <c r="G87" s="21" t="str">
        <f>G$7</f>
        <v>2010</v>
      </c>
      <c r="H87" s="21" t="str">
        <f>H$7</f>
        <v>2011</v>
      </c>
      <c r="I87" s="21" t="str">
        <f t="shared" ref="I87:V87" si="32">I$7</f>
        <v>2012</v>
      </c>
      <c r="J87" s="21" t="str">
        <f t="shared" si="32"/>
        <v>2013</v>
      </c>
      <c r="K87" s="21" t="str">
        <f t="shared" si="32"/>
        <v>2014</v>
      </c>
      <c r="L87" s="21" t="str">
        <f t="shared" si="32"/>
        <v>2015</v>
      </c>
      <c r="M87" s="21"/>
      <c r="N87" s="21"/>
      <c r="O87" s="21" t="str">
        <f t="shared" si="32"/>
        <v>2016</v>
      </c>
      <c r="P87" s="13">
        <f t="shared" si="32"/>
        <v>0</v>
      </c>
      <c r="Q87" s="21">
        <f t="shared" si="32"/>
        <v>43137</v>
      </c>
      <c r="R87" s="21">
        <f t="shared" si="32"/>
        <v>43159</v>
      </c>
      <c r="S87" s="21">
        <f t="shared" si="32"/>
        <v>43190</v>
      </c>
      <c r="T87" s="21" t="str">
        <f t="shared" si="32"/>
        <v>4/3/02018</v>
      </c>
      <c r="U87" s="21" t="str">
        <f t="shared" si="32"/>
        <v>Share of Units</v>
      </c>
      <c r="V87" s="21" t="str">
        <f t="shared" si="32"/>
        <v>Penentration</v>
      </c>
      <c r="W87" s="13"/>
      <c r="X87" s="31"/>
      <c r="Y87" s="32">
        <f t="shared" si="16"/>
        <v>0</v>
      </c>
    </row>
    <row r="88" spans="5:27" ht="13.5" customHeight="1" x14ac:dyDescent="0.25">
      <c r="E88" s="14" t="s">
        <v>66</v>
      </c>
      <c r="F88" s="15"/>
      <c r="G88" s="16">
        <f>G76+G77</f>
        <v>0</v>
      </c>
      <c r="H88" s="16">
        <f>H76+H77</f>
        <v>0</v>
      </c>
      <c r="I88" s="16">
        <f t="shared" ref="I88:S88" si="33">I76+I77</f>
        <v>0</v>
      </c>
      <c r="J88" s="16">
        <f t="shared" si="33"/>
        <v>21</v>
      </c>
      <c r="K88" s="16">
        <f t="shared" si="33"/>
        <v>35</v>
      </c>
      <c r="L88" s="16">
        <f t="shared" si="33"/>
        <v>41</v>
      </c>
      <c r="M88" s="16"/>
      <c r="N88" s="16"/>
      <c r="O88" s="16">
        <f t="shared" si="33"/>
        <v>51</v>
      </c>
      <c r="P88" s="16"/>
      <c r="Q88" s="16">
        <f t="shared" si="33"/>
        <v>0</v>
      </c>
      <c r="R88" s="16">
        <f t="shared" si="33"/>
        <v>0</v>
      </c>
      <c r="S88" s="16">
        <f t="shared" si="33"/>
        <v>73</v>
      </c>
      <c r="T88" s="16">
        <f t="shared" ref="T88" si="34">T76+T77</f>
        <v>74</v>
      </c>
      <c r="U88" s="37">
        <f>S88/S$67</f>
        <v>0.96052631578947367</v>
      </c>
      <c r="V88" s="37">
        <f>(S88*7400/1000)/AA88</f>
        <v>9.5660428923159142E-3</v>
      </c>
      <c r="W88" s="37"/>
      <c r="X88" s="31">
        <f>S88-Q88</f>
        <v>73</v>
      </c>
      <c r="Y88" s="32">
        <f t="shared" si="16"/>
        <v>0.96052631578947367</v>
      </c>
      <c r="AA88" s="16">
        <f>SUMIF($C$8:$C$59,$E88,AA$8:AA$59)</f>
        <v>56470.580999999991</v>
      </c>
    </row>
    <row r="89" spans="5:27" ht="13.5" customHeight="1" x14ac:dyDescent="0.25">
      <c r="E89" s="14" t="s">
        <v>55</v>
      </c>
      <c r="F89" s="15"/>
      <c r="G89" s="16">
        <f>G78+G79</f>
        <v>0</v>
      </c>
      <c r="H89" s="16">
        <f>H78+H79</f>
        <v>0</v>
      </c>
      <c r="I89" s="16">
        <f t="shared" ref="I89:S89" si="35">I78+I79</f>
        <v>0</v>
      </c>
      <c r="J89" s="16">
        <f t="shared" si="35"/>
        <v>0</v>
      </c>
      <c r="K89" s="16">
        <f t="shared" si="35"/>
        <v>0</v>
      </c>
      <c r="L89" s="16">
        <f t="shared" si="35"/>
        <v>0</v>
      </c>
      <c r="M89" s="16"/>
      <c r="N89" s="16"/>
      <c r="O89" s="16">
        <f t="shared" si="35"/>
        <v>0</v>
      </c>
      <c r="P89" s="16"/>
      <c r="Q89" s="16">
        <f t="shared" si="35"/>
        <v>0</v>
      </c>
      <c r="R89" s="16">
        <f t="shared" si="35"/>
        <v>0</v>
      </c>
      <c r="S89" s="16">
        <f t="shared" si="35"/>
        <v>0</v>
      </c>
      <c r="T89" s="16">
        <f t="shared" ref="T89" si="36">T78+T79</f>
        <v>0</v>
      </c>
      <c r="U89" s="37">
        <f>S89/S$67</f>
        <v>0</v>
      </c>
      <c r="V89" s="37">
        <f>(S89*7400/1000)/AA89</f>
        <v>0</v>
      </c>
      <c r="W89" s="37"/>
      <c r="X89" s="31">
        <f>S89-Q89</f>
        <v>0</v>
      </c>
      <c r="Y89" s="32">
        <f t="shared" si="16"/>
        <v>0</v>
      </c>
      <c r="AA89" s="16">
        <f>SUMIF($C$8:$C$59,$E89,AA$8:AA$59)</f>
        <v>68179.350999999995</v>
      </c>
    </row>
    <row r="90" spans="5:27" ht="13.5" customHeight="1" x14ac:dyDescent="0.25">
      <c r="E90" s="14" t="s">
        <v>142</v>
      </c>
      <c r="F90" s="15"/>
      <c r="G90" s="16">
        <f t="shared" ref="G90:O90" si="37">G80+G81+G82</f>
        <v>0</v>
      </c>
      <c r="H90" s="16">
        <f t="shared" si="37"/>
        <v>0</v>
      </c>
      <c r="I90" s="16">
        <f t="shared" si="37"/>
        <v>0</v>
      </c>
      <c r="J90" s="16">
        <f t="shared" si="37"/>
        <v>0</v>
      </c>
      <c r="K90" s="16">
        <f t="shared" si="37"/>
        <v>0</v>
      </c>
      <c r="L90" s="16">
        <f t="shared" si="37"/>
        <v>0</v>
      </c>
      <c r="M90" s="16"/>
      <c r="N90" s="16"/>
      <c r="O90" s="16">
        <f t="shared" si="37"/>
        <v>0</v>
      </c>
      <c r="P90" s="16"/>
      <c r="Q90" s="16">
        <f>Q80+Q81+Q82</f>
        <v>0</v>
      </c>
      <c r="R90" s="16">
        <f>R80+R81+R82</f>
        <v>0</v>
      </c>
      <c r="S90" s="16">
        <f>S80+S81+S82</f>
        <v>0</v>
      </c>
      <c r="T90" s="16">
        <f>T80+T81+T82</f>
        <v>0</v>
      </c>
      <c r="U90" s="37">
        <f>S90/S$67</f>
        <v>0</v>
      </c>
      <c r="V90" s="37">
        <f>(S90*7400/1000)/AA90</f>
        <v>0</v>
      </c>
      <c r="W90" s="37"/>
      <c r="X90" s="31">
        <f>S90-Q90</f>
        <v>0</v>
      </c>
      <c r="Y90" s="32">
        <f t="shared" si="16"/>
        <v>0</v>
      </c>
      <c r="AA90" s="16">
        <f>SUMIF($C$8:$C$59,$E90,AA$8:AA$59)</f>
        <v>126995.80100000001</v>
      </c>
    </row>
    <row r="91" spans="5:27" ht="13.5" customHeight="1" x14ac:dyDescent="0.25">
      <c r="E91" s="14" t="s">
        <v>133</v>
      </c>
      <c r="F91" s="15"/>
      <c r="G91" s="16">
        <f t="shared" ref="G91:O91" si="38">G83+G84</f>
        <v>0</v>
      </c>
      <c r="H91" s="16">
        <f t="shared" si="38"/>
        <v>0</v>
      </c>
      <c r="I91" s="16">
        <f t="shared" si="38"/>
        <v>0</v>
      </c>
      <c r="J91" s="16">
        <f t="shared" si="38"/>
        <v>0</v>
      </c>
      <c r="K91" s="16">
        <f t="shared" si="38"/>
        <v>0</v>
      </c>
      <c r="L91" s="16">
        <f t="shared" si="38"/>
        <v>0</v>
      </c>
      <c r="M91" s="16"/>
      <c r="N91" s="16"/>
      <c r="O91" s="16">
        <f t="shared" si="38"/>
        <v>0</v>
      </c>
      <c r="P91" s="16"/>
      <c r="Q91" s="16">
        <f>Q83+Q84</f>
        <v>0</v>
      </c>
      <c r="R91" s="16">
        <f>R83+R84</f>
        <v>0</v>
      </c>
      <c r="S91" s="16">
        <f>S83+S84</f>
        <v>3</v>
      </c>
      <c r="T91" s="16">
        <f>T83+T84</f>
        <v>3</v>
      </c>
      <c r="U91" s="37">
        <f>S91/S$67</f>
        <v>3.9473684210526314E-2</v>
      </c>
      <c r="V91" s="37">
        <f>(S91*7400/1000)/AA91</f>
        <v>2.8678234880996048E-4</v>
      </c>
      <c r="W91" s="37"/>
      <c r="X91" s="31">
        <f>S91-Q91</f>
        <v>3</v>
      </c>
      <c r="Y91" s="32">
        <f t="shared" si="16"/>
        <v>3.9473684210526314E-2</v>
      </c>
      <c r="AA91" s="16">
        <f>SUMIF($C$8:$C$59,$E91,AA$8:AA$59)</f>
        <v>77410.621999999988</v>
      </c>
    </row>
    <row r="92" spans="5:27" ht="13.5" customHeight="1" thickBot="1" x14ac:dyDescent="0.3">
      <c r="E92" s="25" t="s">
        <v>122</v>
      </c>
      <c r="F92" s="26"/>
      <c r="G92" s="27">
        <f>G88+G89+G90+G91</f>
        <v>0</v>
      </c>
      <c r="H92" s="27">
        <f>H88+H89+H90+H91</f>
        <v>0</v>
      </c>
      <c r="I92" s="27">
        <f t="shared" ref="I92:S92" si="39">I88+I89+I90+I91</f>
        <v>0</v>
      </c>
      <c r="J92" s="27">
        <f t="shared" si="39"/>
        <v>21</v>
      </c>
      <c r="K92" s="27">
        <f t="shared" si="39"/>
        <v>35</v>
      </c>
      <c r="L92" s="27">
        <f t="shared" si="39"/>
        <v>41</v>
      </c>
      <c r="M92" s="27"/>
      <c r="N92" s="27"/>
      <c r="O92" s="27">
        <f t="shared" si="39"/>
        <v>51</v>
      </c>
      <c r="P92" s="17"/>
      <c r="Q92" s="27">
        <f t="shared" si="39"/>
        <v>0</v>
      </c>
      <c r="R92" s="27">
        <f t="shared" si="39"/>
        <v>0</v>
      </c>
      <c r="S92" s="27">
        <f t="shared" si="39"/>
        <v>76</v>
      </c>
      <c r="T92" s="27">
        <f t="shared" ref="T92" si="40">T88+T89+T90+T91</f>
        <v>77</v>
      </c>
      <c r="U92" s="40">
        <f>S92/S$67</f>
        <v>1</v>
      </c>
      <c r="V92" s="27"/>
      <c r="W92" s="46"/>
      <c r="X92" s="31">
        <f>S92-Q92</f>
        <v>76</v>
      </c>
      <c r="Y92" s="32">
        <f t="shared" si="16"/>
        <v>1</v>
      </c>
      <c r="AA92" s="27">
        <f>SUM(AA88:AA91)</f>
        <v>329056.35499999998</v>
      </c>
    </row>
    <row r="93" spans="5:27" ht="13.5" customHeight="1" x14ac:dyDescent="0.25">
      <c r="E93" s="50" t="s">
        <v>213</v>
      </c>
      <c r="F93" s="15"/>
      <c r="G93" s="16">
        <f>G71+G72</f>
        <v>0</v>
      </c>
      <c r="H93" s="16">
        <f>H71+H72</f>
        <v>0</v>
      </c>
      <c r="I93" s="16">
        <f t="shared" ref="I93:S93" si="41">I71+I72</f>
        <v>0</v>
      </c>
      <c r="J93" s="16">
        <f t="shared" si="41"/>
        <v>0</v>
      </c>
      <c r="K93" s="16">
        <f t="shared" si="41"/>
        <v>0</v>
      </c>
      <c r="L93" s="16">
        <f t="shared" si="41"/>
        <v>0</v>
      </c>
      <c r="M93" s="16"/>
      <c r="N93" s="16"/>
      <c r="O93" s="16">
        <f t="shared" si="41"/>
        <v>0</v>
      </c>
      <c r="Q93" s="16">
        <f t="shared" si="41"/>
        <v>0</v>
      </c>
      <c r="R93" s="16">
        <f t="shared" si="41"/>
        <v>0</v>
      </c>
      <c r="S93" s="16">
        <f t="shared" si="41"/>
        <v>0</v>
      </c>
      <c r="T93" s="16">
        <f t="shared" ref="T93" si="42">T71+T72</f>
        <v>0</v>
      </c>
      <c r="V93" s="18"/>
      <c r="X93" s="31">
        <f>Q93-O93</f>
        <v>0</v>
      </c>
      <c r="Y93" s="32">
        <f t="shared" si="16"/>
        <v>0</v>
      </c>
    </row>
    <row r="94" spans="5:27" customFormat="1" ht="13.5" customHeight="1" x14ac:dyDescent="0.25">
      <c r="E94" s="50" t="s">
        <v>214</v>
      </c>
      <c r="F94" s="1"/>
      <c r="G94" s="31">
        <f>G92+G93</f>
        <v>0</v>
      </c>
      <c r="H94" s="31">
        <f>H92+H93</f>
        <v>0</v>
      </c>
      <c r="I94" s="31">
        <f t="shared" ref="I94:S94" si="43">I92+I93</f>
        <v>0</v>
      </c>
      <c r="J94" s="31">
        <f t="shared" si="43"/>
        <v>21</v>
      </c>
      <c r="K94" s="31">
        <f t="shared" si="43"/>
        <v>35</v>
      </c>
      <c r="L94" s="31">
        <f t="shared" si="43"/>
        <v>41</v>
      </c>
      <c r="M94" s="31"/>
      <c r="N94" s="31"/>
      <c r="O94" s="31">
        <f t="shared" si="43"/>
        <v>51</v>
      </c>
      <c r="P94" s="42"/>
      <c r="Q94" s="31">
        <f t="shared" si="43"/>
        <v>0</v>
      </c>
      <c r="R94" s="31">
        <f t="shared" si="43"/>
        <v>0</v>
      </c>
      <c r="S94" s="31">
        <f t="shared" si="43"/>
        <v>76</v>
      </c>
      <c r="T94" s="31">
        <f t="shared" ref="T94" si="44">T92+T93</f>
        <v>77</v>
      </c>
      <c r="V94" s="16">
        <f>AA85/V88*1000</f>
        <v>34398377542.747597</v>
      </c>
    </row>
    <row r="95" spans="5:27" customFormat="1" ht="13.5" customHeight="1" x14ac:dyDescent="0.25">
      <c r="F95" s="1"/>
      <c r="P95" s="42"/>
    </row>
    <row r="96" spans="5:27" customFormat="1" ht="13.5" customHeight="1" x14ac:dyDescent="0.25">
      <c r="F96" s="1"/>
      <c r="P96" s="42"/>
    </row>
    <row r="97" spans="5:20" customFormat="1" ht="13.5" customHeight="1" x14ac:dyDescent="0.25">
      <c r="F97" s="1"/>
      <c r="P97" s="42"/>
    </row>
    <row r="98" spans="5:20" customFormat="1" ht="13.5" customHeight="1" x14ac:dyDescent="0.25">
      <c r="E98" t="s">
        <v>229</v>
      </c>
      <c r="F98" s="1"/>
      <c r="P98" s="42"/>
    </row>
    <row r="99" spans="5:20" customFormat="1" ht="13.5" customHeight="1" x14ac:dyDescent="0.25">
      <c r="F99" s="1"/>
      <c r="P99" s="42"/>
    </row>
    <row r="100" spans="5:20" customFormat="1" ht="13.5" customHeight="1" x14ac:dyDescent="0.25">
      <c r="F100" s="1"/>
      <c r="P100" s="42"/>
    </row>
    <row r="101" spans="5:20" customFormat="1" ht="13.5" customHeight="1" x14ac:dyDescent="0.25">
      <c r="E101" s="14" t="s">
        <v>236</v>
      </c>
      <c r="F101" s="1"/>
      <c r="P101" s="42"/>
      <c r="S101" s="16"/>
      <c r="T101" s="16"/>
    </row>
    <row r="102" spans="5:20" customFormat="1" ht="13.5" customHeight="1" x14ac:dyDescent="0.25">
      <c r="E102" s="14" t="s">
        <v>237</v>
      </c>
      <c r="F102" s="1"/>
      <c r="P102" s="42"/>
      <c r="S102" s="16"/>
      <c r="T102" s="16"/>
    </row>
    <row r="103" spans="5:20" customFormat="1" ht="13.5" customHeight="1" x14ac:dyDescent="0.25">
      <c r="E103" s="14" t="s">
        <v>1</v>
      </c>
      <c r="F103" s="1"/>
      <c r="P103" s="42"/>
      <c r="S103" s="16"/>
      <c r="T103" s="16"/>
    </row>
    <row r="104" spans="5:20" customFormat="1" ht="13.5" customHeight="1" x14ac:dyDescent="0.25">
      <c r="E104" s="14" t="s">
        <v>238</v>
      </c>
      <c r="F104" s="1"/>
      <c r="P104" s="42"/>
      <c r="S104" s="16"/>
      <c r="T104" s="16"/>
    </row>
    <row r="105" spans="5:20" customFormat="1" ht="13.5" customHeight="1" x14ac:dyDescent="0.25">
      <c r="E105" s="14" t="s">
        <v>37</v>
      </c>
      <c r="F105" s="1"/>
      <c r="P105" s="42"/>
      <c r="S105" s="16"/>
      <c r="T105" s="16"/>
    </row>
    <row r="106" spans="5:20" x14ac:dyDescent="0.25">
      <c r="E106" s="14" t="s">
        <v>239</v>
      </c>
      <c r="S106" s="16"/>
      <c r="T106" s="16"/>
    </row>
    <row r="107" spans="5:20" x14ac:dyDescent="0.25">
      <c r="E107" s="14" t="s">
        <v>240</v>
      </c>
      <c r="S107" s="16"/>
      <c r="T107" s="16"/>
    </row>
    <row r="108" spans="5:20" x14ac:dyDescent="0.25">
      <c r="E108" s="14" t="s">
        <v>241</v>
      </c>
      <c r="S108" s="16"/>
      <c r="T108" s="16"/>
    </row>
    <row r="109" spans="5:20" x14ac:dyDescent="0.25">
      <c r="E109" s="14" t="s">
        <v>242</v>
      </c>
      <c r="S109" s="16"/>
      <c r="T109" s="16"/>
    </row>
    <row r="110" spans="5:20" x14ac:dyDescent="0.25">
      <c r="E110" s="14" t="s">
        <v>243</v>
      </c>
      <c r="S110" s="16"/>
      <c r="T110" s="16"/>
    </row>
    <row r="111" spans="5:20" x14ac:dyDescent="0.25">
      <c r="E111" s="14" t="s">
        <v>244</v>
      </c>
      <c r="S111" s="16"/>
      <c r="T111" s="16"/>
    </row>
    <row r="112" spans="5:20" x14ac:dyDescent="0.25">
      <c r="E112" s="14" t="s">
        <v>245</v>
      </c>
      <c r="S112" s="16"/>
      <c r="T112" s="16"/>
    </row>
    <row r="113" spans="5:20" x14ac:dyDescent="0.25">
      <c r="E113" s="14" t="s">
        <v>246</v>
      </c>
      <c r="S113" s="16"/>
      <c r="T113" s="16"/>
    </row>
    <row r="114" spans="5:20" x14ac:dyDescent="0.25">
      <c r="E114" s="14" t="s">
        <v>247</v>
      </c>
      <c r="S114" s="16"/>
      <c r="T114" s="16"/>
    </row>
    <row r="115" spans="5:20" x14ac:dyDescent="0.25">
      <c r="E115" s="14" t="s">
        <v>248</v>
      </c>
      <c r="S115" s="16"/>
      <c r="T115" s="16"/>
    </row>
    <row r="116" spans="5:20" x14ac:dyDescent="0.25">
      <c r="E116" s="14" t="s">
        <v>249</v>
      </c>
      <c r="S116" s="16"/>
      <c r="T116" s="16"/>
    </row>
    <row r="117" spans="5:20" x14ac:dyDescent="0.25">
      <c r="E117" s="14" t="s">
        <v>250</v>
      </c>
      <c r="S117" s="16"/>
      <c r="T117" s="16"/>
    </row>
    <row r="118" spans="5:20" x14ac:dyDescent="0.25">
      <c r="E118" s="14" t="s">
        <v>2</v>
      </c>
      <c r="S118" s="12"/>
      <c r="T118" s="12"/>
    </row>
  </sheetData>
  <mergeCells count="1">
    <mergeCell ref="AD7:AE7"/>
  </mergeCells>
  <conditionalFormatting sqref="X8:X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5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6:V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0:V7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8:V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0:X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6:X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:X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119"/>
  <sheetViews>
    <sheetView topLeftCell="A46" zoomScale="90" zoomScaleNormal="90" workbookViewId="0">
      <pane xSplit="6" topLeftCell="R1" activePane="topRight" state="frozen"/>
      <selection activeCell="N96" sqref="N96"/>
      <selection pane="topRight" activeCell="N96" sqref="N96"/>
    </sheetView>
  </sheetViews>
  <sheetFormatPr defaultRowHeight="12.75" x14ac:dyDescent="0.25"/>
  <cols>
    <col min="1" max="1" width="2.7109375" style="2" customWidth="1"/>
    <col min="2" max="2" width="10.7109375" style="3" customWidth="1"/>
    <col min="3" max="3" width="12.7109375" style="3" customWidth="1"/>
    <col min="4" max="4" width="18.7109375" style="3" customWidth="1"/>
    <col min="5" max="5" width="36.7109375" style="3" customWidth="1"/>
    <col min="6" max="6" width="8.7109375" style="4" customWidth="1"/>
    <col min="7" max="15" width="11.7109375" style="5" customWidth="1"/>
    <col min="16" max="16" width="2.7109375" style="18" customWidth="1"/>
    <col min="17" max="20" width="11.7109375" style="5" customWidth="1"/>
    <col min="21" max="22" width="14.7109375" style="5" customWidth="1"/>
    <col min="23" max="23" width="2.7109375" style="5" customWidth="1"/>
    <col min="24" max="24" width="10.7109375" style="5" customWidth="1"/>
    <col min="25" max="25" width="9.140625" style="2"/>
    <col min="26" max="26" width="11.85546875" style="2" bestFit="1" customWidth="1"/>
    <col min="27" max="29" width="9.140625" style="2"/>
    <col min="30" max="30" width="9" style="6" bestFit="1" customWidth="1"/>
    <col min="31" max="31" width="17.5703125" style="6" bestFit="1" customWidth="1"/>
    <col min="32" max="32" width="18.7109375" style="6" customWidth="1"/>
    <col min="33" max="33" width="9.140625" style="6"/>
    <col min="34" max="34" width="17.5703125" style="6" bestFit="1" customWidth="1"/>
    <col min="35" max="35" width="9" style="6" bestFit="1" customWidth="1"/>
    <col min="36" max="39" width="9.140625" style="2"/>
    <col min="40" max="40" width="9" style="6" bestFit="1" customWidth="1"/>
    <col min="41" max="16384" width="9.140625" style="2"/>
  </cols>
  <sheetData>
    <row r="2" spans="1:43" ht="13.5" customHeight="1" thickBot="1" x14ac:dyDescent="0.3">
      <c r="E2" s="19" t="s">
        <v>67</v>
      </c>
      <c r="F2" s="20" t="s">
        <v>124</v>
      </c>
      <c r="G2" s="56" t="s">
        <v>218</v>
      </c>
      <c r="H2" s="49" t="s">
        <v>136</v>
      </c>
      <c r="I2" s="49" t="s">
        <v>137</v>
      </c>
      <c r="J2" s="49" t="s">
        <v>138</v>
      </c>
      <c r="K2" s="49" t="s">
        <v>139</v>
      </c>
      <c r="L2" s="49" t="s">
        <v>140</v>
      </c>
      <c r="M2" s="56" t="s">
        <v>141</v>
      </c>
      <c r="N2" s="56"/>
      <c r="O2" s="56" t="s">
        <v>234</v>
      </c>
    </row>
    <row r="3" spans="1:43" ht="13.5" customHeight="1" x14ac:dyDescent="0.25">
      <c r="E3" s="14" t="s">
        <v>216</v>
      </c>
      <c r="F3" s="15"/>
      <c r="G3" s="18"/>
      <c r="H3" s="18"/>
      <c r="I3" s="18"/>
      <c r="J3" s="18"/>
      <c r="K3" s="18">
        <v>936</v>
      </c>
      <c r="L3" s="18">
        <v>930</v>
      </c>
      <c r="M3" s="18">
        <v>933</v>
      </c>
      <c r="N3" s="18"/>
      <c r="O3" s="18">
        <v>898</v>
      </c>
      <c r="AI3" s="72">
        <f>SUM(AI8:AI59)</f>
        <v>936</v>
      </c>
      <c r="AJ3" s="72">
        <f>SUM(AJ8:AJ59)</f>
        <v>930</v>
      </c>
      <c r="AK3" s="72">
        <f>SUM(AK8:AK59)</f>
        <v>933</v>
      </c>
      <c r="AL3" s="72">
        <f>SUM(AL8:AL59)</f>
        <v>898</v>
      </c>
    </row>
    <row r="4" spans="1:43" ht="13.5" customHeight="1" x14ac:dyDescent="0.25">
      <c r="E4" s="14" t="s">
        <v>217</v>
      </c>
      <c r="F4" s="15"/>
      <c r="G4" s="18"/>
      <c r="H4" s="18"/>
      <c r="I4" s="18"/>
      <c r="J4" s="18"/>
      <c r="K4" s="18">
        <v>128</v>
      </c>
      <c r="L4" s="18">
        <v>103</v>
      </c>
      <c r="M4" s="18">
        <v>61</v>
      </c>
      <c r="N4" s="18"/>
      <c r="O4" s="18">
        <v>34</v>
      </c>
      <c r="AN4" s="72">
        <f>SUM(AN8:AN59)</f>
        <v>128</v>
      </c>
      <c r="AO4" s="72">
        <f t="shared" ref="AO4:AQ4" si="0">SUM(AO8:AO59)</f>
        <v>103</v>
      </c>
      <c r="AP4" s="72">
        <f t="shared" si="0"/>
        <v>61</v>
      </c>
      <c r="AQ4" s="72">
        <f t="shared" si="0"/>
        <v>35</v>
      </c>
    </row>
    <row r="5" spans="1:43" ht="13.5" customHeight="1" thickBot="1" x14ac:dyDescent="0.3">
      <c r="E5" s="25" t="s">
        <v>214</v>
      </c>
      <c r="F5" s="26"/>
      <c r="G5" s="52"/>
      <c r="H5" s="52"/>
      <c r="I5" s="52"/>
      <c r="J5" s="52"/>
      <c r="K5" s="52">
        <f t="shared" ref="K5:O5" si="1">K3+K4</f>
        <v>1064</v>
      </c>
      <c r="L5" s="52">
        <f t="shared" si="1"/>
        <v>1033</v>
      </c>
      <c r="M5" s="52">
        <f t="shared" si="1"/>
        <v>994</v>
      </c>
      <c r="N5" s="52"/>
      <c r="O5" s="52">
        <f t="shared" si="1"/>
        <v>932</v>
      </c>
    </row>
    <row r="6" spans="1:43" x14ac:dyDescent="0.25">
      <c r="AI6" s="71" t="s">
        <v>216</v>
      </c>
      <c r="AJ6" s="71"/>
      <c r="AK6" s="71"/>
      <c r="AL6" s="71"/>
      <c r="AM6" s="7"/>
      <c r="AN6" s="71" t="s">
        <v>235</v>
      </c>
      <c r="AO6" s="71"/>
      <c r="AP6" s="71"/>
      <c r="AQ6" s="71"/>
    </row>
    <row r="7" spans="1:43" s="7" customFormat="1" ht="13.5" customHeight="1" thickBot="1" x14ac:dyDescent="0.3">
      <c r="B7" s="8" t="s">
        <v>125</v>
      </c>
      <c r="C7" s="9" t="s">
        <v>118</v>
      </c>
      <c r="D7" s="9" t="s">
        <v>121</v>
      </c>
      <c r="E7" s="19" t="s">
        <v>67</v>
      </c>
      <c r="F7" s="20" t="s">
        <v>124</v>
      </c>
      <c r="G7" s="56" t="s">
        <v>218</v>
      </c>
      <c r="H7" s="49" t="s">
        <v>136</v>
      </c>
      <c r="I7" s="49" t="s">
        <v>137</v>
      </c>
      <c r="J7" s="49" t="s">
        <v>138</v>
      </c>
      <c r="K7" s="49" t="s">
        <v>139</v>
      </c>
      <c r="L7" s="49" t="s">
        <v>140</v>
      </c>
      <c r="M7" s="49" t="s">
        <v>141</v>
      </c>
      <c r="N7" s="49"/>
      <c r="O7" s="56" t="s">
        <v>234</v>
      </c>
      <c r="P7" s="13"/>
      <c r="Q7" s="49">
        <v>43137</v>
      </c>
      <c r="R7" s="49">
        <v>43159</v>
      </c>
      <c r="S7" s="49">
        <v>43190</v>
      </c>
      <c r="T7" s="49" t="s">
        <v>251</v>
      </c>
      <c r="U7" s="39" t="s">
        <v>210</v>
      </c>
      <c r="V7" s="21" t="s">
        <v>212</v>
      </c>
      <c r="W7" s="10"/>
      <c r="X7" s="10"/>
      <c r="AD7" s="97"/>
      <c r="AE7" s="97"/>
      <c r="AF7" s="11"/>
      <c r="AG7" s="11"/>
      <c r="AI7" s="6">
        <v>2014</v>
      </c>
      <c r="AJ7" s="6">
        <v>2015</v>
      </c>
      <c r="AK7" s="6">
        <v>2016</v>
      </c>
      <c r="AL7" s="6">
        <v>2017</v>
      </c>
      <c r="AM7" s="6"/>
      <c r="AN7" s="6">
        <v>2014</v>
      </c>
      <c r="AO7" s="6">
        <v>2015</v>
      </c>
      <c r="AP7" s="6">
        <v>2016</v>
      </c>
      <c r="AQ7" s="6">
        <v>2017</v>
      </c>
    </row>
    <row r="8" spans="1:43" s="6" customFormat="1" ht="13.5" customHeight="1" x14ac:dyDescent="0.25">
      <c r="A8" s="2"/>
      <c r="B8" s="3" t="s">
        <v>122</v>
      </c>
      <c r="C8" s="3" t="s">
        <v>66</v>
      </c>
      <c r="D8" s="3" t="s">
        <v>60</v>
      </c>
      <c r="E8" s="14" t="s">
        <v>65</v>
      </c>
      <c r="F8" s="15" t="s">
        <v>68</v>
      </c>
      <c r="G8" s="16"/>
      <c r="H8" s="16"/>
      <c r="I8" s="16"/>
      <c r="J8" s="16"/>
      <c r="K8" s="16">
        <f>AI8+AN8</f>
        <v>11</v>
      </c>
      <c r="L8" s="16">
        <f>AJ8+AO8</f>
        <v>10</v>
      </c>
      <c r="M8" s="16">
        <f>AK8+AP8</f>
        <v>11</v>
      </c>
      <c r="N8" s="16"/>
      <c r="O8" s="16">
        <f t="shared" ref="O8" si="2">AL8+AQ8</f>
        <v>9</v>
      </c>
      <c r="P8" s="16"/>
      <c r="Q8" s="16"/>
      <c r="R8" s="16"/>
      <c r="S8" s="16">
        <v>8</v>
      </c>
      <c r="T8" s="16">
        <v>8</v>
      </c>
      <c r="U8" s="37">
        <f t="shared" ref="U8:U39" si="3">S8/S$67</f>
        <v>8.6767895878524948E-3</v>
      </c>
      <c r="V8" s="37">
        <f t="shared" ref="V8:V65" si="4">(S8*7400/1000)/AA8</f>
        <v>1.6498596504527081E-2</v>
      </c>
      <c r="W8" s="37"/>
      <c r="X8" s="31">
        <f>S8-Q8</f>
        <v>8</v>
      </c>
      <c r="Y8" s="32">
        <f t="shared" ref="Y8:Y39" si="5">X8/X$73</f>
        <v>5.7020669992872419E-3</v>
      </c>
      <c r="AA8" s="16">
        <f>Pop!D2/1000</f>
        <v>3588.1840000000002</v>
      </c>
      <c r="AC8" s="2">
        <f>Q8*7400</f>
        <v>0</v>
      </c>
      <c r="AD8" s="47">
        <f>(Q8*7400/1000)/AA8</f>
        <v>0</v>
      </c>
      <c r="AI8" s="16">
        <v>4</v>
      </c>
      <c r="AJ8" s="16">
        <v>5</v>
      </c>
      <c r="AK8" s="16">
        <v>8</v>
      </c>
      <c r="AL8" s="16">
        <v>6</v>
      </c>
      <c r="AN8" s="16">
        <v>7</v>
      </c>
      <c r="AO8" s="16">
        <v>5</v>
      </c>
      <c r="AP8" s="16">
        <v>3</v>
      </c>
      <c r="AQ8" s="16">
        <v>3</v>
      </c>
    </row>
    <row r="9" spans="1:43" s="6" customFormat="1" ht="13.5" customHeight="1" x14ac:dyDescent="0.25">
      <c r="A9" s="2"/>
      <c r="B9" s="3" t="s">
        <v>122</v>
      </c>
      <c r="C9" s="3" t="s">
        <v>66</v>
      </c>
      <c r="D9" s="3" t="s">
        <v>60</v>
      </c>
      <c r="E9" s="14" t="s">
        <v>64</v>
      </c>
      <c r="F9" s="15" t="s">
        <v>69</v>
      </c>
      <c r="G9" s="16"/>
      <c r="H9" s="16"/>
      <c r="I9" s="16"/>
      <c r="J9" s="16"/>
      <c r="K9" s="16">
        <f t="shared" ref="K9:K59" si="6">AI9+AN9</f>
        <v>3</v>
      </c>
      <c r="L9" s="16">
        <f t="shared" ref="L9:L59" si="7">AJ9+AO9</f>
        <v>2</v>
      </c>
      <c r="M9" s="16">
        <f t="shared" ref="M9:M59" si="8">AK9+AP9</f>
        <v>2</v>
      </c>
      <c r="N9" s="16"/>
      <c r="O9" s="16">
        <f t="shared" ref="O9:O59" si="9">AL9+AQ9</f>
        <v>2</v>
      </c>
      <c r="P9" s="16"/>
      <c r="Q9" s="16"/>
      <c r="R9" s="16"/>
      <c r="S9" s="16">
        <v>2</v>
      </c>
      <c r="T9" s="16">
        <v>2</v>
      </c>
      <c r="U9" s="37">
        <f t="shared" si="3"/>
        <v>2.1691973969631237E-3</v>
      </c>
      <c r="V9" s="37">
        <f t="shared" si="4"/>
        <v>1.1078615502426442E-2</v>
      </c>
      <c r="W9" s="37"/>
      <c r="X9" s="31">
        <f t="shared" ref="X9:X65" si="10">S9-Q9</f>
        <v>2</v>
      </c>
      <c r="Y9" s="32">
        <f t="shared" si="5"/>
        <v>1.4255167498218105E-3</v>
      </c>
      <c r="AA9" s="16">
        <f>Pop!D3/1000</f>
        <v>1335.9069999999999</v>
      </c>
      <c r="AC9" s="2"/>
      <c r="AI9" s="16">
        <v>3</v>
      </c>
      <c r="AJ9" s="16">
        <v>2</v>
      </c>
      <c r="AK9" s="16">
        <v>2</v>
      </c>
      <c r="AL9" s="16">
        <v>2</v>
      </c>
      <c r="AN9" s="16"/>
      <c r="AO9" s="16"/>
      <c r="AP9" s="16"/>
      <c r="AQ9" s="16"/>
    </row>
    <row r="10" spans="1:43" s="6" customFormat="1" ht="13.5" customHeight="1" x14ac:dyDescent="0.25">
      <c r="A10" s="2"/>
      <c r="B10" s="3" t="s">
        <v>122</v>
      </c>
      <c r="C10" s="3" t="s">
        <v>66</v>
      </c>
      <c r="D10" s="3" t="s">
        <v>60</v>
      </c>
      <c r="E10" s="14" t="s">
        <v>63</v>
      </c>
      <c r="F10" s="15" t="s">
        <v>70</v>
      </c>
      <c r="G10" s="16"/>
      <c r="H10" s="16"/>
      <c r="I10" s="16"/>
      <c r="J10" s="16"/>
      <c r="K10" s="16">
        <f t="shared" si="6"/>
        <v>7</v>
      </c>
      <c r="L10" s="16">
        <f t="shared" si="7"/>
        <v>7</v>
      </c>
      <c r="M10" s="16">
        <f t="shared" si="8"/>
        <v>8</v>
      </c>
      <c r="N10" s="16"/>
      <c r="O10" s="16">
        <f t="shared" si="9"/>
        <v>7</v>
      </c>
      <c r="P10" s="16"/>
      <c r="Q10" s="16"/>
      <c r="R10" s="16"/>
      <c r="S10" s="16">
        <v>7</v>
      </c>
      <c r="T10" s="16">
        <v>7</v>
      </c>
      <c r="U10" s="37">
        <f t="shared" si="3"/>
        <v>7.5921908893709323E-3</v>
      </c>
      <c r="V10" s="37">
        <f t="shared" si="4"/>
        <v>7.5512196458827844E-3</v>
      </c>
      <c r="W10" s="37"/>
      <c r="X10" s="31">
        <f t="shared" si="10"/>
        <v>7</v>
      </c>
      <c r="Y10" s="32">
        <f t="shared" si="5"/>
        <v>4.9893086243763367E-3</v>
      </c>
      <c r="AA10" s="16">
        <f>Pop!D4/1000</f>
        <v>6859.8190000000004</v>
      </c>
      <c r="AC10" s="2"/>
      <c r="AI10" s="16">
        <v>7</v>
      </c>
      <c r="AJ10" s="16">
        <v>7</v>
      </c>
      <c r="AK10" s="16">
        <v>8</v>
      </c>
      <c r="AL10" s="16">
        <v>7</v>
      </c>
      <c r="AN10" s="16"/>
      <c r="AO10" s="16"/>
      <c r="AP10" s="16"/>
      <c r="AQ10" s="16"/>
    </row>
    <row r="11" spans="1:43" s="6" customFormat="1" ht="13.5" customHeight="1" x14ac:dyDescent="0.25">
      <c r="A11" s="2"/>
      <c r="B11" s="3" t="s">
        <v>122</v>
      </c>
      <c r="C11" s="3" t="s">
        <v>66</v>
      </c>
      <c r="D11" s="3" t="s">
        <v>60</v>
      </c>
      <c r="E11" s="14" t="s">
        <v>62</v>
      </c>
      <c r="F11" s="15" t="s">
        <v>71</v>
      </c>
      <c r="G11" s="16"/>
      <c r="H11" s="16"/>
      <c r="I11" s="16"/>
      <c r="J11" s="16"/>
      <c r="K11" s="16">
        <f t="shared" si="6"/>
        <v>1</v>
      </c>
      <c r="L11" s="16">
        <f t="shared" si="7"/>
        <v>1</v>
      </c>
      <c r="M11" s="16">
        <f t="shared" si="8"/>
        <v>2</v>
      </c>
      <c r="N11" s="16"/>
      <c r="O11" s="16">
        <f t="shared" si="9"/>
        <v>1</v>
      </c>
      <c r="P11" s="16"/>
      <c r="Q11" s="16"/>
      <c r="R11" s="16"/>
      <c r="S11" s="16">
        <v>1</v>
      </c>
      <c r="T11" s="16">
        <v>1</v>
      </c>
      <c r="U11" s="37">
        <f t="shared" si="3"/>
        <v>1.0845986984815619E-3</v>
      </c>
      <c r="V11" s="37">
        <f t="shared" si="4"/>
        <v>5.5108933232548528E-3</v>
      </c>
      <c r="W11" s="37"/>
      <c r="X11" s="31">
        <f t="shared" si="10"/>
        <v>1</v>
      </c>
      <c r="Y11" s="32">
        <f t="shared" si="5"/>
        <v>7.1275837491090524E-4</v>
      </c>
      <c r="AA11" s="16">
        <f>Pop!D5/1000</f>
        <v>1342.7950000000001</v>
      </c>
      <c r="AC11" s="2"/>
      <c r="AI11" s="16">
        <v>1</v>
      </c>
      <c r="AJ11" s="16">
        <v>1</v>
      </c>
      <c r="AK11" s="16">
        <v>2</v>
      </c>
      <c r="AL11" s="16">
        <v>1</v>
      </c>
      <c r="AN11" s="16"/>
      <c r="AO11" s="16"/>
      <c r="AP11" s="16"/>
      <c r="AQ11" s="16"/>
    </row>
    <row r="12" spans="1:43" s="6" customFormat="1" ht="13.5" customHeight="1" x14ac:dyDescent="0.25">
      <c r="A12" s="2"/>
      <c r="B12" s="3" t="s">
        <v>122</v>
      </c>
      <c r="C12" s="3" t="s">
        <v>66</v>
      </c>
      <c r="D12" s="3" t="s">
        <v>60</v>
      </c>
      <c r="E12" s="14" t="s">
        <v>61</v>
      </c>
      <c r="F12" s="15" t="s">
        <v>72</v>
      </c>
      <c r="G12" s="16"/>
      <c r="H12" s="16"/>
      <c r="I12" s="16"/>
      <c r="J12" s="16"/>
      <c r="K12" s="16">
        <f t="shared" si="6"/>
        <v>0</v>
      </c>
      <c r="L12" s="16">
        <f t="shared" si="7"/>
        <v>0</v>
      </c>
      <c r="M12" s="16">
        <f t="shared" si="8"/>
        <v>0</v>
      </c>
      <c r="N12" s="16"/>
      <c r="O12" s="16">
        <f t="shared" si="9"/>
        <v>0</v>
      </c>
      <c r="P12" s="16"/>
      <c r="Q12" s="16"/>
      <c r="R12" s="16"/>
      <c r="S12" s="16"/>
      <c r="T12" s="16"/>
      <c r="U12" s="37">
        <f t="shared" si="3"/>
        <v>0</v>
      </c>
      <c r="V12" s="37">
        <f t="shared" si="4"/>
        <v>0</v>
      </c>
      <c r="W12" s="37"/>
      <c r="X12" s="31">
        <f t="shared" si="10"/>
        <v>0</v>
      </c>
      <c r="Y12" s="32">
        <f t="shared" si="5"/>
        <v>0</v>
      </c>
      <c r="AA12" s="16">
        <f>Pop!D6/1000</f>
        <v>1059.6389999999999</v>
      </c>
      <c r="AC12" s="2"/>
      <c r="AI12" s="16"/>
      <c r="AJ12" s="16"/>
      <c r="AK12" s="16"/>
      <c r="AL12" s="16"/>
      <c r="AN12" s="16"/>
      <c r="AO12" s="16"/>
      <c r="AP12" s="16"/>
      <c r="AQ12" s="16"/>
    </row>
    <row r="13" spans="1:43" s="6" customFormat="1" ht="13.5" customHeight="1" x14ac:dyDescent="0.25">
      <c r="A13" s="2"/>
      <c r="B13" s="3" t="s">
        <v>122</v>
      </c>
      <c r="C13" s="3" t="s">
        <v>66</v>
      </c>
      <c r="D13" s="3" t="s">
        <v>60</v>
      </c>
      <c r="E13" s="22" t="s">
        <v>59</v>
      </c>
      <c r="F13" s="23" t="s">
        <v>73</v>
      </c>
      <c r="G13" s="24"/>
      <c r="H13" s="24"/>
      <c r="I13" s="24"/>
      <c r="J13" s="24"/>
      <c r="K13" s="16">
        <f t="shared" si="6"/>
        <v>5</v>
      </c>
      <c r="L13" s="16">
        <f t="shared" si="7"/>
        <v>5</v>
      </c>
      <c r="M13" s="16">
        <f t="shared" si="8"/>
        <v>5</v>
      </c>
      <c r="N13" s="16"/>
      <c r="O13" s="16">
        <f t="shared" si="9"/>
        <v>5</v>
      </c>
      <c r="P13" s="16"/>
      <c r="Q13" s="24"/>
      <c r="R13" s="24"/>
      <c r="S13" s="24">
        <v>5</v>
      </c>
      <c r="T13" s="24">
        <v>5</v>
      </c>
      <c r="U13" s="38">
        <f t="shared" si="3"/>
        <v>5.4229934924078091E-3</v>
      </c>
      <c r="V13" s="38">
        <f t="shared" si="4"/>
        <v>5.9327482895245302E-2</v>
      </c>
      <c r="W13" s="37"/>
      <c r="X13" s="31">
        <f t="shared" si="10"/>
        <v>5</v>
      </c>
      <c r="Y13" s="32">
        <f t="shared" si="5"/>
        <v>3.5637918745545262E-3</v>
      </c>
      <c r="AA13" s="16">
        <f>Pop!D7/1000</f>
        <v>623.65700000000004</v>
      </c>
      <c r="AC13" s="2"/>
      <c r="AI13" s="24">
        <v>5</v>
      </c>
      <c r="AJ13" s="24">
        <v>5</v>
      </c>
      <c r="AK13" s="24">
        <v>5</v>
      </c>
      <c r="AL13" s="24">
        <v>5</v>
      </c>
      <c r="AN13" s="24"/>
      <c r="AO13" s="24"/>
      <c r="AP13" s="24"/>
      <c r="AQ13" s="24"/>
    </row>
    <row r="14" spans="1:43" s="6" customFormat="1" ht="13.5" customHeight="1" x14ac:dyDescent="0.25">
      <c r="A14" s="2"/>
      <c r="B14" s="3" t="s">
        <v>122</v>
      </c>
      <c r="C14" s="3" t="s">
        <v>66</v>
      </c>
      <c r="D14" s="3" t="s">
        <v>123</v>
      </c>
      <c r="E14" s="14" t="s">
        <v>58</v>
      </c>
      <c r="F14" s="15" t="s">
        <v>74</v>
      </c>
      <c r="G14" s="16"/>
      <c r="H14" s="16"/>
      <c r="I14" s="16"/>
      <c r="J14" s="16"/>
      <c r="K14" s="16">
        <f t="shared" si="6"/>
        <v>24</v>
      </c>
      <c r="L14" s="16">
        <f t="shared" si="7"/>
        <v>21</v>
      </c>
      <c r="M14" s="16">
        <f t="shared" si="8"/>
        <v>22</v>
      </c>
      <c r="N14" s="16"/>
      <c r="O14" s="16">
        <f t="shared" si="9"/>
        <v>21</v>
      </c>
      <c r="P14" s="16"/>
      <c r="Q14" s="16"/>
      <c r="R14" s="16"/>
      <c r="S14" s="16">
        <v>19</v>
      </c>
      <c r="T14" s="16">
        <v>19</v>
      </c>
      <c r="U14" s="37">
        <f t="shared" si="3"/>
        <v>2.0607375271149676E-2</v>
      </c>
      <c r="V14" s="37">
        <f t="shared" si="4"/>
        <v>1.5612431492961524E-2</v>
      </c>
      <c r="W14" s="37"/>
      <c r="X14" s="31">
        <f t="shared" si="10"/>
        <v>19</v>
      </c>
      <c r="Y14" s="32">
        <f t="shared" si="5"/>
        <v>1.35424091233072E-2</v>
      </c>
      <c r="AA14" s="16">
        <f>Pop!D8/1000</f>
        <v>9005.6440000000002</v>
      </c>
      <c r="AC14" s="2"/>
      <c r="AI14" s="16">
        <v>24</v>
      </c>
      <c r="AJ14" s="16">
        <v>21</v>
      </c>
      <c r="AK14" s="16">
        <v>22</v>
      </c>
      <c r="AL14" s="16">
        <v>21</v>
      </c>
      <c r="AN14" s="16"/>
      <c r="AO14" s="16"/>
      <c r="AP14" s="16"/>
      <c r="AQ14" s="16"/>
    </row>
    <row r="15" spans="1:43" s="6" customFormat="1" ht="13.5" customHeight="1" x14ac:dyDescent="0.25">
      <c r="A15" s="2"/>
      <c r="B15" s="3" t="s">
        <v>122</v>
      </c>
      <c r="C15" s="3" t="s">
        <v>66</v>
      </c>
      <c r="D15" s="3" t="s">
        <v>123</v>
      </c>
      <c r="E15" s="14" t="s">
        <v>57</v>
      </c>
      <c r="F15" s="15" t="s">
        <v>75</v>
      </c>
      <c r="G15" s="16"/>
      <c r="H15" s="16"/>
      <c r="I15" s="16"/>
      <c r="J15" s="16"/>
      <c r="K15" s="16">
        <f t="shared" si="6"/>
        <v>20</v>
      </c>
      <c r="L15" s="16">
        <f t="shared" si="7"/>
        <v>21</v>
      </c>
      <c r="M15" s="16">
        <f t="shared" si="8"/>
        <v>22</v>
      </c>
      <c r="N15" s="16"/>
      <c r="O15" s="16">
        <f t="shared" si="9"/>
        <v>22</v>
      </c>
      <c r="P15" s="16"/>
      <c r="Q15" s="16"/>
      <c r="R15" s="16"/>
      <c r="S15" s="16">
        <v>20</v>
      </c>
      <c r="T15" s="16">
        <v>20</v>
      </c>
      <c r="U15" s="37">
        <f t="shared" si="3"/>
        <v>2.1691973969631236E-2</v>
      </c>
      <c r="V15" s="37">
        <f t="shared" si="4"/>
        <v>7.4561451457547901E-3</v>
      </c>
      <c r="W15" s="37"/>
      <c r="X15" s="31">
        <f t="shared" si="10"/>
        <v>20</v>
      </c>
      <c r="Y15" s="32">
        <f t="shared" si="5"/>
        <v>1.4255167498218105E-2</v>
      </c>
      <c r="AA15" s="16">
        <f>Pop!D9/1000</f>
        <v>19849.399000000001</v>
      </c>
      <c r="AC15" s="2"/>
      <c r="AI15" s="16">
        <v>20</v>
      </c>
      <c r="AJ15" s="16">
        <v>21</v>
      </c>
      <c r="AK15" s="16">
        <v>22</v>
      </c>
      <c r="AL15" s="16">
        <v>22</v>
      </c>
      <c r="AN15" s="16"/>
      <c r="AO15" s="16"/>
      <c r="AP15" s="16"/>
      <c r="AQ15" s="16"/>
    </row>
    <row r="16" spans="1:43" s="6" customFormat="1" ht="13.5" customHeight="1" x14ac:dyDescent="0.25">
      <c r="A16" s="2"/>
      <c r="B16" s="3" t="s">
        <v>122</v>
      </c>
      <c r="C16" s="3" t="s">
        <v>66</v>
      </c>
      <c r="D16" s="3" t="s">
        <v>123</v>
      </c>
      <c r="E16" s="22" t="s">
        <v>56</v>
      </c>
      <c r="F16" s="23" t="s">
        <v>76</v>
      </c>
      <c r="G16" s="24"/>
      <c r="H16" s="24"/>
      <c r="I16" s="24"/>
      <c r="J16" s="24"/>
      <c r="K16" s="16">
        <f t="shared" si="6"/>
        <v>47</v>
      </c>
      <c r="L16" s="16">
        <f t="shared" si="7"/>
        <v>45</v>
      </c>
      <c r="M16" s="16">
        <f t="shared" si="8"/>
        <v>43</v>
      </c>
      <c r="N16" s="16"/>
      <c r="O16" s="16">
        <f t="shared" si="9"/>
        <v>37</v>
      </c>
      <c r="P16" s="16"/>
      <c r="Q16" s="24"/>
      <c r="R16" s="24"/>
      <c r="S16" s="24">
        <v>37</v>
      </c>
      <c r="T16" s="24">
        <v>37</v>
      </c>
      <c r="U16" s="38">
        <f t="shared" si="3"/>
        <v>4.0130151843817789E-2</v>
      </c>
      <c r="V16" s="38">
        <f t="shared" si="4"/>
        <v>2.1381375884509959E-2</v>
      </c>
      <c r="W16" s="37"/>
      <c r="X16" s="31">
        <f t="shared" si="10"/>
        <v>37</v>
      </c>
      <c r="Y16" s="32">
        <f t="shared" si="5"/>
        <v>2.6372059871703494E-2</v>
      </c>
      <c r="AA16" s="16">
        <f>Pop!D10/1000</f>
        <v>12805.537</v>
      </c>
      <c r="AC16" s="2"/>
      <c r="AI16" s="24">
        <v>38</v>
      </c>
      <c r="AJ16" s="24">
        <v>36</v>
      </c>
      <c r="AK16" s="24">
        <v>41</v>
      </c>
      <c r="AL16" s="24">
        <v>35</v>
      </c>
      <c r="AN16" s="24">
        <v>9</v>
      </c>
      <c r="AO16" s="24">
        <v>9</v>
      </c>
      <c r="AP16" s="24">
        <v>2</v>
      </c>
      <c r="AQ16" s="24">
        <v>2</v>
      </c>
    </row>
    <row r="17" spans="1:43" s="6" customFormat="1" ht="13.5" customHeight="1" x14ac:dyDescent="0.25">
      <c r="A17" s="2"/>
      <c r="B17" s="3" t="s">
        <v>122</v>
      </c>
      <c r="C17" s="3" t="s">
        <v>55</v>
      </c>
      <c r="D17" s="3" t="s">
        <v>50</v>
      </c>
      <c r="E17" s="14" t="s">
        <v>54</v>
      </c>
      <c r="F17" s="15" t="s">
        <v>77</v>
      </c>
      <c r="G17" s="16"/>
      <c r="H17" s="16"/>
      <c r="I17" s="16"/>
      <c r="J17" s="16"/>
      <c r="K17" s="16">
        <f t="shared" si="6"/>
        <v>42</v>
      </c>
      <c r="L17" s="16">
        <f t="shared" si="7"/>
        <v>42</v>
      </c>
      <c r="M17" s="16">
        <f t="shared" si="8"/>
        <v>41</v>
      </c>
      <c r="N17" s="16"/>
      <c r="O17" s="16">
        <f t="shared" si="9"/>
        <v>39</v>
      </c>
      <c r="P17" s="16"/>
      <c r="Q17" s="16"/>
      <c r="R17" s="16"/>
      <c r="S17" s="16">
        <v>39</v>
      </c>
      <c r="T17" s="16">
        <v>39</v>
      </c>
      <c r="U17" s="37">
        <f t="shared" si="3"/>
        <v>4.2299349240780909E-2</v>
      </c>
      <c r="V17" s="37">
        <f t="shared" si="4"/>
        <v>2.2543312099970451E-2</v>
      </c>
      <c r="W17" s="37"/>
      <c r="X17" s="31">
        <f t="shared" si="10"/>
        <v>39</v>
      </c>
      <c r="Y17" s="32">
        <f t="shared" si="5"/>
        <v>2.7797576621525304E-2</v>
      </c>
      <c r="AA17" s="16">
        <f>Pop!D11/1000</f>
        <v>12802.022999999999</v>
      </c>
      <c r="AC17" s="2"/>
      <c r="AI17" s="16">
        <v>35</v>
      </c>
      <c r="AJ17" s="16">
        <v>36</v>
      </c>
      <c r="AK17" s="16">
        <v>39</v>
      </c>
      <c r="AL17" s="16">
        <v>37</v>
      </c>
      <c r="AN17" s="16">
        <v>7</v>
      </c>
      <c r="AO17" s="16">
        <v>6</v>
      </c>
      <c r="AP17" s="16">
        <v>2</v>
      </c>
      <c r="AQ17" s="16">
        <v>2</v>
      </c>
    </row>
    <row r="18" spans="1:43" s="6" customFormat="1" ht="13.5" customHeight="1" x14ac:dyDescent="0.25">
      <c r="A18" s="2"/>
      <c r="B18" s="3" t="s">
        <v>122</v>
      </c>
      <c r="C18" s="3" t="s">
        <v>55</v>
      </c>
      <c r="D18" s="3" t="s">
        <v>50</v>
      </c>
      <c r="E18" s="14" t="s">
        <v>53</v>
      </c>
      <c r="F18" s="15" t="s">
        <v>78</v>
      </c>
      <c r="G18" s="16"/>
      <c r="H18" s="16"/>
      <c r="I18" s="16"/>
      <c r="J18" s="16"/>
      <c r="K18" s="16">
        <f t="shared" si="6"/>
        <v>10</v>
      </c>
      <c r="L18" s="16">
        <f t="shared" si="7"/>
        <v>8</v>
      </c>
      <c r="M18" s="16">
        <f t="shared" si="8"/>
        <v>8</v>
      </c>
      <c r="N18" s="16"/>
      <c r="O18" s="16">
        <f t="shared" si="9"/>
        <v>7</v>
      </c>
      <c r="P18" s="16"/>
      <c r="Q18" s="16"/>
      <c r="R18" s="16"/>
      <c r="S18" s="16">
        <v>7</v>
      </c>
      <c r="T18" s="16">
        <v>7</v>
      </c>
      <c r="U18" s="37">
        <f t="shared" si="3"/>
        <v>7.5921908893709323E-3</v>
      </c>
      <c r="V18" s="37">
        <f t="shared" si="4"/>
        <v>7.7698236250037115E-3</v>
      </c>
      <c r="W18" s="37"/>
      <c r="X18" s="31">
        <f t="shared" si="10"/>
        <v>7</v>
      </c>
      <c r="Y18" s="32">
        <f t="shared" si="5"/>
        <v>4.9893086243763367E-3</v>
      </c>
      <c r="AA18" s="16">
        <f>Pop!D12/1000</f>
        <v>6666.8180000000002</v>
      </c>
      <c r="AC18" s="2"/>
      <c r="AI18" s="16">
        <v>10</v>
      </c>
      <c r="AJ18" s="16">
        <v>8</v>
      </c>
      <c r="AK18" s="16">
        <v>8</v>
      </c>
      <c r="AL18" s="16">
        <v>7</v>
      </c>
      <c r="AN18" s="16"/>
      <c r="AO18" s="16"/>
      <c r="AP18" s="16"/>
      <c r="AQ18" s="16"/>
    </row>
    <row r="19" spans="1:43" s="6" customFormat="1" ht="13.5" customHeight="1" x14ac:dyDescent="0.25">
      <c r="A19" s="2"/>
      <c r="B19" s="3" t="s">
        <v>122</v>
      </c>
      <c r="C19" s="3" t="s">
        <v>55</v>
      </c>
      <c r="D19" s="3" t="s">
        <v>50</v>
      </c>
      <c r="E19" s="14" t="s">
        <v>52</v>
      </c>
      <c r="F19" s="15" t="s">
        <v>79</v>
      </c>
      <c r="G19" s="16"/>
      <c r="H19" s="16"/>
      <c r="I19" s="16"/>
      <c r="J19" s="16"/>
      <c r="K19" s="16">
        <f t="shared" si="6"/>
        <v>74</v>
      </c>
      <c r="L19" s="16">
        <f t="shared" si="7"/>
        <v>73</v>
      </c>
      <c r="M19" s="16">
        <f t="shared" si="8"/>
        <v>68</v>
      </c>
      <c r="N19" s="16"/>
      <c r="O19" s="16">
        <f t="shared" si="9"/>
        <v>64</v>
      </c>
      <c r="P19" s="16"/>
      <c r="Q19" s="16"/>
      <c r="R19" s="16"/>
      <c r="S19" s="16">
        <v>60</v>
      </c>
      <c r="T19" s="16">
        <v>60</v>
      </c>
      <c r="U19" s="37">
        <f t="shared" si="3"/>
        <v>6.5075921908893705E-2</v>
      </c>
      <c r="V19" s="37">
        <f t="shared" si="4"/>
        <v>4.4567972230539682E-2</v>
      </c>
      <c r="W19" s="37"/>
      <c r="X19" s="31">
        <f t="shared" si="10"/>
        <v>60</v>
      </c>
      <c r="Y19" s="32">
        <f t="shared" si="5"/>
        <v>4.2765502494654314E-2</v>
      </c>
      <c r="AA19" s="16">
        <f>Pop!D13/1000</f>
        <v>9962.3109999999997</v>
      </c>
      <c r="AC19" s="2"/>
      <c r="AI19" s="16">
        <v>71</v>
      </c>
      <c r="AJ19" s="16">
        <v>71</v>
      </c>
      <c r="AK19" s="16">
        <v>67</v>
      </c>
      <c r="AL19" s="16">
        <v>64</v>
      </c>
      <c r="AN19" s="16">
        <v>3</v>
      </c>
      <c r="AO19" s="16">
        <v>2</v>
      </c>
      <c r="AP19" s="16">
        <v>1</v>
      </c>
      <c r="AQ19" s="16">
        <v>0</v>
      </c>
    </row>
    <row r="20" spans="1:43" s="6" customFormat="1" ht="13.5" customHeight="1" x14ac:dyDescent="0.25">
      <c r="A20" s="2"/>
      <c r="B20" s="3" t="s">
        <v>122</v>
      </c>
      <c r="C20" s="3" t="s">
        <v>55</v>
      </c>
      <c r="D20" s="3" t="s">
        <v>50</v>
      </c>
      <c r="E20" s="14" t="s">
        <v>51</v>
      </c>
      <c r="F20" s="15" t="s">
        <v>80</v>
      </c>
      <c r="G20" s="16"/>
      <c r="H20" s="16"/>
      <c r="I20" s="16"/>
      <c r="J20" s="16"/>
      <c r="K20" s="16">
        <f t="shared" si="6"/>
        <v>46</v>
      </c>
      <c r="L20" s="16">
        <f t="shared" si="7"/>
        <v>45</v>
      </c>
      <c r="M20" s="16">
        <f t="shared" si="8"/>
        <v>44</v>
      </c>
      <c r="N20" s="16"/>
      <c r="O20" s="16">
        <f t="shared" si="9"/>
        <v>44</v>
      </c>
      <c r="P20" s="16"/>
      <c r="Q20" s="16"/>
      <c r="R20" s="16"/>
      <c r="S20" s="16">
        <v>44</v>
      </c>
      <c r="T20" s="16">
        <v>44</v>
      </c>
      <c r="U20" s="37">
        <f t="shared" si="3"/>
        <v>4.7722342733188719E-2</v>
      </c>
      <c r="V20" s="37">
        <f t="shared" si="4"/>
        <v>2.7927860004568299E-2</v>
      </c>
      <c r="W20" s="37"/>
      <c r="X20" s="31">
        <f t="shared" si="10"/>
        <v>44</v>
      </c>
      <c r="Y20" s="32">
        <f t="shared" si="5"/>
        <v>3.1361368496079831E-2</v>
      </c>
      <c r="AA20" s="16">
        <f>Pop!D14/1000</f>
        <v>11658.609</v>
      </c>
      <c r="AC20" s="2"/>
      <c r="AI20" s="16">
        <v>36</v>
      </c>
      <c r="AJ20" s="16">
        <v>35</v>
      </c>
      <c r="AK20" s="16">
        <v>38</v>
      </c>
      <c r="AL20" s="16">
        <v>42</v>
      </c>
      <c r="AN20" s="16">
        <v>10</v>
      </c>
      <c r="AO20" s="16">
        <v>10</v>
      </c>
      <c r="AP20" s="16">
        <v>6</v>
      </c>
      <c r="AQ20" s="16">
        <v>2</v>
      </c>
    </row>
    <row r="21" spans="1:43" s="6" customFormat="1" ht="13.5" customHeight="1" x14ac:dyDescent="0.25">
      <c r="A21" s="2"/>
      <c r="B21" s="3" t="s">
        <v>122</v>
      </c>
      <c r="C21" s="3" t="s">
        <v>55</v>
      </c>
      <c r="D21" s="3" t="s">
        <v>50</v>
      </c>
      <c r="E21" s="22" t="s">
        <v>49</v>
      </c>
      <c r="F21" s="23" t="s">
        <v>81</v>
      </c>
      <c r="G21" s="24"/>
      <c r="H21" s="24"/>
      <c r="I21" s="24"/>
      <c r="J21" s="24"/>
      <c r="K21" s="16">
        <f t="shared" si="6"/>
        <v>82</v>
      </c>
      <c r="L21" s="16">
        <f t="shared" si="7"/>
        <v>73</v>
      </c>
      <c r="M21" s="16">
        <f t="shared" si="8"/>
        <v>64</v>
      </c>
      <c r="N21" s="16"/>
      <c r="O21" s="16">
        <f t="shared" si="9"/>
        <v>53</v>
      </c>
      <c r="P21" s="16"/>
      <c r="Q21" s="24"/>
      <c r="R21" s="24"/>
      <c r="S21" s="24">
        <v>53</v>
      </c>
      <c r="T21" s="24">
        <v>53</v>
      </c>
      <c r="U21" s="38">
        <f t="shared" si="3"/>
        <v>5.7483731019522775E-2</v>
      </c>
      <c r="V21" s="38">
        <f t="shared" si="4"/>
        <v>6.7673393227104625E-2</v>
      </c>
      <c r="W21" s="37"/>
      <c r="X21" s="31">
        <f t="shared" si="10"/>
        <v>53</v>
      </c>
      <c r="Y21" s="32">
        <f t="shared" si="5"/>
        <v>3.7776193870277974E-2</v>
      </c>
      <c r="AA21" s="16">
        <f>Pop!D15/1000</f>
        <v>5795.4830000000002</v>
      </c>
      <c r="AC21" s="2"/>
      <c r="AI21" s="24">
        <v>81</v>
      </c>
      <c r="AJ21" s="24">
        <v>72</v>
      </c>
      <c r="AK21" s="24">
        <v>63</v>
      </c>
      <c r="AL21" s="24">
        <v>52</v>
      </c>
      <c r="AM21" s="2"/>
      <c r="AN21" s="24">
        <v>1</v>
      </c>
      <c r="AO21" s="24">
        <v>1</v>
      </c>
      <c r="AP21" s="24">
        <v>1</v>
      </c>
      <c r="AQ21" s="24">
        <v>1</v>
      </c>
    </row>
    <row r="22" spans="1:43" ht="13.5" customHeight="1" x14ac:dyDescent="0.25">
      <c r="B22" s="3" t="s">
        <v>122</v>
      </c>
      <c r="C22" s="3" t="s">
        <v>55</v>
      </c>
      <c r="D22" s="3" t="s">
        <v>42</v>
      </c>
      <c r="E22" s="14" t="s">
        <v>48</v>
      </c>
      <c r="F22" s="15" t="s">
        <v>82</v>
      </c>
      <c r="G22" s="16"/>
      <c r="H22" s="16"/>
      <c r="I22" s="16"/>
      <c r="J22" s="16"/>
      <c r="K22" s="16">
        <f t="shared" si="6"/>
        <v>26</v>
      </c>
      <c r="L22" s="16">
        <f t="shared" si="7"/>
        <v>23</v>
      </c>
      <c r="M22" s="16">
        <f t="shared" si="8"/>
        <v>18</v>
      </c>
      <c r="N22" s="16"/>
      <c r="O22" s="16">
        <f t="shared" si="9"/>
        <v>18</v>
      </c>
      <c r="P22" s="16"/>
      <c r="Q22" s="16"/>
      <c r="R22" s="16"/>
      <c r="S22" s="16">
        <v>18</v>
      </c>
      <c r="T22" s="16">
        <v>18</v>
      </c>
      <c r="U22" s="37">
        <f t="shared" si="3"/>
        <v>1.9522776572668113E-2</v>
      </c>
      <c r="V22" s="37">
        <f t="shared" si="4"/>
        <v>4.2343368478541102E-2</v>
      </c>
      <c r="W22" s="37"/>
      <c r="X22" s="31">
        <f t="shared" si="10"/>
        <v>18</v>
      </c>
      <c r="Y22" s="32">
        <f t="shared" si="5"/>
        <v>1.2829650748396294E-2</v>
      </c>
      <c r="Z22" s="6"/>
      <c r="AA22" s="16">
        <f>Pop!D16/1000</f>
        <v>3145.7109999999998</v>
      </c>
      <c r="AB22" s="6"/>
      <c r="AI22" s="16">
        <v>25</v>
      </c>
      <c r="AJ22" s="16">
        <v>22</v>
      </c>
      <c r="AK22" s="16">
        <v>18</v>
      </c>
      <c r="AL22" s="16">
        <v>18</v>
      </c>
      <c r="AN22" s="16">
        <v>1</v>
      </c>
      <c r="AO22" s="16">
        <v>1</v>
      </c>
      <c r="AP22" s="16"/>
      <c r="AQ22" s="16"/>
    </row>
    <row r="23" spans="1:43" ht="13.5" customHeight="1" x14ac:dyDescent="0.25">
      <c r="B23" s="3" t="s">
        <v>122</v>
      </c>
      <c r="C23" s="3" t="s">
        <v>55</v>
      </c>
      <c r="D23" s="3" t="s">
        <v>42</v>
      </c>
      <c r="E23" s="14" t="s">
        <v>47</v>
      </c>
      <c r="F23" s="15" t="s">
        <v>83</v>
      </c>
      <c r="G23" s="16"/>
      <c r="H23" s="16"/>
      <c r="I23" s="16"/>
      <c r="J23" s="16"/>
      <c r="K23" s="16">
        <f t="shared" si="6"/>
        <v>10</v>
      </c>
      <c r="L23" s="16">
        <f t="shared" si="7"/>
        <v>9</v>
      </c>
      <c r="M23" s="16">
        <f t="shared" si="8"/>
        <v>8</v>
      </c>
      <c r="N23" s="16"/>
      <c r="O23" s="16">
        <f t="shared" si="9"/>
        <v>6</v>
      </c>
      <c r="P23" s="16"/>
      <c r="Q23" s="16"/>
      <c r="R23" s="16"/>
      <c r="S23" s="16">
        <v>6</v>
      </c>
      <c r="T23" s="16">
        <v>6</v>
      </c>
      <c r="U23" s="37">
        <f t="shared" si="3"/>
        <v>6.5075921908893707E-3</v>
      </c>
      <c r="V23" s="37">
        <f t="shared" si="4"/>
        <v>1.524137497798754E-2</v>
      </c>
      <c r="W23" s="37"/>
      <c r="X23" s="31">
        <f t="shared" si="10"/>
        <v>6</v>
      </c>
      <c r="Y23" s="32">
        <f t="shared" si="5"/>
        <v>4.2765502494654314E-3</v>
      </c>
      <c r="Z23" s="6"/>
      <c r="AA23" s="16">
        <f>Pop!D17/1000</f>
        <v>2913.123</v>
      </c>
      <c r="AB23" s="6"/>
      <c r="AI23" s="16">
        <v>10</v>
      </c>
      <c r="AJ23" s="16">
        <v>9</v>
      </c>
      <c r="AK23" s="16">
        <v>8</v>
      </c>
      <c r="AL23" s="16">
        <v>6</v>
      </c>
      <c r="AN23" s="16"/>
      <c r="AO23" s="16"/>
      <c r="AP23" s="16"/>
      <c r="AQ23" s="16"/>
    </row>
    <row r="24" spans="1:43" ht="13.5" customHeight="1" x14ac:dyDescent="0.25">
      <c r="B24" s="3" t="s">
        <v>122</v>
      </c>
      <c r="C24" s="3" t="s">
        <v>55</v>
      </c>
      <c r="D24" s="3" t="s">
        <v>42</v>
      </c>
      <c r="E24" s="14" t="s">
        <v>46</v>
      </c>
      <c r="F24" s="15" t="s">
        <v>84</v>
      </c>
      <c r="G24" s="16"/>
      <c r="H24" s="16"/>
      <c r="I24" s="16"/>
      <c r="J24" s="16"/>
      <c r="K24" s="16">
        <f t="shared" si="6"/>
        <v>152</v>
      </c>
      <c r="L24" s="16">
        <f t="shared" si="7"/>
        <v>151</v>
      </c>
      <c r="M24" s="16">
        <f t="shared" si="8"/>
        <v>147</v>
      </c>
      <c r="N24" s="16"/>
      <c r="O24" s="16">
        <f t="shared" si="9"/>
        <v>142</v>
      </c>
      <c r="P24" s="16"/>
      <c r="Q24" s="16"/>
      <c r="R24" s="16"/>
      <c r="S24" s="16">
        <v>143</v>
      </c>
      <c r="T24" s="16">
        <v>143</v>
      </c>
      <c r="U24" s="37">
        <f t="shared" si="3"/>
        <v>0.15509761388286333</v>
      </c>
      <c r="V24" s="37">
        <f t="shared" si="4"/>
        <v>0.18975699556325121</v>
      </c>
      <c r="W24" s="37"/>
      <c r="X24" s="31">
        <f t="shared" si="10"/>
        <v>143</v>
      </c>
      <c r="Y24" s="32">
        <f t="shared" si="5"/>
        <v>0.10192444761225944</v>
      </c>
      <c r="Z24" s="6"/>
      <c r="AA24" s="16">
        <f>Pop!D18/1000</f>
        <v>5576.6059999999998</v>
      </c>
      <c r="AB24" s="6"/>
      <c r="AI24" s="16">
        <v>145</v>
      </c>
      <c r="AJ24" s="16">
        <v>147</v>
      </c>
      <c r="AK24" s="16">
        <v>143</v>
      </c>
      <c r="AL24" s="16">
        <v>138</v>
      </c>
      <c r="AN24" s="16">
        <v>7</v>
      </c>
      <c r="AO24" s="16">
        <v>4</v>
      </c>
      <c r="AP24" s="16">
        <v>4</v>
      </c>
      <c r="AQ24" s="16">
        <v>4</v>
      </c>
    </row>
    <row r="25" spans="1:43" ht="13.5" customHeight="1" x14ac:dyDescent="0.25">
      <c r="B25" s="3" t="s">
        <v>122</v>
      </c>
      <c r="C25" s="3" t="s">
        <v>55</v>
      </c>
      <c r="D25" s="3" t="s">
        <v>42</v>
      </c>
      <c r="E25" s="14" t="s">
        <v>45</v>
      </c>
      <c r="F25" s="15" t="s">
        <v>85</v>
      </c>
      <c r="G25" s="16"/>
      <c r="H25" s="16"/>
      <c r="I25" s="16"/>
      <c r="J25" s="16"/>
      <c r="K25" s="16">
        <f t="shared" si="6"/>
        <v>18</v>
      </c>
      <c r="L25" s="16">
        <f t="shared" si="7"/>
        <v>17</v>
      </c>
      <c r="M25" s="16">
        <f t="shared" si="8"/>
        <v>18</v>
      </c>
      <c r="N25" s="16"/>
      <c r="O25" s="16">
        <f t="shared" si="9"/>
        <v>17</v>
      </c>
      <c r="P25" s="16"/>
      <c r="Q25" s="16"/>
      <c r="R25" s="16"/>
      <c r="S25" s="16">
        <v>17</v>
      </c>
      <c r="T25" s="16">
        <v>17</v>
      </c>
      <c r="U25" s="37">
        <f t="shared" si="3"/>
        <v>1.843817787418655E-2</v>
      </c>
      <c r="V25" s="37">
        <f t="shared" si="4"/>
        <v>2.0577302940427891E-2</v>
      </c>
      <c r="W25" s="37"/>
      <c r="X25" s="31">
        <f t="shared" si="10"/>
        <v>17</v>
      </c>
      <c r="Y25" s="32">
        <f t="shared" si="5"/>
        <v>1.2116892373485389E-2</v>
      </c>
      <c r="Z25" s="6"/>
      <c r="AA25" s="16">
        <f>Pop!D19/1000</f>
        <v>6113.5320000000002</v>
      </c>
      <c r="AB25" s="6"/>
      <c r="AI25" s="16">
        <v>18</v>
      </c>
      <c r="AJ25" s="16">
        <v>17</v>
      </c>
      <c r="AK25" s="16">
        <v>18</v>
      </c>
      <c r="AL25" s="16">
        <v>17</v>
      </c>
      <c r="AN25" s="16"/>
      <c r="AO25" s="16"/>
      <c r="AP25" s="16"/>
      <c r="AQ25" s="16"/>
    </row>
    <row r="26" spans="1:43" ht="13.5" customHeight="1" x14ac:dyDescent="0.25">
      <c r="B26" s="3" t="s">
        <v>122</v>
      </c>
      <c r="C26" s="3" t="s">
        <v>55</v>
      </c>
      <c r="D26" s="3" t="s">
        <v>42</v>
      </c>
      <c r="E26" s="14" t="s">
        <v>44</v>
      </c>
      <c r="F26" s="15" t="s">
        <v>86</v>
      </c>
      <c r="G26" s="16"/>
      <c r="H26" s="16"/>
      <c r="I26" s="16"/>
      <c r="J26" s="16"/>
      <c r="K26" s="16">
        <f t="shared" si="6"/>
        <v>8</v>
      </c>
      <c r="L26" s="16">
        <f t="shared" si="7"/>
        <v>7</v>
      </c>
      <c r="M26" s="16">
        <f t="shared" si="8"/>
        <v>7</v>
      </c>
      <c r="N26" s="16"/>
      <c r="O26" s="16">
        <f t="shared" si="9"/>
        <v>7</v>
      </c>
      <c r="P26" s="16"/>
      <c r="Q26" s="16"/>
      <c r="R26" s="16"/>
      <c r="S26" s="16">
        <v>7</v>
      </c>
      <c r="T26" s="16">
        <v>7</v>
      </c>
      <c r="U26" s="37">
        <f t="shared" si="3"/>
        <v>7.5921908893709323E-3</v>
      </c>
      <c r="V26" s="37">
        <f t="shared" si="4"/>
        <v>2.6978098783589814E-2</v>
      </c>
      <c r="W26" s="37"/>
      <c r="X26" s="31">
        <f t="shared" si="10"/>
        <v>7</v>
      </c>
      <c r="Y26" s="32">
        <f t="shared" si="5"/>
        <v>4.9893086243763367E-3</v>
      </c>
      <c r="Z26" s="6"/>
      <c r="AA26" s="16">
        <f>Pop!D20/1000</f>
        <v>1920.076</v>
      </c>
      <c r="AB26" s="6"/>
      <c r="AI26" s="16">
        <v>8</v>
      </c>
      <c r="AJ26" s="16">
        <v>7</v>
      </c>
      <c r="AK26" s="16">
        <v>7</v>
      </c>
      <c r="AL26" s="16">
        <v>7</v>
      </c>
      <c r="AN26" s="16"/>
      <c r="AO26" s="16"/>
      <c r="AP26" s="16"/>
      <c r="AQ26" s="16"/>
    </row>
    <row r="27" spans="1:43" ht="13.5" customHeight="1" x14ac:dyDescent="0.25">
      <c r="B27" s="3" t="s">
        <v>122</v>
      </c>
      <c r="C27" s="3" t="s">
        <v>55</v>
      </c>
      <c r="D27" s="3" t="s">
        <v>42</v>
      </c>
      <c r="E27" s="14" t="s">
        <v>43</v>
      </c>
      <c r="F27" s="15" t="s">
        <v>87</v>
      </c>
      <c r="G27" s="16"/>
      <c r="H27" s="16"/>
      <c r="I27" s="16"/>
      <c r="J27" s="16"/>
      <c r="K27" s="16">
        <f t="shared" si="6"/>
        <v>7</v>
      </c>
      <c r="L27" s="16">
        <f t="shared" si="7"/>
        <v>7</v>
      </c>
      <c r="M27" s="16">
        <f t="shared" si="8"/>
        <v>4</v>
      </c>
      <c r="N27" s="16"/>
      <c r="O27" s="16">
        <f t="shared" si="9"/>
        <v>3</v>
      </c>
      <c r="P27" s="16"/>
      <c r="Q27" s="16"/>
      <c r="R27" s="16"/>
      <c r="S27" s="16">
        <v>3</v>
      </c>
      <c r="T27" s="16">
        <v>3</v>
      </c>
      <c r="U27" s="37">
        <f t="shared" si="3"/>
        <v>3.2537960954446853E-3</v>
      </c>
      <c r="V27" s="37">
        <f t="shared" si="4"/>
        <v>2.9388675828343654E-2</v>
      </c>
      <c r="W27" s="37"/>
      <c r="X27" s="31">
        <f t="shared" si="10"/>
        <v>3</v>
      </c>
      <c r="Y27" s="32">
        <f t="shared" si="5"/>
        <v>2.1382751247327157E-3</v>
      </c>
      <c r="Z27" s="6"/>
      <c r="AA27" s="16">
        <f>Pop!D21/1000</f>
        <v>755.39300000000003</v>
      </c>
      <c r="AB27" s="6"/>
      <c r="AI27" s="16">
        <v>7</v>
      </c>
      <c r="AJ27" s="16">
        <v>7</v>
      </c>
      <c r="AK27" s="16">
        <v>4</v>
      </c>
      <c r="AL27" s="16">
        <v>3</v>
      </c>
      <c r="AN27" s="16"/>
      <c r="AO27" s="16"/>
      <c r="AP27" s="16"/>
      <c r="AQ27" s="16"/>
    </row>
    <row r="28" spans="1:43" ht="13.5" customHeight="1" x14ac:dyDescent="0.25">
      <c r="B28" s="3" t="s">
        <v>122</v>
      </c>
      <c r="C28" s="3" t="s">
        <v>55</v>
      </c>
      <c r="D28" s="3" t="s">
        <v>42</v>
      </c>
      <c r="E28" s="22" t="s">
        <v>41</v>
      </c>
      <c r="F28" s="23" t="s">
        <v>88</v>
      </c>
      <c r="G28" s="24"/>
      <c r="H28" s="24"/>
      <c r="I28" s="24"/>
      <c r="J28" s="24"/>
      <c r="K28" s="16">
        <f t="shared" si="6"/>
        <v>8</v>
      </c>
      <c r="L28" s="16">
        <f t="shared" si="7"/>
        <v>8</v>
      </c>
      <c r="M28" s="16">
        <f t="shared" si="8"/>
        <v>8</v>
      </c>
      <c r="N28" s="16"/>
      <c r="O28" s="16">
        <f t="shared" si="9"/>
        <v>7</v>
      </c>
      <c r="P28" s="16"/>
      <c r="Q28" s="24"/>
      <c r="R28" s="24"/>
      <c r="S28" s="24">
        <v>7</v>
      </c>
      <c r="T28" s="24">
        <v>7</v>
      </c>
      <c r="U28" s="38">
        <f t="shared" si="3"/>
        <v>7.5921908893709323E-3</v>
      </c>
      <c r="V28" s="38">
        <f t="shared" si="4"/>
        <v>5.9563096637099751E-2</v>
      </c>
      <c r="W28" s="37"/>
      <c r="X28" s="31">
        <f t="shared" si="10"/>
        <v>7</v>
      </c>
      <c r="Y28" s="32">
        <f t="shared" si="5"/>
        <v>4.9893086243763367E-3</v>
      </c>
      <c r="Z28" s="6"/>
      <c r="AA28" s="16">
        <f>Pop!D22/1000</f>
        <v>869.66600000000005</v>
      </c>
      <c r="AB28" s="6"/>
      <c r="AI28" s="24">
        <v>8</v>
      </c>
      <c r="AJ28" s="24">
        <v>8</v>
      </c>
      <c r="AK28" s="24">
        <v>8</v>
      </c>
      <c r="AL28" s="24">
        <v>7</v>
      </c>
      <c r="AN28" s="24"/>
      <c r="AO28" s="24"/>
      <c r="AP28" s="24"/>
      <c r="AQ28" s="24"/>
    </row>
    <row r="29" spans="1:43" ht="13.5" customHeight="1" x14ac:dyDescent="0.25">
      <c r="B29" s="3" t="s">
        <v>122</v>
      </c>
      <c r="C29" s="3" t="s">
        <v>142</v>
      </c>
      <c r="D29" s="3" t="s">
        <v>32</v>
      </c>
      <c r="E29" s="14" t="s">
        <v>40</v>
      </c>
      <c r="F29" s="15" t="s">
        <v>89</v>
      </c>
      <c r="G29" s="16"/>
      <c r="H29" s="16"/>
      <c r="I29" s="16"/>
      <c r="J29" s="16"/>
      <c r="K29" s="16">
        <f t="shared" si="6"/>
        <v>6</v>
      </c>
      <c r="L29" s="16">
        <f t="shared" si="7"/>
        <v>4</v>
      </c>
      <c r="M29" s="16">
        <f t="shared" si="8"/>
        <v>4</v>
      </c>
      <c r="N29" s="16"/>
      <c r="O29" s="16">
        <f t="shared" si="9"/>
        <v>4</v>
      </c>
      <c r="P29" s="16"/>
      <c r="Q29" s="16"/>
      <c r="R29" s="16"/>
      <c r="S29" s="16">
        <v>4</v>
      </c>
      <c r="T29" s="16">
        <v>4</v>
      </c>
      <c r="U29" s="37">
        <f t="shared" si="3"/>
        <v>4.3383947939262474E-3</v>
      </c>
      <c r="V29" s="37">
        <f t="shared" si="4"/>
        <v>3.0771181956444228E-2</v>
      </c>
      <c r="W29" s="37"/>
      <c r="X29" s="31">
        <f t="shared" si="10"/>
        <v>4</v>
      </c>
      <c r="Y29" s="32">
        <f t="shared" si="5"/>
        <v>2.851033499643621E-3</v>
      </c>
      <c r="Z29" s="6"/>
      <c r="AA29" s="16">
        <f>Pop!D23/1000</f>
        <v>961.93899999999996</v>
      </c>
      <c r="AB29" s="6"/>
      <c r="AI29" s="16">
        <v>6</v>
      </c>
      <c r="AJ29" s="16">
        <v>4</v>
      </c>
      <c r="AK29" s="16">
        <v>4</v>
      </c>
      <c r="AL29" s="16">
        <v>4</v>
      </c>
      <c r="AN29" s="16"/>
      <c r="AO29" s="16"/>
      <c r="AP29" s="16"/>
      <c r="AQ29" s="16"/>
    </row>
    <row r="30" spans="1:43" ht="13.5" customHeight="1" x14ac:dyDescent="0.25">
      <c r="B30" s="3" t="s">
        <v>122</v>
      </c>
      <c r="C30" s="3" t="s">
        <v>142</v>
      </c>
      <c r="D30" s="3" t="s">
        <v>32</v>
      </c>
      <c r="E30" s="14" t="s">
        <v>39</v>
      </c>
      <c r="F30" s="15" t="s">
        <v>119</v>
      </c>
      <c r="G30" s="16"/>
      <c r="H30" s="16"/>
      <c r="I30" s="16"/>
      <c r="J30" s="16"/>
      <c r="K30" s="16">
        <f t="shared" si="6"/>
        <v>0</v>
      </c>
      <c r="L30" s="16">
        <f t="shared" si="7"/>
        <v>0</v>
      </c>
      <c r="M30" s="16">
        <f t="shared" si="8"/>
        <v>0</v>
      </c>
      <c r="N30" s="16"/>
      <c r="O30" s="16">
        <f t="shared" si="9"/>
        <v>0</v>
      </c>
      <c r="P30" s="16"/>
      <c r="Q30" s="16"/>
      <c r="R30" s="16"/>
      <c r="S30" s="16"/>
      <c r="T30" s="16"/>
      <c r="U30" s="37">
        <f t="shared" si="3"/>
        <v>0</v>
      </c>
      <c r="V30" s="37">
        <f t="shared" si="4"/>
        <v>0</v>
      </c>
      <c r="W30" s="37"/>
      <c r="X30" s="31">
        <f t="shared" si="10"/>
        <v>0</v>
      </c>
      <c r="Y30" s="32">
        <f t="shared" si="5"/>
        <v>0</v>
      </c>
      <c r="Z30" s="6"/>
      <c r="AA30" s="16">
        <f>Pop!D24/1000</f>
        <v>693.97199999999998</v>
      </c>
      <c r="AB30" s="6"/>
      <c r="AI30" s="16"/>
      <c r="AJ30" s="16"/>
      <c r="AK30" s="16"/>
      <c r="AL30" s="16"/>
      <c r="AN30" s="16"/>
      <c r="AO30" s="16"/>
      <c r="AP30" s="16"/>
      <c r="AQ30" s="16"/>
    </row>
    <row r="31" spans="1:43" ht="13.5" customHeight="1" x14ac:dyDescent="0.25">
      <c r="B31" s="3" t="s">
        <v>122</v>
      </c>
      <c r="C31" s="3" t="s">
        <v>142</v>
      </c>
      <c r="D31" s="3" t="s">
        <v>32</v>
      </c>
      <c r="E31" s="14" t="s">
        <v>38</v>
      </c>
      <c r="F31" s="15" t="s">
        <v>90</v>
      </c>
      <c r="G31" s="16"/>
      <c r="H31" s="16"/>
      <c r="I31" s="16"/>
      <c r="J31" s="16"/>
      <c r="K31" s="16">
        <f t="shared" si="6"/>
        <v>19</v>
      </c>
      <c r="L31" s="16">
        <f t="shared" si="7"/>
        <v>19</v>
      </c>
      <c r="M31" s="16">
        <f t="shared" si="8"/>
        <v>18</v>
      </c>
      <c r="N31" s="16"/>
      <c r="O31" s="16">
        <f t="shared" si="9"/>
        <v>18</v>
      </c>
      <c r="P31" s="16"/>
      <c r="Q31" s="16"/>
      <c r="R31" s="16"/>
      <c r="S31" s="16">
        <v>17</v>
      </c>
      <c r="T31" s="16">
        <v>17</v>
      </c>
      <c r="U31" s="37">
        <f t="shared" si="3"/>
        <v>1.843817787418655E-2</v>
      </c>
      <c r="V31" s="37">
        <f t="shared" si="4"/>
        <v>5.9949295667257579E-3</v>
      </c>
      <c r="W31" s="37"/>
      <c r="X31" s="31">
        <f t="shared" si="10"/>
        <v>17</v>
      </c>
      <c r="Y31" s="32">
        <f t="shared" si="5"/>
        <v>1.2116892373485389E-2</v>
      </c>
      <c r="Z31" s="6"/>
      <c r="AA31" s="16">
        <f>Pop!D25/1000</f>
        <v>20984.400000000001</v>
      </c>
      <c r="AB31" s="6"/>
      <c r="AI31" s="16">
        <v>18</v>
      </c>
      <c r="AJ31" s="16">
        <v>19</v>
      </c>
      <c r="AK31" s="16">
        <v>18</v>
      </c>
      <c r="AL31" s="16">
        <v>18</v>
      </c>
      <c r="AN31" s="16">
        <v>1</v>
      </c>
      <c r="AO31" s="16">
        <v>0</v>
      </c>
      <c r="AP31" s="16">
        <v>0</v>
      </c>
      <c r="AQ31" s="16">
        <v>0</v>
      </c>
    </row>
    <row r="32" spans="1:43" ht="13.5" customHeight="1" x14ac:dyDescent="0.25">
      <c r="B32" s="3" t="s">
        <v>122</v>
      </c>
      <c r="C32" s="3" t="s">
        <v>142</v>
      </c>
      <c r="D32" s="3" t="s">
        <v>32</v>
      </c>
      <c r="E32" s="14" t="s">
        <v>37</v>
      </c>
      <c r="F32" s="15" t="s">
        <v>91</v>
      </c>
      <c r="G32" s="16"/>
      <c r="H32" s="16"/>
      <c r="I32" s="16"/>
      <c r="J32" s="16"/>
      <c r="K32" s="16">
        <f t="shared" si="6"/>
        <v>20</v>
      </c>
      <c r="L32" s="16">
        <f t="shared" si="7"/>
        <v>20</v>
      </c>
      <c r="M32" s="16">
        <f t="shared" si="8"/>
        <v>22</v>
      </c>
      <c r="N32" s="16"/>
      <c r="O32" s="16">
        <f t="shared" si="9"/>
        <v>22</v>
      </c>
      <c r="P32" s="16"/>
      <c r="Q32" s="16"/>
      <c r="R32" s="16"/>
      <c r="S32" s="16">
        <v>23</v>
      </c>
      <c r="T32" s="16">
        <v>23</v>
      </c>
      <c r="U32" s="37">
        <f t="shared" si="3"/>
        <v>2.4945770065075923E-2</v>
      </c>
      <c r="V32" s="37">
        <f t="shared" si="4"/>
        <v>1.6319284206662735E-2</v>
      </c>
      <c r="W32" s="37"/>
      <c r="X32" s="31">
        <f t="shared" si="10"/>
        <v>23</v>
      </c>
      <c r="Y32" s="32">
        <f t="shared" si="5"/>
        <v>1.6393442622950821E-2</v>
      </c>
      <c r="Z32" s="6"/>
      <c r="AA32" s="16">
        <f>Pop!D26/1000</f>
        <v>10429.379000000001</v>
      </c>
      <c r="AB32" s="6"/>
      <c r="AI32" s="16">
        <v>17</v>
      </c>
      <c r="AJ32" s="16">
        <v>17</v>
      </c>
      <c r="AK32" s="16">
        <v>19</v>
      </c>
      <c r="AL32" s="16">
        <v>22</v>
      </c>
      <c r="AN32" s="16">
        <v>3</v>
      </c>
      <c r="AO32" s="16">
        <v>3</v>
      </c>
      <c r="AP32" s="16">
        <v>3</v>
      </c>
      <c r="AQ32" s="16">
        <v>0</v>
      </c>
    </row>
    <row r="33" spans="1:43" ht="13.5" customHeight="1" x14ac:dyDescent="0.25">
      <c r="B33" s="3" t="s">
        <v>122</v>
      </c>
      <c r="C33" s="3" t="s">
        <v>142</v>
      </c>
      <c r="D33" s="3" t="s">
        <v>32</v>
      </c>
      <c r="E33" s="14" t="s">
        <v>36</v>
      </c>
      <c r="F33" s="15" t="s">
        <v>92</v>
      </c>
      <c r="G33" s="16"/>
      <c r="H33" s="16"/>
      <c r="I33" s="16"/>
      <c r="J33" s="16"/>
      <c r="K33" s="16">
        <f t="shared" si="6"/>
        <v>6</v>
      </c>
      <c r="L33" s="16">
        <f t="shared" si="7"/>
        <v>3</v>
      </c>
      <c r="M33" s="16">
        <f t="shared" si="8"/>
        <v>3</v>
      </c>
      <c r="N33" s="16"/>
      <c r="O33" s="16">
        <f t="shared" si="9"/>
        <v>2</v>
      </c>
      <c r="P33" s="16"/>
      <c r="Q33" s="16"/>
      <c r="R33" s="16"/>
      <c r="S33" s="16">
        <v>2</v>
      </c>
      <c r="T33" s="16">
        <v>2</v>
      </c>
      <c r="U33" s="37">
        <f t="shared" si="3"/>
        <v>2.1691973969631237E-3</v>
      </c>
      <c r="V33" s="37">
        <f t="shared" si="4"/>
        <v>2.4454010515554984E-3</v>
      </c>
      <c r="W33" s="37"/>
      <c r="X33" s="31">
        <f t="shared" si="10"/>
        <v>2</v>
      </c>
      <c r="Y33" s="32">
        <f t="shared" si="5"/>
        <v>1.4255167498218105E-3</v>
      </c>
      <c r="Z33" s="6"/>
      <c r="AA33" s="16">
        <f>Pop!D27/1000</f>
        <v>6052.1769999999997</v>
      </c>
      <c r="AB33" s="6"/>
      <c r="AI33" s="16">
        <v>5</v>
      </c>
      <c r="AJ33" s="16">
        <v>3</v>
      </c>
      <c r="AK33" s="16">
        <v>3</v>
      </c>
      <c r="AL33" s="16">
        <v>2</v>
      </c>
      <c r="AN33" s="16">
        <v>1</v>
      </c>
      <c r="AO33" s="16">
        <v>0</v>
      </c>
      <c r="AP33" s="16">
        <v>0</v>
      </c>
      <c r="AQ33" s="16">
        <v>0</v>
      </c>
    </row>
    <row r="34" spans="1:43" ht="13.5" customHeight="1" x14ac:dyDescent="0.25">
      <c r="B34" s="3" t="s">
        <v>122</v>
      </c>
      <c r="C34" s="3" t="s">
        <v>142</v>
      </c>
      <c r="D34" s="3" t="s">
        <v>32</v>
      </c>
      <c r="E34" s="14" t="s">
        <v>35</v>
      </c>
      <c r="F34" s="15" t="s">
        <v>93</v>
      </c>
      <c r="G34" s="16"/>
      <c r="H34" s="16"/>
      <c r="I34" s="16"/>
      <c r="J34" s="16"/>
      <c r="K34" s="16">
        <f t="shared" si="6"/>
        <v>27</v>
      </c>
      <c r="L34" s="16">
        <f t="shared" si="7"/>
        <v>27</v>
      </c>
      <c r="M34" s="16">
        <f t="shared" si="8"/>
        <v>26</v>
      </c>
      <c r="N34" s="16"/>
      <c r="O34" s="16">
        <f t="shared" si="9"/>
        <v>25</v>
      </c>
      <c r="P34" s="16"/>
      <c r="Q34" s="16"/>
      <c r="R34" s="16"/>
      <c r="S34" s="16">
        <v>25</v>
      </c>
      <c r="T34" s="16">
        <v>25</v>
      </c>
      <c r="U34" s="37">
        <f t="shared" si="3"/>
        <v>2.7114967462039046E-2</v>
      </c>
      <c r="V34" s="37">
        <f t="shared" si="4"/>
        <v>1.8007636990178245E-2</v>
      </c>
      <c r="W34" s="37"/>
      <c r="X34" s="31">
        <f t="shared" si="10"/>
        <v>25</v>
      </c>
      <c r="Y34" s="32">
        <f t="shared" si="5"/>
        <v>1.7818959372772631E-2</v>
      </c>
      <c r="Z34" s="6"/>
      <c r="AA34" s="16">
        <f>Pop!D28/1000</f>
        <v>10273.419</v>
      </c>
      <c r="AB34" s="6"/>
      <c r="AI34" s="16">
        <v>27</v>
      </c>
      <c r="AJ34" s="16">
        <v>27</v>
      </c>
      <c r="AK34" s="16">
        <v>26</v>
      </c>
      <c r="AL34" s="16">
        <v>25</v>
      </c>
      <c r="AN34" s="16"/>
      <c r="AO34" s="16"/>
      <c r="AP34" s="16"/>
      <c r="AQ34" s="16"/>
    </row>
    <row r="35" spans="1:43" ht="13.5" customHeight="1" x14ac:dyDescent="0.25">
      <c r="B35" s="3" t="s">
        <v>122</v>
      </c>
      <c r="C35" s="3" t="s">
        <v>142</v>
      </c>
      <c r="D35" s="3" t="s">
        <v>32</v>
      </c>
      <c r="E35" s="14" t="s">
        <v>6</v>
      </c>
      <c r="F35" s="15" t="s">
        <v>94</v>
      </c>
      <c r="G35" s="16"/>
      <c r="H35" s="16"/>
      <c r="I35" s="16"/>
      <c r="J35" s="16"/>
      <c r="K35" s="16">
        <f t="shared" si="6"/>
        <v>0</v>
      </c>
      <c r="L35" s="16">
        <f t="shared" si="7"/>
        <v>0</v>
      </c>
      <c r="M35" s="16">
        <f t="shared" si="8"/>
        <v>0</v>
      </c>
      <c r="N35" s="16"/>
      <c r="O35" s="16">
        <f t="shared" si="9"/>
        <v>0</v>
      </c>
      <c r="P35" s="16"/>
      <c r="Q35" s="16"/>
      <c r="R35" s="16"/>
      <c r="S35" s="16"/>
      <c r="T35" s="16"/>
      <c r="U35" s="37">
        <f t="shared" si="3"/>
        <v>0</v>
      </c>
      <c r="V35" s="37">
        <f t="shared" si="4"/>
        <v>0</v>
      </c>
      <c r="W35" s="37"/>
      <c r="X35" s="31">
        <f t="shared" si="10"/>
        <v>0</v>
      </c>
      <c r="Y35" s="32">
        <f t="shared" si="5"/>
        <v>0</v>
      </c>
      <c r="Z35" s="6"/>
      <c r="AA35" s="16">
        <f>Pop!D29/1000</f>
        <v>3337.1770000000001</v>
      </c>
      <c r="AB35" s="6"/>
      <c r="AI35" s="16"/>
      <c r="AJ35" s="16"/>
      <c r="AK35" s="16"/>
      <c r="AL35" s="16"/>
      <c r="AN35" s="16"/>
      <c r="AO35" s="16"/>
      <c r="AP35" s="16"/>
      <c r="AQ35" s="16"/>
    </row>
    <row r="36" spans="1:43" ht="13.5" customHeight="1" x14ac:dyDescent="0.25">
      <c r="B36" s="3" t="s">
        <v>122</v>
      </c>
      <c r="C36" s="3" t="s">
        <v>142</v>
      </c>
      <c r="D36" s="3" t="s">
        <v>32</v>
      </c>
      <c r="E36" s="14" t="s">
        <v>34</v>
      </c>
      <c r="F36" s="15" t="s">
        <v>95</v>
      </c>
      <c r="G36" s="16"/>
      <c r="H36" s="16"/>
      <c r="I36" s="16"/>
      <c r="J36" s="16"/>
      <c r="K36" s="16">
        <f t="shared" si="6"/>
        <v>3</v>
      </c>
      <c r="L36" s="16">
        <f t="shared" si="7"/>
        <v>3</v>
      </c>
      <c r="M36" s="16">
        <f t="shared" si="8"/>
        <v>3</v>
      </c>
      <c r="N36" s="16"/>
      <c r="O36" s="16">
        <f t="shared" si="9"/>
        <v>3</v>
      </c>
      <c r="P36" s="16"/>
      <c r="Q36" s="16"/>
      <c r="R36" s="16"/>
      <c r="S36" s="16">
        <v>3</v>
      </c>
      <c r="T36" s="16">
        <v>3</v>
      </c>
      <c r="U36" s="37">
        <f t="shared" si="3"/>
        <v>3.2537960954446853E-3</v>
      </c>
      <c r="V36" s="37">
        <f t="shared" si="4"/>
        <v>4.4184652838993319E-3</v>
      </c>
      <c r="W36" s="37"/>
      <c r="X36" s="31">
        <f t="shared" si="10"/>
        <v>3</v>
      </c>
      <c r="Y36" s="32">
        <f t="shared" si="5"/>
        <v>2.1382751247327157E-3</v>
      </c>
      <c r="Z36" s="6"/>
      <c r="AA36" s="16">
        <f>Pop!D30/1000</f>
        <v>5024.3689999999997</v>
      </c>
      <c r="AB36" s="6"/>
      <c r="AI36" s="16">
        <v>3</v>
      </c>
      <c r="AJ36" s="16">
        <v>3</v>
      </c>
      <c r="AK36" s="16">
        <v>3</v>
      </c>
      <c r="AL36" s="16">
        <v>3</v>
      </c>
      <c r="AN36" s="16"/>
      <c r="AO36" s="16"/>
      <c r="AP36" s="16"/>
      <c r="AQ36" s="16"/>
    </row>
    <row r="37" spans="1:43" ht="13.5" customHeight="1" x14ac:dyDescent="0.25">
      <c r="B37" s="3" t="s">
        <v>122</v>
      </c>
      <c r="C37" s="3" t="s">
        <v>142</v>
      </c>
      <c r="D37" s="3" t="s">
        <v>32</v>
      </c>
      <c r="E37" s="14" t="s">
        <v>33</v>
      </c>
      <c r="F37" s="15" t="s">
        <v>96</v>
      </c>
      <c r="G37" s="16"/>
      <c r="H37" s="16"/>
      <c r="I37" s="16"/>
      <c r="J37" s="16"/>
      <c r="K37" s="16">
        <f t="shared" si="6"/>
        <v>25</v>
      </c>
      <c r="L37" s="16">
        <f t="shared" si="7"/>
        <v>27</v>
      </c>
      <c r="M37" s="16">
        <f t="shared" si="8"/>
        <v>23</v>
      </c>
      <c r="N37" s="16"/>
      <c r="O37" s="16">
        <f t="shared" si="9"/>
        <v>21</v>
      </c>
      <c r="P37" s="16"/>
      <c r="Q37" s="16"/>
      <c r="R37" s="16"/>
      <c r="S37" s="16">
        <v>21</v>
      </c>
      <c r="T37" s="16">
        <v>21</v>
      </c>
      <c r="U37" s="37">
        <f t="shared" si="3"/>
        <v>2.27765726681128E-2</v>
      </c>
      <c r="V37" s="37">
        <f t="shared" si="4"/>
        <v>1.8347064115551086E-2</v>
      </c>
      <c r="W37" s="37"/>
      <c r="X37" s="31">
        <f t="shared" si="10"/>
        <v>21</v>
      </c>
      <c r="Y37" s="32">
        <f t="shared" si="5"/>
        <v>1.496792587312901E-2</v>
      </c>
      <c r="Z37" s="6"/>
      <c r="AA37" s="16">
        <f>Pop!D31/1000</f>
        <v>8470.02</v>
      </c>
      <c r="AB37" s="6"/>
      <c r="AI37" s="16">
        <v>25</v>
      </c>
      <c r="AJ37" s="16">
        <v>27</v>
      </c>
      <c r="AK37" s="16">
        <v>23</v>
      </c>
      <c r="AL37" s="16">
        <v>21</v>
      </c>
      <c r="AM37" s="6"/>
      <c r="AN37" s="16"/>
      <c r="AO37" s="16"/>
      <c r="AP37" s="16"/>
      <c r="AQ37" s="16"/>
    </row>
    <row r="38" spans="1:43" s="6" customFormat="1" ht="13.5" customHeight="1" x14ac:dyDescent="0.25">
      <c r="A38" s="2"/>
      <c r="B38" s="3" t="s">
        <v>122</v>
      </c>
      <c r="C38" s="3" t="s">
        <v>142</v>
      </c>
      <c r="D38" s="3" t="s">
        <v>32</v>
      </c>
      <c r="E38" s="22" t="s">
        <v>31</v>
      </c>
      <c r="F38" s="23" t="s">
        <v>97</v>
      </c>
      <c r="G38" s="24"/>
      <c r="H38" s="24"/>
      <c r="I38" s="24"/>
      <c r="J38" s="24"/>
      <c r="K38" s="16">
        <f t="shared" si="6"/>
        <v>4</v>
      </c>
      <c r="L38" s="16">
        <f t="shared" si="7"/>
        <v>4</v>
      </c>
      <c r="M38" s="16">
        <f t="shared" si="8"/>
        <v>4</v>
      </c>
      <c r="N38" s="16"/>
      <c r="O38" s="16">
        <f t="shared" si="9"/>
        <v>5</v>
      </c>
      <c r="P38" s="16"/>
      <c r="Q38" s="24"/>
      <c r="R38" s="24"/>
      <c r="S38" s="24">
        <v>6</v>
      </c>
      <c r="T38" s="24">
        <v>6</v>
      </c>
      <c r="U38" s="38">
        <f t="shared" si="3"/>
        <v>6.5075921908893707E-3</v>
      </c>
      <c r="V38" s="38">
        <f t="shared" si="4"/>
        <v>2.4451264609492929E-2</v>
      </c>
      <c r="W38" s="37"/>
      <c r="X38" s="31">
        <f t="shared" si="10"/>
        <v>6</v>
      </c>
      <c r="Y38" s="32">
        <f t="shared" si="5"/>
        <v>4.2765502494654314E-3</v>
      </c>
      <c r="AA38" s="16">
        <f>Pop!D32/1000</f>
        <v>1815.857</v>
      </c>
      <c r="AC38" s="2"/>
      <c r="AI38" s="24">
        <v>4</v>
      </c>
      <c r="AJ38" s="24">
        <v>4</v>
      </c>
      <c r="AK38" s="24">
        <v>4</v>
      </c>
      <c r="AL38" s="24">
        <v>5</v>
      </c>
      <c r="AN38" s="24"/>
      <c r="AO38" s="24"/>
      <c r="AP38" s="24"/>
      <c r="AQ38" s="24"/>
    </row>
    <row r="39" spans="1:43" s="6" customFormat="1" ht="13.5" customHeight="1" x14ac:dyDescent="0.25">
      <c r="A39" s="2"/>
      <c r="B39" s="3" t="s">
        <v>122</v>
      </c>
      <c r="C39" s="3" t="s">
        <v>142</v>
      </c>
      <c r="D39" s="3" t="s">
        <v>27</v>
      </c>
      <c r="E39" s="14" t="s">
        <v>30</v>
      </c>
      <c r="F39" s="15" t="s">
        <v>98</v>
      </c>
      <c r="G39" s="16"/>
      <c r="H39" s="16"/>
      <c r="I39" s="16"/>
      <c r="J39" s="16"/>
      <c r="K39" s="16">
        <f t="shared" si="6"/>
        <v>20</v>
      </c>
      <c r="L39" s="16">
        <f t="shared" si="7"/>
        <v>17</v>
      </c>
      <c r="M39" s="16">
        <f t="shared" si="8"/>
        <v>16</v>
      </c>
      <c r="N39" s="16"/>
      <c r="O39" s="16">
        <f t="shared" si="9"/>
        <v>16</v>
      </c>
      <c r="P39" s="16"/>
      <c r="Q39" s="16"/>
      <c r="R39" s="16"/>
      <c r="S39" s="16">
        <v>16</v>
      </c>
      <c r="T39" s="16">
        <v>16</v>
      </c>
      <c r="U39" s="37">
        <f t="shared" si="3"/>
        <v>1.735357917570499E-2</v>
      </c>
      <c r="V39" s="37">
        <f t="shared" si="4"/>
        <v>2.4288439994937173E-2</v>
      </c>
      <c r="W39" s="37"/>
      <c r="X39" s="31">
        <f t="shared" si="10"/>
        <v>16</v>
      </c>
      <c r="Y39" s="32">
        <f t="shared" si="5"/>
        <v>1.1404133998574484E-2</v>
      </c>
      <c r="AA39" s="16">
        <f>Pop!D33/1000</f>
        <v>4874.7470000000003</v>
      </c>
      <c r="AC39" s="2"/>
      <c r="AI39" s="16">
        <v>10</v>
      </c>
      <c r="AJ39" s="16">
        <v>9</v>
      </c>
      <c r="AK39" s="16">
        <v>10</v>
      </c>
      <c r="AL39" s="16">
        <v>16</v>
      </c>
      <c r="AN39" s="16">
        <v>10</v>
      </c>
      <c r="AO39" s="16">
        <v>8</v>
      </c>
      <c r="AP39" s="16">
        <v>6</v>
      </c>
      <c r="AQ39" s="16">
        <v>0</v>
      </c>
    </row>
    <row r="40" spans="1:43" s="6" customFormat="1" ht="13.5" customHeight="1" x14ac:dyDescent="0.25">
      <c r="A40" s="2"/>
      <c r="B40" s="3" t="s">
        <v>122</v>
      </c>
      <c r="C40" s="3" t="s">
        <v>142</v>
      </c>
      <c r="D40" s="3" t="s">
        <v>27</v>
      </c>
      <c r="E40" s="14" t="s">
        <v>29</v>
      </c>
      <c r="F40" s="15" t="s">
        <v>99</v>
      </c>
      <c r="G40" s="16"/>
      <c r="H40" s="16"/>
      <c r="I40" s="16"/>
      <c r="J40" s="16"/>
      <c r="K40" s="16">
        <f t="shared" si="6"/>
        <v>22</v>
      </c>
      <c r="L40" s="16">
        <f t="shared" si="7"/>
        <v>21</v>
      </c>
      <c r="M40" s="16">
        <f t="shared" si="8"/>
        <v>19</v>
      </c>
      <c r="N40" s="16"/>
      <c r="O40" s="16">
        <f t="shared" si="9"/>
        <v>15</v>
      </c>
      <c r="P40" s="16"/>
      <c r="Q40" s="16"/>
      <c r="R40" s="16"/>
      <c r="S40" s="16">
        <v>15</v>
      </c>
      <c r="T40" s="16">
        <v>15</v>
      </c>
      <c r="U40" s="37">
        <f t="shared" ref="U40:U62" si="11">S40/S$67</f>
        <v>1.6268980477223426E-2</v>
      </c>
      <c r="V40" s="37">
        <f t="shared" si="4"/>
        <v>2.4920361484436333E-2</v>
      </c>
      <c r="W40" s="37"/>
      <c r="X40" s="31">
        <f t="shared" si="10"/>
        <v>15</v>
      </c>
      <c r="Y40" s="32">
        <f t="shared" ref="Y40:Y71" si="12">X40/X$73</f>
        <v>1.0691375623663579E-2</v>
      </c>
      <c r="AA40" s="16">
        <f>Pop!D34/1000</f>
        <v>4454.1890000000003</v>
      </c>
      <c r="AC40" s="2"/>
      <c r="AI40" s="16">
        <v>18</v>
      </c>
      <c r="AJ40" s="16">
        <v>17</v>
      </c>
      <c r="AK40" s="16">
        <v>17</v>
      </c>
      <c r="AL40" s="16">
        <v>14</v>
      </c>
      <c r="AN40" s="16">
        <v>4</v>
      </c>
      <c r="AO40" s="16">
        <v>4</v>
      </c>
      <c r="AP40" s="16">
        <v>2</v>
      </c>
      <c r="AQ40" s="16">
        <v>1</v>
      </c>
    </row>
    <row r="41" spans="1:43" s="6" customFormat="1" ht="13.5" customHeight="1" x14ac:dyDescent="0.25">
      <c r="A41" s="2"/>
      <c r="B41" s="3" t="s">
        <v>122</v>
      </c>
      <c r="C41" s="3" t="s">
        <v>142</v>
      </c>
      <c r="D41" s="3" t="s">
        <v>27</v>
      </c>
      <c r="E41" s="14" t="s">
        <v>28</v>
      </c>
      <c r="F41" s="15" t="s">
        <v>100</v>
      </c>
      <c r="G41" s="16"/>
      <c r="H41" s="16"/>
      <c r="I41" s="16"/>
      <c r="J41" s="16"/>
      <c r="K41" s="16">
        <f t="shared" si="6"/>
        <v>22</v>
      </c>
      <c r="L41" s="16">
        <f t="shared" si="7"/>
        <v>21</v>
      </c>
      <c r="M41" s="16">
        <f t="shared" si="8"/>
        <v>20</v>
      </c>
      <c r="N41" s="16"/>
      <c r="O41" s="16">
        <f t="shared" si="9"/>
        <v>20</v>
      </c>
      <c r="P41" s="16"/>
      <c r="Q41" s="16"/>
      <c r="R41" s="16"/>
      <c r="S41" s="16">
        <v>20</v>
      </c>
      <c r="T41" s="16">
        <v>20</v>
      </c>
      <c r="U41" s="37">
        <f t="shared" si="11"/>
        <v>2.1691973969631236E-2</v>
      </c>
      <c r="V41" s="37">
        <f t="shared" si="4"/>
        <v>4.9596193157065781E-2</v>
      </c>
      <c r="W41" s="37"/>
      <c r="X41" s="31">
        <f t="shared" si="10"/>
        <v>20</v>
      </c>
      <c r="Y41" s="32">
        <f t="shared" si="12"/>
        <v>1.4255167498218105E-2</v>
      </c>
      <c r="AA41" s="16">
        <f>Pop!D35/1000</f>
        <v>2984.1</v>
      </c>
      <c r="AC41" s="2"/>
      <c r="AI41" s="16">
        <v>17</v>
      </c>
      <c r="AJ41" s="16">
        <v>16</v>
      </c>
      <c r="AK41" s="16">
        <v>18</v>
      </c>
      <c r="AL41" s="16">
        <v>20</v>
      </c>
      <c r="AN41" s="16">
        <v>5</v>
      </c>
      <c r="AO41" s="16">
        <v>5</v>
      </c>
      <c r="AP41" s="16">
        <v>2</v>
      </c>
      <c r="AQ41" s="16"/>
    </row>
    <row r="42" spans="1:43" s="6" customFormat="1" ht="13.5" customHeight="1" x14ac:dyDescent="0.25">
      <c r="A42" s="2"/>
      <c r="B42" s="3" t="s">
        <v>122</v>
      </c>
      <c r="C42" s="3" t="s">
        <v>142</v>
      </c>
      <c r="D42" s="3" t="s">
        <v>27</v>
      </c>
      <c r="E42" s="22" t="s">
        <v>26</v>
      </c>
      <c r="F42" s="23" t="s">
        <v>101</v>
      </c>
      <c r="G42" s="24"/>
      <c r="H42" s="24"/>
      <c r="I42" s="24"/>
      <c r="J42" s="24"/>
      <c r="K42" s="16">
        <f t="shared" si="6"/>
        <v>18</v>
      </c>
      <c r="L42" s="16">
        <f t="shared" si="7"/>
        <v>16</v>
      </c>
      <c r="M42" s="16">
        <f t="shared" si="8"/>
        <v>14</v>
      </c>
      <c r="N42" s="16"/>
      <c r="O42" s="16">
        <f t="shared" si="9"/>
        <v>10</v>
      </c>
      <c r="P42" s="16"/>
      <c r="Q42" s="24"/>
      <c r="R42" s="24"/>
      <c r="S42" s="24">
        <v>10</v>
      </c>
      <c r="T42" s="24">
        <v>10</v>
      </c>
      <c r="U42" s="38">
        <f t="shared" si="11"/>
        <v>1.0845986984815618E-2</v>
      </c>
      <c r="V42" s="38">
        <f t="shared" si="4"/>
        <v>1.101848962117837E-2</v>
      </c>
      <c r="W42" s="37"/>
      <c r="X42" s="31">
        <f t="shared" si="10"/>
        <v>10</v>
      </c>
      <c r="Y42" s="32">
        <f t="shared" si="12"/>
        <v>7.1275837491090524E-3</v>
      </c>
      <c r="AA42" s="16">
        <f>Pop!D36/1000</f>
        <v>6715.9840000000004</v>
      </c>
      <c r="AC42" s="2"/>
      <c r="AI42" s="24">
        <v>17</v>
      </c>
      <c r="AJ42" s="24">
        <v>15</v>
      </c>
      <c r="AK42" s="24">
        <v>13</v>
      </c>
      <c r="AL42" s="24">
        <v>9</v>
      </c>
      <c r="AN42" s="24">
        <v>1</v>
      </c>
      <c r="AO42" s="24">
        <v>1</v>
      </c>
      <c r="AP42" s="24">
        <v>1</v>
      </c>
      <c r="AQ42" s="24">
        <v>1</v>
      </c>
    </row>
    <row r="43" spans="1:43" s="6" customFormat="1" ht="13.5" customHeight="1" x14ac:dyDescent="0.25">
      <c r="A43" s="2"/>
      <c r="B43" s="3" t="s">
        <v>122</v>
      </c>
      <c r="C43" s="3" t="s">
        <v>142</v>
      </c>
      <c r="D43" s="3" t="s">
        <v>22</v>
      </c>
      <c r="E43" s="14" t="s">
        <v>25</v>
      </c>
      <c r="F43" s="15" t="s">
        <v>102</v>
      </c>
      <c r="G43" s="16"/>
      <c r="H43" s="16"/>
      <c r="I43" s="16"/>
      <c r="J43" s="16"/>
      <c r="K43" s="16">
        <f t="shared" si="6"/>
        <v>6</v>
      </c>
      <c r="L43" s="16">
        <f t="shared" si="7"/>
        <v>5</v>
      </c>
      <c r="M43" s="16">
        <f t="shared" si="8"/>
        <v>5</v>
      </c>
      <c r="N43" s="16"/>
      <c r="O43" s="16">
        <f t="shared" si="9"/>
        <v>5</v>
      </c>
      <c r="P43" s="16"/>
      <c r="Q43" s="16"/>
      <c r="R43" s="16"/>
      <c r="S43" s="16">
        <v>5</v>
      </c>
      <c r="T43" s="16">
        <v>5</v>
      </c>
      <c r="U43" s="37">
        <f t="shared" si="11"/>
        <v>5.4229934924078091E-3</v>
      </c>
      <c r="V43" s="37">
        <f t="shared" si="4"/>
        <v>1.231576694441495E-2</v>
      </c>
      <c r="W43" s="37"/>
      <c r="X43" s="31">
        <f t="shared" si="10"/>
        <v>5</v>
      </c>
      <c r="Y43" s="32">
        <f t="shared" si="12"/>
        <v>3.5637918745545262E-3</v>
      </c>
      <c r="AA43" s="16">
        <f>Pop!D37/1000</f>
        <v>3004.279</v>
      </c>
      <c r="AC43" s="2"/>
      <c r="AI43" s="16">
        <v>3</v>
      </c>
      <c r="AJ43" s="16">
        <v>2</v>
      </c>
      <c r="AK43" s="16">
        <v>4</v>
      </c>
      <c r="AL43" s="16">
        <v>5</v>
      </c>
      <c r="AN43" s="16">
        <v>3</v>
      </c>
      <c r="AO43" s="16">
        <v>3</v>
      </c>
      <c r="AP43" s="16">
        <v>1</v>
      </c>
      <c r="AQ43" s="16">
        <v>0</v>
      </c>
    </row>
    <row r="44" spans="1:43" s="6" customFormat="1" ht="13.5" customHeight="1" x14ac:dyDescent="0.25">
      <c r="A44" s="2"/>
      <c r="B44" s="3" t="s">
        <v>122</v>
      </c>
      <c r="C44" s="3" t="s">
        <v>142</v>
      </c>
      <c r="D44" s="3" t="s">
        <v>22</v>
      </c>
      <c r="E44" s="14" t="s">
        <v>24</v>
      </c>
      <c r="F44" s="15" t="s">
        <v>103</v>
      </c>
      <c r="G44" s="16"/>
      <c r="H44" s="16"/>
      <c r="I44" s="16"/>
      <c r="J44" s="16"/>
      <c r="K44" s="16">
        <f t="shared" si="6"/>
        <v>45</v>
      </c>
      <c r="L44" s="16">
        <f t="shared" si="7"/>
        <v>43</v>
      </c>
      <c r="M44" s="16">
        <f t="shared" si="8"/>
        <v>42</v>
      </c>
      <c r="N44" s="16"/>
      <c r="O44" s="16">
        <f t="shared" si="9"/>
        <v>41</v>
      </c>
      <c r="P44" s="16"/>
      <c r="Q44" s="16"/>
      <c r="R44" s="16"/>
      <c r="S44" s="16">
        <v>39</v>
      </c>
      <c r="T44" s="16">
        <v>39</v>
      </c>
      <c r="U44" s="37">
        <f t="shared" si="11"/>
        <v>4.2299349240780909E-2</v>
      </c>
      <c r="V44" s="37">
        <f t="shared" si="4"/>
        <v>6.1609625105644716E-2</v>
      </c>
      <c r="W44" s="37"/>
      <c r="X44" s="31">
        <f t="shared" si="10"/>
        <v>39</v>
      </c>
      <c r="Y44" s="32">
        <f t="shared" si="12"/>
        <v>2.7797576621525304E-2</v>
      </c>
      <c r="AA44" s="16">
        <f>Pop!D38/1000</f>
        <v>4684.3329999999996</v>
      </c>
      <c r="AC44" s="2"/>
      <c r="AI44" s="16">
        <v>39</v>
      </c>
      <c r="AJ44" s="16">
        <v>39</v>
      </c>
      <c r="AK44" s="16">
        <v>38</v>
      </c>
      <c r="AL44" s="16">
        <v>39</v>
      </c>
      <c r="AN44" s="16">
        <v>6</v>
      </c>
      <c r="AO44" s="16">
        <v>4</v>
      </c>
      <c r="AP44" s="16">
        <v>4</v>
      </c>
      <c r="AQ44" s="16">
        <v>2</v>
      </c>
    </row>
    <row r="45" spans="1:43" s="6" customFormat="1" ht="13.5" customHeight="1" x14ac:dyDescent="0.25">
      <c r="A45" s="2"/>
      <c r="B45" s="3" t="s">
        <v>122</v>
      </c>
      <c r="C45" s="3" t="s">
        <v>142</v>
      </c>
      <c r="D45" s="3" t="s">
        <v>22</v>
      </c>
      <c r="E45" s="14" t="s">
        <v>23</v>
      </c>
      <c r="F45" s="15" t="s">
        <v>104</v>
      </c>
      <c r="G45" s="16"/>
      <c r="H45" s="16"/>
      <c r="I45" s="16"/>
      <c r="J45" s="16"/>
      <c r="K45" s="16">
        <f t="shared" si="6"/>
        <v>6</v>
      </c>
      <c r="L45" s="16">
        <f t="shared" si="7"/>
        <v>6</v>
      </c>
      <c r="M45" s="16">
        <f t="shared" si="8"/>
        <v>4</v>
      </c>
      <c r="N45" s="16"/>
      <c r="O45" s="16">
        <f t="shared" si="9"/>
        <v>4</v>
      </c>
      <c r="P45" s="16"/>
      <c r="Q45" s="16"/>
      <c r="R45" s="16"/>
      <c r="S45" s="16">
        <v>4</v>
      </c>
      <c r="T45" s="16">
        <v>4</v>
      </c>
      <c r="U45" s="37">
        <f t="shared" si="11"/>
        <v>4.3383947939262474E-3</v>
      </c>
      <c r="V45" s="37">
        <f t="shared" si="4"/>
        <v>7.5301511321683992E-3</v>
      </c>
      <c r="W45" s="37"/>
      <c r="X45" s="31">
        <f t="shared" si="10"/>
        <v>4</v>
      </c>
      <c r="Y45" s="32">
        <f t="shared" si="12"/>
        <v>2.851033499643621E-3</v>
      </c>
      <c r="AA45" s="16">
        <f>Pop!D39/1000</f>
        <v>3930.864</v>
      </c>
      <c r="AC45" s="2"/>
      <c r="AI45" s="16">
        <v>2</v>
      </c>
      <c r="AJ45" s="16">
        <v>3</v>
      </c>
      <c r="AK45" s="16">
        <v>3</v>
      </c>
      <c r="AL45" s="16">
        <v>3</v>
      </c>
      <c r="AN45" s="16">
        <v>4</v>
      </c>
      <c r="AO45" s="16">
        <v>3</v>
      </c>
      <c r="AP45" s="16">
        <v>1</v>
      </c>
      <c r="AQ45" s="16">
        <v>1</v>
      </c>
    </row>
    <row r="46" spans="1:43" s="6" customFormat="1" ht="13.5" customHeight="1" x14ac:dyDescent="0.25">
      <c r="A46" s="2"/>
      <c r="B46" s="3" t="s">
        <v>122</v>
      </c>
      <c r="C46" s="3" t="s">
        <v>142</v>
      </c>
      <c r="D46" s="3" t="s">
        <v>22</v>
      </c>
      <c r="E46" s="22" t="s">
        <v>21</v>
      </c>
      <c r="F46" s="23" t="s">
        <v>105</v>
      </c>
      <c r="G46" s="24"/>
      <c r="H46" s="24"/>
      <c r="I46" s="24"/>
      <c r="J46" s="24"/>
      <c r="K46" s="16">
        <f t="shared" si="6"/>
        <v>71</v>
      </c>
      <c r="L46" s="16">
        <f t="shared" si="7"/>
        <v>72</v>
      </c>
      <c r="M46" s="16">
        <f t="shared" si="8"/>
        <v>75</v>
      </c>
      <c r="N46" s="16"/>
      <c r="O46" s="16">
        <f t="shared" si="9"/>
        <v>70</v>
      </c>
      <c r="P46" s="16"/>
      <c r="Q46" s="24"/>
      <c r="R46" s="24"/>
      <c r="S46" s="24">
        <v>68</v>
      </c>
      <c r="T46" s="24">
        <v>68</v>
      </c>
      <c r="U46" s="38">
        <f t="shared" si="11"/>
        <v>7.3752711496746198E-2</v>
      </c>
      <c r="V46" s="38">
        <f t="shared" si="4"/>
        <v>1.777803152533956E-2</v>
      </c>
      <c r="W46" s="37"/>
      <c r="X46" s="31">
        <f t="shared" si="10"/>
        <v>68</v>
      </c>
      <c r="Y46" s="32">
        <f t="shared" si="12"/>
        <v>4.8467569493941556E-2</v>
      </c>
      <c r="AA46" s="16">
        <f>Pop!D40/1000</f>
        <v>28304.596000000001</v>
      </c>
      <c r="AC46" s="2"/>
      <c r="AI46" s="24">
        <v>44</v>
      </c>
      <c r="AJ46" s="24">
        <v>54</v>
      </c>
      <c r="AK46" s="24">
        <v>67</v>
      </c>
      <c r="AL46" s="24">
        <v>65</v>
      </c>
      <c r="AN46" s="24">
        <v>27</v>
      </c>
      <c r="AO46" s="24">
        <v>18</v>
      </c>
      <c r="AP46" s="24">
        <v>8</v>
      </c>
      <c r="AQ46" s="24">
        <v>5</v>
      </c>
    </row>
    <row r="47" spans="1:43" s="6" customFormat="1" ht="13.5" customHeight="1" x14ac:dyDescent="0.25">
      <c r="A47" s="2"/>
      <c r="B47" s="3" t="s">
        <v>122</v>
      </c>
      <c r="C47" s="3" t="s">
        <v>133</v>
      </c>
      <c r="D47" s="3" t="s">
        <v>5</v>
      </c>
      <c r="E47" s="14" t="s">
        <v>20</v>
      </c>
      <c r="F47" s="15" t="s">
        <v>106</v>
      </c>
      <c r="G47" s="16"/>
      <c r="H47" s="16"/>
      <c r="I47" s="16"/>
      <c r="J47" s="16"/>
      <c r="K47" s="16">
        <f t="shared" si="6"/>
        <v>24</v>
      </c>
      <c r="L47" s="16">
        <f t="shared" si="7"/>
        <v>24</v>
      </c>
      <c r="M47" s="16">
        <f t="shared" si="8"/>
        <v>24</v>
      </c>
      <c r="N47" s="16"/>
      <c r="O47" s="16">
        <f t="shared" si="9"/>
        <v>22</v>
      </c>
      <c r="P47" s="16"/>
      <c r="Q47" s="16"/>
      <c r="R47" s="16"/>
      <c r="S47" s="16">
        <v>23</v>
      </c>
      <c r="T47" s="16">
        <v>23</v>
      </c>
      <c r="U47" s="37">
        <f t="shared" si="11"/>
        <v>2.4945770065075923E-2</v>
      </c>
      <c r="V47" s="37">
        <f t="shared" si="4"/>
        <v>2.4257903415917572E-2</v>
      </c>
      <c r="W47" s="37"/>
      <c r="X47" s="31">
        <f t="shared" si="10"/>
        <v>23</v>
      </c>
      <c r="Y47" s="32">
        <f t="shared" si="12"/>
        <v>1.6393442622950821E-2</v>
      </c>
      <c r="AA47" s="16">
        <f>Pop!D41/1000</f>
        <v>7016.27</v>
      </c>
      <c r="AI47" s="16">
        <v>20</v>
      </c>
      <c r="AJ47" s="16">
        <v>20</v>
      </c>
      <c r="AK47" s="16">
        <v>20</v>
      </c>
      <c r="AL47" s="16">
        <v>19</v>
      </c>
      <c r="AN47" s="16">
        <v>4</v>
      </c>
      <c r="AO47" s="16">
        <v>4</v>
      </c>
      <c r="AP47" s="16">
        <v>4</v>
      </c>
      <c r="AQ47" s="16">
        <v>3</v>
      </c>
    </row>
    <row r="48" spans="1:43" s="6" customFormat="1" ht="13.5" customHeight="1" x14ac:dyDescent="0.25">
      <c r="A48" s="2"/>
      <c r="B48" s="3" t="s">
        <v>122</v>
      </c>
      <c r="C48" s="3" t="s">
        <v>133</v>
      </c>
      <c r="D48" s="3" t="s">
        <v>5</v>
      </c>
      <c r="E48" s="14" t="s">
        <v>19</v>
      </c>
      <c r="F48" s="15" t="s">
        <v>107</v>
      </c>
      <c r="G48" s="16"/>
      <c r="H48" s="16"/>
      <c r="I48" s="16"/>
      <c r="J48" s="16"/>
      <c r="K48" s="16">
        <f t="shared" si="6"/>
        <v>14</v>
      </c>
      <c r="L48" s="16">
        <f t="shared" si="7"/>
        <v>14</v>
      </c>
      <c r="M48" s="16">
        <f t="shared" si="8"/>
        <v>14</v>
      </c>
      <c r="N48" s="16"/>
      <c r="O48" s="16">
        <f t="shared" si="9"/>
        <v>13</v>
      </c>
      <c r="P48" s="16"/>
      <c r="Q48" s="16"/>
      <c r="R48" s="16"/>
      <c r="S48" s="16">
        <v>12</v>
      </c>
      <c r="T48" s="16">
        <v>12</v>
      </c>
      <c r="U48" s="37">
        <f t="shared" si="11"/>
        <v>1.3015184381778741E-2</v>
      </c>
      <c r="V48" s="37">
        <f t="shared" si="4"/>
        <v>1.5836911203080919E-2</v>
      </c>
      <c r="W48" s="37"/>
      <c r="X48" s="31">
        <f t="shared" si="10"/>
        <v>12</v>
      </c>
      <c r="Y48" s="32">
        <f t="shared" si="12"/>
        <v>8.5531004989308629E-3</v>
      </c>
      <c r="AA48" s="16">
        <f>Pop!D42/1000</f>
        <v>5607.1540000000005</v>
      </c>
      <c r="AI48" s="16">
        <v>11</v>
      </c>
      <c r="AJ48" s="16">
        <v>12</v>
      </c>
      <c r="AK48" s="16">
        <v>12</v>
      </c>
      <c r="AL48" s="16">
        <v>12</v>
      </c>
      <c r="AN48" s="16">
        <v>3</v>
      </c>
      <c r="AO48" s="16">
        <v>2</v>
      </c>
      <c r="AP48" s="16">
        <v>2</v>
      </c>
      <c r="AQ48" s="16">
        <v>1</v>
      </c>
    </row>
    <row r="49" spans="1:43" s="6" customFormat="1" ht="13.5" customHeight="1" x14ac:dyDescent="0.25">
      <c r="A49" s="2"/>
      <c r="B49" s="3" t="s">
        <v>122</v>
      </c>
      <c r="C49" s="3" t="s">
        <v>133</v>
      </c>
      <c r="D49" s="3" t="s">
        <v>5</v>
      </c>
      <c r="E49" s="14" t="s">
        <v>18</v>
      </c>
      <c r="F49" s="15" t="s">
        <v>108</v>
      </c>
      <c r="G49" s="16"/>
      <c r="H49" s="16"/>
      <c r="I49" s="16"/>
      <c r="J49" s="16"/>
      <c r="K49" s="16">
        <f t="shared" si="6"/>
        <v>4</v>
      </c>
      <c r="L49" s="16">
        <f t="shared" si="7"/>
        <v>4</v>
      </c>
      <c r="M49" s="16">
        <f t="shared" si="8"/>
        <v>4</v>
      </c>
      <c r="N49" s="16"/>
      <c r="O49" s="16">
        <f t="shared" si="9"/>
        <v>4</v>
      </c>
      <c r="P49" s="16"/>
      <c r="Q49" s="16"/>
      <c r="R49" s="16"/>
      <c r="S49" s="16">
        <v>4</v>
      </c>
      <c r="T49" s="16">
        <v>4</v>
      </c>
      <c r="U49" s="37">
        <f t="shared" si="11"/>
        <v>4.3383947939262474E-3</v>
      </c>
      <c r="V49" s="37">
        <f t="shared" si="4"/>
        <v>1.7239943317862039E-2</v>
      </c>
      <c r="W49" s="37"/>
      <c r="X49" s="31">
        <f t="shared" si="10"/>
        <v>4</v>
      </c>
      <c r="Y49" s="32">
        <f t="shared" si="12"/>
        <v>2.851033499643621E-3</v>
      </c>
      <c r="AA49" s="16">
        <f>Pop!D43/1000</f>
        <v>1716.943</v>
      </c>
      <c r="AI49" s="16">
        <v>4</v>
      </c>
      <c r="AJ49" s="16">
        <v>4</v>
      </c>
      <c r="AK49" s="16">
        <v>4</v>
      </c>
      <c r="AL49" s="16">
        <v>4</v>
      </c>
      <c r="AN49" s="16"/>
      <c r="AO49" s="16"/>
      <c r="AP49" s="16"/>
      <c r="AQ49" s="16"/>
    </row>
    <row r="50" spans="1:43" s="6" customFormat="1" ht="13.5" customHeight="1" x14ac:dyDescent="0.25">
      <c r="A50" s="2"/>
      <c r="B50" s="3" t="s">
        <v>122</v>
      </c>
      <c r="C50" s="3" t="s">
        <v>133</v>
      </c>
      <c r="D50" s="3" t="s">
        <v>5</v>
      </c>
      <c r="E50" s="14" t="s">
        <v>17</v>
      </c>
      <c r="F50" s="15" t="s">
        <v>109</v>
      </c>
      <c r="G50" s="16"/>
      <c r="H50" s="16"/>
      <c r="I50" s="16"/>
      <c r="J50" s="16"/>
      <c r="K50" s="16">
        <f t="shared" si="6"/>
        <v>4</v>
      </c>
      <c r="L50" s="16">
        <f t="shared" si="7"/>
        <v>6</v>
      </c>
      <c r="M50" s="16">
        <f t="shared" si="8"/>
        <v>6</v>
      </c>
      <c r="N50" s="16"/>
      <c r="O50" s="16">
        <f t="shared" si="9"/>
        <v>5</v>
      </c>
      <c r="P50" s="16"/>
      <c r="Q50" s="16"/>
      <c r="R50" s="16"/>
      <c r="S50" s="16">
        <v>5</v>
      </c>
      <c r="T50" s="16">
        <v>5</v>
      </c>
      <c r="U50" s="37">
        <f t="shared" si="11"/>
        <v>5.4229934924078091E-3</v>
      </c>
      <c r="V50" s="37">
        <f t="shared" si="4"/>
        <v>1.2341400495457197E-2</v>
      </c>
      <c r="W50" s="37"/>
      <c r="X50" s="31">
        <f t="shared" si="10"/>
        <v>5</v>
      </c>
      <c r="Y50" s="32">
        <f t="shared" si="12"/>
        <v>3.5637918745545262E-3</v>
      </c>
      <c r="AA50" s="16">
        <f>Pop!D44/1000</f>
        <v>2998.0390000000002</v>
      </c>
      <c r="AI50" s="16">
        <v>4</v>
      </c>
      <c r="AJ50" s="16">
        <v>6</v>
      </c>
      <c r="AK50" s="16">
        <v>6</v>
      </c>
      <c r="AL50" s="16">
        <v>5</v>
      </c>
      <c r="AN50" s="16"/>
      <c r="AO50" s="16"/>
      <c r="AP50" s="16"/>
      <c r="AQ50" s="16"/>
    </row>
    <row r="51" spans="1:43" s="6" customFormat="1" ht="13.5" customHeight="1" x14ac:dyDescent="0.25">
      <c r="A51" s="2"/>
      <c r="B51" s="3" t="s">
        <v>122</v>
      </c>
      <c r="C51" s="3" t="s">
        <v>133</v>
      </c>
      <c r="D51" s="3" t="s">
        <v>5</v>
      </c>
      <c r="E51" s="14" t="s">
        <v>16</v>
      </c>
      <c r="F51" s="15" t="s">
        <v>110</v>
      </c>
      <c r="G51" s="16"/>
      <c r="H51" s="16"/>
      <c r="I51" s="16"/>
      <c r="J51" s="16"/>
      <c r="K51" s="16">
        <f t="shared" si="6"/>
        <v>11</v>
      </c>
      <c r="L51" s="16">
        <f t="shared" si="7"/>
        <v>11</v>
      </c>
      <c r="M51" s="16">
        <f t="shared" si="8"/>
        <v>8</v>
      </c>
      <c r="N51" s="16"/>
      <c r="O51" s="16">
        <f t="shared" si="9"/>
        <v>8</v>
      </c>
      <c r="P51" s="16"/>
      <c r="Q51" s="16"/>
      <c r="R51" s="16"/>
      <c r="S51" s="16">
        <v>6</v>
      </c>
      <c r="T51" s="16">
        <v>6</v>
      </c>
      <c r="U51" s="37">
        <f t="shared" si="11"/>
        <v>6.5075921908893707E-3</v>
      </c>
      <c r="V51" s="37">
        <f t="shared" si="4"/>
        <v>2.1263654954096364E-2</v>
      </c>
      <c r="W51" s="37"/>
      <c r="X51" s="31">
        <f t="shared" si="10"/>
        <v>6</v>
      </c>
      <c r="Y51" s="32">
        <f t="shared" si="12"/>
        <v>4.2765502494654314E-3</v>
      </c>
      <c r="AA51" s="16">
        <f>Pop!D45/1000</f>
        <v>2088.0700000000002</v>
      </c>
      <c r="AI51" s="16">
        <v>7</v>
      </c>
      <c r="AJ51" s="16">
        <v>8</v>
      </c>
      <c r="AK51" s="16">
        <v>7</v>
      </c>
      <c r="AL51" s="16">
        <v>8</v>
      </c>
      <c r="AN51" s="16">
        <v>4</v>
      </c>
      <c r="AO51" s="16">
        <v>3</v>
      </c>
      <c r="AP51" s="16">
        <v>1</v>
      </c>
      <c r="AQ51" s="16"/>
    </row>
    <row r="52" spans="1:43" s="6" customFormat="1" ht="13.5" customHeight="1" x14ac:dyDescent="0.25">
      <c r="A52" s="2"/>
      <c r="B52" s="3" t="s">
        <v>122</v>
      </c>
      <c r="C52" s="3" t="s">
        <v>133</v>
      </c>
      <c r="D52" s="3" t="s">
        <v>5</v>
      </c>
      <c r="E52" s="14" t="s">
        <v>15</v>
      </c>
      <c r="F52" s="15" t="s">
        <v>111</v>
      </c>
      <c r="G52" s="16"/>
      <c r="H52" s="16"/>
      <c r="I52" s="16"/>
      <c r="J52" s="16"/>
      <c r="K52" s="16">
        <f t="shared" si="6"/>
        <v>6</v>
      </c>
      <c r="L52" s="16">
        <f t="shared" si="7"/>
        <v>6</v>
      </c>
      <c r="M52" s="16">
        <f t="shared" si="8"/>
        <v>7</v>
      </c>
      <c r="N52" s="16"/>
      <c r="O52" s="16">
        <f t="shared" si="9"/>
        <v>7</v>
      </c>
      <c r="P52" s="16"/>
      <c r="Q52" s="16"/>
      <c r="R52" s="16"/>
      <c r="S52" s="16">
        <v>7</v>
      </c>
      <c r="T52" s="16">
        <v>7</v>
      </c>
      <c r="U52" s="37">
        <f t="shared" si="11"/>
        <v>7.5921908893709323E-3</v>
      </c>
      <c r="V52" s="37">
        <f t="shared" si="4"/>
        <v>4.9310181029288157E-2</v>
      </c>
      <c r="W52" s="37"/>
      <c r="X52" s="31">
        <f t="shared" si="10"/>
        <v>7</v>
      </c>
      <c r="Y52" s="32">
        <f t="shared" si="12"/>
        <v>4.9893086243763367E-3</v>
      </c>
      <c r="AA52" s="16">
        <f>Pop!D46/1000</f>
        <v>1050.4929999999999</v>
      </c>
      <c r="AI52" s="16">
        <v>6</v>
      </c>
      <c r="AJ52" s="16">
        <v>6</v>
      </c>
      <c r="AK52" s="16">
        <v>7</v>
      </c>
      <c r="AL52" s="16">
        <v>7</v>
      </c>
      <c r="AN52" s="16"/>
      <c r="AO52" s="16"/>
      <c r="AP52" s="16"/>
      <c r="AQ52" s="16"/>
    </row>
    <row r="53" spans="1:43" s="6" customFormat="1" ht="13.5" customHeight="1" x14ac:dyDescent="0.25">
      <c r="A53" s="2"/>
      <c r="B53" s="3" t="s">
        <v>122</v>
      </c>
      <c r="C53" s="3" t="s">
        <v>133</v>
      </c>
      <c r="D53" s="3" t="s">
        <v>5</v>
      </c>
      <c r="E53" s="14" t="s">
        <v>14</v>
      </c>
      <c r="F53" s="15" t="s">
        <v>112</v>
      </c>
      <c r="G53" s="16"/>
      <c r="H53" s="16"/>
      <c r="I53" s="16"/>
      <c r="J53" s="16"/>
      <c r="K53" s="16">
        <f t="shared" si="6"/>
        <v>7</v>
      </c>
      <c r="L53" s="16">
        <f t="shared" si="7"/>
        <v>7</v>
      </c>
      <c r="M53" s="16">
        <f t="shared" si="8"/>
        <v>6</v>
      </c>
      <c r="N53" s="16"/>
      <c r="O53" s="16">
        <f t="shared" si="9"/>
        <v>6</v>
      </c>
      <c r="P53" s="16"/>
      <c r="Q53" s="16"/>
      <c r="R53" s="16"/>
      <c r="S53" s="16">
        <v>6</v>
      </c>
      <c r="T53" s="16">
        <v>6</v>
      </c>
      <c r="U53" s="37">
        <f t="shared" si="11"/>
        <v>6.5075921908893707E-3</v>
      </c>
      <c r="V53" s="37">
        <f t="shared" si="4"/>
        <v>1.4314116846393728E-2</v>
      </c>
      <c r="W53" s="37"/>
      <c r="X53" s="31">
        <f t="shared" si="10"/>
        <v>6</v>
      </c>
      <c r="Y53" s="32">
        <f t="shared" si="12"/>
        <v>4.2765502494654314E-3</v>
      </c>
      <c r="AA53" s="16">
        <f>Pop!D47/1000</f>
        <v>3101.8330000000001</v>
      </c>
      <c r="AI53" s="16">
        <v>7</v>
      </c>
      <c r="AJ53" s="16">
        <v>7</v>
      </c>
      <c r="AK53" s="16">
        <v>6</v>
      </c>
      <c r="AL53" s="16">
        <v>6</v>
      </c>
      <c r="AM53" s="2"/>
      <c r="AN53" s="16"/>
      <c r="AO53" s="16"/>
      <c r="AP53" s="16"/>
      <c r="AQ53" s="16"/>
    </row>
    <row r="54" spans="1:43" ht="13.5" customHeight="1" x14ac:dyDescent="0.25">
      <c r="B54" s="3" t="s">
        <v>122</v>
      </c>
      <c r="C54" s="3" t="s">
        <v>133</v>
      </c>
      <c r="D54" s="3" t="s">
        <v>5</v>
      </c>
      <c r="E54" s="22" t="s">
        <v>13</v>
      </c>
      <c r="F54" s="23" t="s">
        <v>113</v>
      </c>
      <c r="G54" s="24"/>
      <c r="H54" s="24"/>
      <c r="I54" s="24"/>
      <c r="J54" s="24"/>
      <c r="K54" s="16">
        <f t="shared" si="6"/>
        <v>2</v>
      </c>
      <c r="L54" s="16">
        <f t="shared" si="7"/>
        <v>2</v>
      </c>
      <c r="M54" s="16">
        <f t="shared" si="8"/>
        <v>2</v>
      </c>
      <c r="N54" s="16"/>
      <c r="O54" s="16">
        <f t="shared" si="9"/>
        <v>2</v>
      </c>
      <c r="P54" s="16"/>
      <c r="Q54" s="24"/>
      <c r="R54" s="24"/>
      <c r="S54" s="24">
        <v>2</v>
      </c>
      <c r="T54" s="24">
        <v>2</v>
      </c>
      <c r="U54" s="38">
        <f t="shared" si="11"/>
        <v>2.1691973969631237E-3</v>
      </c>
      <c r="V54" s="38">
        <f t="shared" si="4"/>
        <v>2.5547413755901364E-2</v>
      </c>
      <c r="W54" s="37"/>
      <c r="X54" s="31">
        <f t="shared" si="10"/>
        <v>2</v>
      </c>
      <c r="Y54" s="32">
        <f t="shared" si="12"/>
        <v>1.4255167498218105E-3</v>
      </c>
      <c r="Z54" s="6"/>
      <c r="AA54" s="16">
        <f>Pop!D48/1000</f>
        <v>579.31500000000005</v>
      </c>
      <c r="AB54" s="6"/>
      <c r="AC54" s="6"/>
      <c r="AI54" s="24">
        <v>2</v>
      </c>
      <c r="AJ54" s="24">
        <v>2</v>
      </c>
      <c r="AK54" s="24">
        <v>2</v>
      </c>
      <c r="AL54" s="24">
        <v>2</v>
      </c>
      <c r="AN54" s="24"/>
      <c r="AO54" s="24"/>
      <c r="AP54" s="24"/>
      <c r="AQ54" s="24"/>
    </row>
    <row r="55" spans="1:43" ht="13.5" customHeight="1" x14ac:dyDescent="0.25">
      <c r="B55" s="3" t="s">
        <v>122</v>
      </c>
      <c r="C55" s="3" t="s">
        <v>133</v>
      </c>
      <c r="D55" s="3" t="s">
        <v>8</v>
      </c>
      <c r="E55" s="14" t="s">
        <v>12</v>
      </c>
      <c r="F55" s="15" t="s">
        <v>114</v>
      </c>
      <c r="G55" s="16"/>
      <c r="H55" s="16"/>
      <c r="I55" s="16"/>
      <c r="J55" s="16"/>
      <c r="K55" s="16">
        <f t="shared" si="6"/>
        <v>0</v>
      </c>
      <c r="L55" s="16">
        <f t="shared" si="7"/>
        <v>0</v>
      </c>
      <c r="M55" s="16">
        <f t="shared" si="8"/>
        <v>0</v>
      </c>
      <c r="N55" s="16"/>
      <c r="O55" s="16">
        <f t="shared" si="9"/>
        <v>0</v>
      </c>
      <c r="P55" s="16"/>
      <c r="Q55" s="16"/>
      <c r="R55" s="16"/>
      <c r="S55" s="16"/>
      <c r="T55" s="16"/>
      <c r="U55" s="37">
        <f t="shared" si="11"/>
        <v>0</v>
      </c>
      <c r="V55" s="37">
        <f t="shared" si="4"/>
        <v>0</v>
      </c>
      <c r="W55" s="37"/>
      <c r="X55" s="31">
        <f t="shared" si="10"/>
        <v>0</v>
      </c>
      <c r="Y55" s="32">
        <f t="shared" si="12"/>
        <v>0</v>
      </c>
      <c r="Z55" s="6"/>
      <c r="AA55" s="16">
        <f>Pop!D49/1000</f>
        <v>739.79499999999996</v>
      </c>
      <c r="AB55" s="6"/>
      <c r="AC55" s="6"/>
      <c r="AI55" s="16"/>
      <c r="AJ55" s="16"/>
      <c r="AK55" s="16"/>
      <c r="AL55" s="16"/>
      <c r="AN55" s="16"/>
      <c r="AO55" s="16"/>
      <c r="AP55" s="16"/>
      <c r="AQ55" s="16"/>
    </row>
    <row r="56" spans="1:43" ht="13.5" customHeight="1" x14ac:dyDescent="0.25">
      <c r="B56" s="3" t="s">
        <v>122</v>
      </c>
      <c r="C56" s="3" t="s">
        <v>133</v>
      </c>
      <c r="D56" s="3" t="s">
        <v>8</v>
      </c>
      <c r="E56" s="14" t="s">
        <v>11</v>
      </c>
      <c r="F56" s="15" t="s">
        <v>115</v>
      </c>
      <c r="G56" s="16"/>
      <c r="H56" s="16"/>
      <c r="I56" s="16"/>
      <c r="J56" s="16"/>
      <c r="K56" s="16">
        <f t="shared" si="6"/>
        <v>24</v>
      </c>
      <c r="L56" s="16">
        <f t="shared" si="7"/>
        <v>25</v>
      </c>
      <c r="M56" s="16">
        <f t="shared" si="8"/>
        <v>25</v>
      </c>
      <c r="N56" s="16"/>
      <c r="O56" s="16">
        <f t="shared" si="9"/>
        <v>24</v>
      </c>
      <c r="P56" s="16"/>
      <c r="Q56" s="16"/>
      <c r="R56" s="16"/>
      <c r="S56" s="16">
        <v>25</v>
      </c>
      <c r="T56" s="16">
        <v>25</v>
      </c>
      <c r="U56" s="37">
        <f t="shared" si="11"/>
        <v>2.7114967462039046E-2</v>
      </c>
      <c r="V56" s="37">
        <f t="shared" si="4"/>
        <v>4.6792023593904119E-3</v>
      </c>
      <c r="W56" s="37"/>
      <c r="X56" s="31">
        <f t="shared" si="10"/>
        <v>25</v>
      </c>
      <c r="Y56" s="32">
        <f t="shared" si="12"/>
        <v>1.7818959372772631E-2</v>
      </c>
      <c r="Z56" s="6"/>
      <c r="AA56" s="16">
        <f>Pop!D50/1000</f>
        <v>39536.652999999998</v>
      </c>
      <c r="AB56" s="6"/>
      <c r="AC56" s="6"/>
      <c r="AI56" s="16">
        <v>21</v>
      </c>
      <c r="AJ56" s="16">
        <v>22</v>
      </c>
      <c r="AK56" s="16">
        <v>22</v>
      </c>
      <c r="AL56" s="16">
        <v>21</v>
      </c>
      <c r="AN56" s="16">
        <v>3</v>
      </c>
      <c r="AO56" s="16">
        <v>3</v>
      </c>
      <c r="AP56" s="16">
        <v>3</v>
      </c>
      <c r="AQ56" s="16">
        <v>3</v>
      </c>
    </row>
    <row r="57" spans="1:43" ht="13.5" customHeight="1" x14ac:dyDescent="0.25">
      <c r="B57" s="3" t="s">
        <v>122</v>
      </c>
      <c r="C57" s="3" t="s">
        <v>133</v>
      </c>
      <c r="D57" s="3" t="s">
        <v>8</v>
      </c>
      <c r="E57" s="14" t="s">
        <v>10</v>
      </c>
      <c r="F57" s="15" t="s">
        <v>116</v>
      </c>
      <c r="G57" s="16"/>
      <c r="H57" s="16"/>
      <c r="I57" s="16"/>
      <c r="J57" s="16"/>
      <c r="K57" s="16">
        <f t="shared" si="6"/>
        <v>0</v>
      </c>
      <c r="L57" s="16">
        <f t="shared" si="7"/>
        <v>0</v>
      </c>
      <c r="M57" s="16">
        <f t="shared" si="8"/>
        <v>0</v>
      </c>
      <c r="N57" s="16"/>
      <c r="O57" s="16">
        <f t="shared" si="9"/>
        <v>0</v>
      </c>
      <c r="P57" s="16"/>
      <c r="Q57" s="16"/>
      <c r="R57" s="16"/>
      <c r="S57" s="16"/>
      <c r="T57" s="16"/>
      <c r="U57" s="37">
        <f t="shared" si="11"/>
        <v>0</v>
      </c>
      <c r="V57" s="37">
        <f t="shared" si="4"/>
        <v>0</v>
      </c>
      <c r="W57" s="37"/>
      <c r="X57" s="31">
        <f t="shared" si="10"/>
        <v>0</v>
      </c>
      <c r="Y57" s="32">
        <f t="shared" si="12"/>
        <v>0</v>
      </c>
      <c r="Z57" s="6"/>
      <c r="AA57" s="16">
        <f>Pop!D51/1000</f>
        <v>1427.538</v>
      </c>
      <c r="AB57" s="6"/>
      <c r="AC57" s="6"/>
      <c r="AI57" s="16"/>
      <c r="AJ57" s="16"/>
      <c r="AK57" s="16"/>
      <c r="AL57" s="16"/>
      <c r="AN57" s="16"/>
      <c r="AO57" s="16"/>
      <c r="AP57" s="16"/>
      <c r="AQ57" s="16"/>
    </row>
    <row r="58" spans="1:43" ht="13.5" customHeight="1" x14ac:dyDescent="0.25">
      <c r="B58" s="3" t="s">
        <v>122</v>
      </c>
      <c r="C58" s="3" t="s">
        <v>133</v>
      </c>
      <c r="D58" s="3" t="s">
        <v>8</v>
      </c>
      <c r="E58" s="14" t="s">
        <v>9</v>
      </c>
      <c r="F58" s="15" t="s">
        <v>117</v>
      </c>
      <c r="G58" s="16"/>
      <c r="H58" s="16"/>
      <c r="I58" s="16"/>
      <c r="J58" s="16"/>
      <c r="K58" s="16">
        <f t="shared" si="6"/>
        <v>25</v>
      </c>
      <c r="L58" s="16">
        <f t="shared" si="7"/>
        <v>27</v>
      </c>
      <c r="M58" s="16">
        <f t="shared" si="8"/>
        <v>28</v>
      </c>
      <c r="N58" s="16"/>
      <c r="O58" s="16">
        <f t="shared" si="9"/>
        <v>28</v>
      </c>
      <c r="P58" s="16"/>
      <c r="Q58" s="16"/>
      <c r="R58" s="16"/>
      <c r="S58" s="16">
        <v>28</v>
      </c>
      <c r="T58" s="16">
        <v>28</v>
      </c>
      <c r="U58" s="37">
        <f t="shared" si="11"/>
        <v>3.0368763557483729E-2</v>
      </c>
      <c r="V58" s="37">
        <f t="shared" si="4"/>
        <v>5.0014772703134321E-2</v>
      </c>
      <c r="W58" s="37"/>
      <c r="X58" s="31">
        <f t="shared" si="10"/>
        <v>28</v>
      </c>
      <c r="Y58" s="32">
        <f t="shared" si="12"/>
        <v>1.9957234497505347E-2</v>
      </c>
      <c r="Z58" s="6"/>
      <c r="AA58" s="16">
        <f>Pop!D52/1000</f>
        <v>4142.7759999999998</v>
      </c>
      <c r="AB58" s="6"/>
      <c r="AC58" s="6"/>
      <c r="AI58" s="16">
        <v>21</v>
      </c>
      <c r="AJ58" s="16">
        <v>23</v>
      </c>
      <c r="AK58" s="16">
        <v>24</v>
      </c>
      <c r="AL58" s="16">
        <v>24</v>
      </c>
      <c r="AN58" s="16">
        <v>4</v>
      </c>
      <c r="AO58" s="16">
        <v>4</v>
      </c>
      <c r="AP58" s="16">
        <v>4</v>
      </c>
      <c r="AQ58" s="16">
        <v>4</v>
      </c>
    </row>
    <row r="59" spans="1:43" ht="13.5" customHeight="1" x14ac:dyDescent="0.25">
      <c r="B59" s="3" t="s">
        <v>122</v>
      </c>
      <c r="C59" s="3" t="s">
        <v>133</v>
      </c>
      <c r="D59" s="3" t="s">
        <v>8</v>
      </c>
      <c r="E59" s="22" t="s">
        <v>7</v>
      </c>
      <c r="F59" s="23" t="s">
        <v>120</v>
      </c>
      <c r="G59" s="24"/>
      <c r="H59" s="24"/>
      <c r="I59" s="24"/>
      <c r="J59" s="24"/>
      <c r="K59" s="16">
        <f t="shared" si="6"/>
        <v>22</v>
      </c>
      <c r="L59" s="16">
        <f t="shared" si="7"/>
        <v>24</v>
      </c>
      <c r="M59" s="16">
        <f t="shared" si="8"/>
        <v>22</v>
      </c>
      <c r="N59" s="16"/>
      <c r="O59" s="16">
        <f t="shared" si="9"/>
        <v>22</v>
      </c>
      <c r="P59" s="16"/>
      <c r="Q59" s="24"/>
      <c r="R59" s="24"/>
      <c r="S59" s="24">
        <v>23</v>
      </c>
      <c r="T59" s="24">
        <v>23</v>
      </c>
      <c r="U59" s="38">
        <f t="shared" si="11"/>
        <v>2.4945770065075923E-2</v>
      </c>
      <c r="V59" s="38">
        <f t="shared" si="4"/>
        <v>2.2982163977334883E-2</v>
      </c>
      <c r="W59" s="37"/>
      <c r="X59" s="31">
        <f t="shared" si="10"/>
        <v>23</v>
      </c>
      <c r="Y59" s="32">
        <f t="shared" si="12"/>
        <v>1.6393442622950821E-2</v>
      </c>
      <c r="Z59" s="6"/>
      <c r="AA59" s="16">
        <f>Pop!D53/1000</f>
        <v>7405.7430000000004</v>
      </c>
      <c r="AB59" s="6"/>
      <c r="AC59" s="6"/>
      <c r="AI59" s="24">
        <v>22</v>
      </c>
      <c r="AJ59" s="24">
        <v>24</v>
      </c>
      <c r="AK59" s="24">
        <v>22</v>
      </c>
      <c r="AL59" s="24">
        <v>22</v>
      </c>
      <c r="AN59" s="24"/>
      <c r="AO59" s="24"/>
      <c r="AP59" s="24"/>
      <c r="AQ59" s="24"/>
    </row>
    <row r="60" spans="1:43" ht="13.5" customHeight="1" x14ac:dyDescent="0.25">
      <c r="B60" s="3" t="s">
        <v>1</v>
      </c>
      <c r="C60" s="3" t="s">
        <v>133</v>
      </c>
      <c r="E60" s="14" t="s">
        <v>127</v>
      </c>
      <c r="F60" s="15" t="s">
        <v>130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8</v>
      </c>
      <c r="U60" s="37">
        <f t="shared" si="11"/>
        <v>0</v>
      </c>
      <c r="V60" s="37">
        <f t="shared" si="4"/>
        <v>0</v>
      </c>
      <c r="W60" s="37"/>
      <c r="X60" s="31">
        <f t="shared" si="10"/>
        <v>0</v>
      </c>
      <c r="Y60" s="32">
        <f t="shared" si="12"/>
        <v>0</v>
      </c>
      <c r="Z60" s="6"/>
      <c r="AA60" s="16">
        <f>Pop!D55/1000</f>
        <v>3979.7249999999999</v>
      </c>
      <c r="AB60" s="6"/>
      <c r="AC60" s="6"/>
    </row>
    <row r="61" spans="1:43" ht="13.5" customHeight="1" x14ac:dyDescent="0.25">
      <c r="B61" s="3" t="s">
        <v>1</v>
      </c>
      <c r="C61" s="3" t="s">
        <v>134</v>
      </c>
      <c r="E61" s="14" t="s">
        <v>128</v>
      </c>
      <c r="F61" s="15" t="s">
        <v>131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>
        <v>23</v>
      </c>
      <c r="U61" s="37">
        <f t="shared" si="11"/>
        <v>0</v>
      </c>
      <c r="V61" s="37">
        <f t="shared" si="4"/>
        <v>0</v>
      </c>
      <c r="W61" s="37"/>
      <c r="X61" s="31">
        <f t="shared" si="10"/>
        <v>0</v>
      </c>
      <c r="Y61" s="32">
        <f t="shared" si="12"/>
        <v>0</v>
      </c>
      <c r="AA61" s="16">
        <f>Pop!D56/1000</f>
        <v>11684.766666666659</v>
      </c>
    </row>
    <row r="62" spans="1:43" ht="13.5" customHeight="1" x14ac:dyDescent="0.25">
      <c r="B62" s="3" t="s">
        <v>1</v>
      </c>
      <c r="C62" s="3" t="s">
        <v>135</v>
      </c>
      <c r="E62" s="14" t="s">
        <v>129</v>
      </c>
      <c r="F62" s="15" t="s">
        <v>132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>
        <v>5</v>
      </c>
      <c r="U62" s="37">
        <f t="shared" si="11"/>
        <v>0</v>
      </c>
      <c r="V62" s="37">
        <f t="shared" si="4"/>
        <v>0</v>
      </c>
      <c r="W62" s="37"/>
      <c r="X62" s="66">
        <f t="shared" si="10"/>
        <v>0</v>
      </c>
      <c r="Y62" s="32">
        <f t="shared" si="12"/>
        <v>0</v>
      </c>
      <c r="AA62" s="16">
        <f>Pop!D57/1000</f>
        <v>876.82499999999993</v>
      </c>
    </row>
    <row r="63" spans="1:43" ht="13.5" customHeight="1" x14ac:dyDescent="0.25">
      <c r="E63" s="22" t="s">
        <v>223</v>
      </c>
      <c r="F63" s="23" t="s">
        <v>224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16"/>
      <c r="T63" s="16">
        <v>22</v>
      </c>
      <c r="U63" s="37"/>
      <c r="V63" s="37"/>
      <c r="W63" s="37"/>
      <c r="X63" s="31"/>
      <c r="Y63" s="32"/>
      <c r="AA63" s="16"/>
    </row>
    <row r="64" spans="1:43" ht="13.5" customHeight="1" x14ac:dyDescent="0.25">
      <c r="B64" s="3" t="s">
        <v>126</v>
      </c>
      <c r="E64" s="14" t="s">
        <v>4</v>
      </c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37">
        <f>S64/S$67</f>
        <v>0</v>
      </c>
      <c r="V64" s="37">
        <f t="shared" si="4"/>
        <v>0</v>
      </c>
      <c r="W64" s="37"/>
      <c r="X64" s="31">
        <f t="shared" si="10"/>
        <v>0</v>
      </c>
      <c r="Y64" s="32">
        <f>X64/X$73</f>
        <v>0</v>
      </c>
      <c r="AA64" s="16">
        <f>Pop!D67/1000</f>
        <v>10734.246999999999</v>
      </c>
    </row>
    <row r="65" spans="2:40" ht="13.5" customHeight="1" x14ac:dyDescent="0.25">
      <c r="B65" s="3" t="s">
        <v>126</v>
      </c>
      <c r="E65" s="14" t="s">
        <v>3</v>
      </c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38">
        <f>S65/S$67</f>
        <v>0</v>
      </c>
      <c r="V65" s="37">
        <f t="shared" si="4"/>
        <v>0</v>
      </c>
      <c r="W65" s="37"/>
      <c r="X65" s="31">
        <f t="shared" si="10"/>
        <v>0</v>
      </c>
      <c r="Y65" s="32">
        <f>X65/X$73</f>
        <v>0</v>
      </c>
      <c r="AA65" s="16">
        <f>Pop!D68/1000</f>
        <v>3753.1419999999998</v>
      </c>
    </row>
    <row r="66" spans="2:40" ht="13.5" customHeight="1" x14ac:dyDescent="0.25">
      <c r="E66" s="14" t="s">
        <v>243</v>
      </c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f>S110</f>
        <v>50</v>
      </c>
      <c r="T66" s="16">
        <f>T110</f>
        <v>49</v>
      </c>
      <c r="U66" s="37"/>
      <c r="V66" s="37"/>
      <c r="W66" s="37"/>
      <c r="X66" s="31"/>
      <c r="Y66" s="32"/>
      <c r="AA66" s="16"/>
    </row>
    <row r="67" spans="2:40" ht="13.5" customHeight="1" thickBot="1" x14ac:dyDescent="0.3">
      <c r="C67" s="8"/>
      <c r="D67" s="8"/>
      <c r="E67" s="25" t="s">
        <v>233</v>
      </c>
      <c r="F67" s="26"/>
      <c r="G67" s="27"/>
      <c r="H67" s="27"/>
      <c r="I67" s="27"/>
      <c r="J67" s="27"/>
      <c r="K67" s="27">
        <f t="shared" ref="K67:M67" si="13">SUM(K8:K65)</f>
        <v>1064</v>
      </c>
      <c r="L67" s="27">
        <f t="shared" si="13"/>
        <v>1033</v>
      </c>
      <c r="M67" s="27">
        <f t="shared" si="13"/>
        <v>994</v>
      </c>
      <c r="N67" s="27"/>
      <c r="O67" s="27">
        <f>SUM(O8:O65)</f>
        <v>933</v>
      </c>
      <c r="P67" s="17"/>
      <c r="Q67" s="27">
        <f>SUM(Q8:Q65)</f>
        <v>0</v>
      </c>
      <c r="R67" s="27"/>
      <c r="S67" s="27">
        <f>SUM(S8:S65)</f>
        <v>922</v>
      </c>
      <c r="T67" s="27">
        <f>SUM(T8:T65)</f>
        <v>980</v>
      </c>
      <c r="U67" s="41" t="e">
        <f>Q67/Q$67</f>
        <v>#DIV/0!</v>
      </c>
      <c r="V67" s="27"/>
      <c r="W67" s="45"/>
      <c r="X67" s="31"/>
      <c r="Y67" s="32">
        <f t="shared" ref="Y67:Y73" si="14">X67/X$73</f>
        <v>0</v>
      </c>
    </row>
    <row r="68" spans="2:40" s="35" customFormat="1" ht="13.5" customHeight="1" x14ac:dyDescent="0.25">
      <c r="B68" s="14"/>
      <c r="C68" s="14"/>
      <c r="D68" s="14"/>
      <c r="E68" s="14"/>
      <c r="F68" s="15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33"/>
      <c r="Y68" s="34">
        <f t="shared" si="14"/>
        <v>0</v>
      </c>
      <c r="AD68" s="36"/>
      <c r="AE68" s="36"/>
      <c r="AF68" s="36"/>
      <c r="AG68" s="36"/>
      <c r="AH68" s="36"/>
      <c r="AI68" s="36"/>
      <c r="AN68" s="36"/>
    </row>
    <row r="69" spans="2:40" ht="13.5" customHeight="1" thickBot="1" x14ac:dyDescent="0.3">
      <c r="E69" s="19" t="s">
        <v>145</v>
      </c>
      <c r="F69" s="20"/>
      <c r="G69" s="21" t="str">
        <f>G$7</f>
        <v>2010</v>
      </c>
      <c r="H69" s="21" t="str">
        <f>H$7</f>
        <v>2011</v>
      </c>
      <c r="I69" s="21" t="str">
        <f t="shared" ref="I69:V69" si="15">I$7</f>
        <v>2012</v>
      </c>
      <c r="J69" s="21" t="str">
        <f t="shared" si="15"/>
        <v>2013</v>
      </c>
      <c r="K69" s="21" t="str">
        <f t="shared" si="15"/>
        <v>2014</v>
      </c>
      <c r="L69" s="21" t="str">
        <f t="shared" si="15"/>
        <v>2015</v>
      </c>
      <c r="M69" s="21" t="str">
        <f t="shared" si="15"/>
        <v>2016</v>
      </c>
      <c r="N69" s="21"/>
      <c r="O69" s="21" t="str">
        <f t="shared" si="15"/>
        <v>2017</v>
      </c>
      <c r="P69" s="13">
        <f t="shared" si="15"/>
        <v>0</v>
      </c>
      <c r="Q69" s="21">
        <f t="shared" si="15"/>
        <v>43137</v>
      </c>
      <c r="R69" s="21">
        <f t="shared" si="15"/>
        <v>43159</v>
      </c>
      <c r="S69" s="21">
        <f t="shared" si="15"/>
        <v>43190</v>
      </c>
      <c r="T69" s="21" t="str">
        <f t="shared" si="15"/>
        <v>4/3/02018</v>
      </c>
      <c r="U69" s="21" t="str">
        <f t="shared" si="15"/>
        <v>Share of Units</v>
      </c>
      <c r="V69" s="21" t="str">
        <f t="shared" si="15"/>
        <v>Penentration</v>
      </c>
      <c r="W69" s="13"/>
      <c r="X69" s="31"/>
      <c r="Y69" s="32">
        <f t="shared" si="14"/>
        <v>0</v>
      </c>
    </row>
    <row r="70" spans="2:40" ht="13.5" customHeight="1" x14ac:dyDescent="0.25">
      <c r="E70" s="14" t="s">
        <v>2</v>
      </c>
      <c r="F70" s="15"/>
      <c r="G70" s="16">
        <f t="shared" ref="G70:O70" si="16">G85</f>
        <v>0</v>
      </c>
      <c r="H70" s="16">
        <f t="shared" si="16"/>
        <v>0</v>
      </c>
      <c r="I70" s="16">
        <f t="shared" si="16"/>
        <v>0</v>
      </c>
      <c r="J70" s="16">
        <f t="shared" si="16"/>
        <v>0</v>
      </c>
      <c r="K70" s="16">
        <f t="shared" si="16"/>
        <v>1064</v>
      </c>
      <c r="L70" s="16">
        <f t="shared" si="16"/>
        <v>1033</v>
      </c>
      <c r="M70" s="16">
        <f t="shared" ref="M70" si="17">M85</f>
        <v>994</v>
      </c>
      <c r="N70" s="16"/>
      <c r="O70" s="16">
        <f t="shared" si="16"/>
        <v>933</v>
      </c>
      <c r="P70" s="16"/>
      <c r="Q70" s="16">
        <f>SUM(Q8:Q59)</f>
        <v>0</v>
      </c>
      <c r="R70" s="16">
        <f>SUM(R8:R59)</f>
        <v>0</v>
      </c>
      <c r="S70" s="16">
        <f>SUM(S8:S59)</f>
        <v>922</v>
      </c>
      <c r="T70" s="16">
        <f>SUM(T8:T59)</f>
        <v>922</v>
      </c>
      <c r="U70" s="37">
        <f>S70/S$67</f>
        <v>1</v>
      </c>
      <c r="V70" s="37">
        <f>(S70*7400/1000)/AA70</f>
        <v>2.0734442281170957E-2</v>
      </c>
      <c r="W70" s="37"/>
      <c r="X70" s="31">
        <f>S70-Q70</f>
        <v>922</v>
      </c>
      <c r="Y70" s="32">
        <f t="shared" si="14"/>
        <v>0.65716322166785457</v>
      </c>
      <c r="AA70" s="16">
        <f>AA85</f>
        <v>329056.35499999998</v>
      </c>
    </row>
    <row r="71" spans="2:40" ht="13.5" customHeight="1" x14ac:dyDescent="0.25">
      <c r="E71" s="14" t="s">
        <v>1</v>
      </c>
      <c r="F71" s="15"/>
      <c r="G71" s="16">
        <f>SUM(G60:G63)</f>
        <v>0</v>
      </c>
      <c r="H71" s="16">
        <f t="shared" ref="H71:R71" si="18">SUM(H60:H63)</f>
        <v>0</v>
      </c>
      <c r="I71" s="16">
        <f t="shared" si="18"/>
        <v>0</v>
      </c>
      <c r="J71" s="16">
        <f t="shared" si="18"/>
        <v>0</v>
      </c>
      <c r="K71" s="16">
        <f t="shared" si="18"/>
        <v>0</v>
      </c>
      <c r="L71" s="16">
        <f t="shared" si="18"/>
        <v>0</v>
      </c>
      <c r="M71" s="16">
        <f t="shared" ref="M71" si="19">SUM(M60:M63)</f>
        <v>0</v>
      </c>
      <c r="N71" s="16"/>
      <c r="O71" s="16">
        <f>SUM(O60:O62)</f>
        <v>0</v>
      </c>
      <c r="P71" s="16">
        <f t="shared" si="18"/>
        <v>0</v>
      </c>
      <c r="Q71" s="16">
        <f t="shared" si="18"/>
        <v>0</v>
      </c>
      <c r="R71" s="16">
        <f t="shared" si="18"/>
        <v>0</v>
      </c>
      <c r="S71" s="16">
        <f>S103</f>
        <v>73</v>
      </c>
      <c r="T71" s="16">
        <f>T103</f>
        <v>73</v>
      </c>
      <c r="U71" s="37">
        <f>S71/S$67</f>
        <v>7.9175704989154008E-2</v>
      </c>
      <c r="V71" s="37">
        <f>(S71*7400/1000)/AA71</f>
        <v>1.4716104897114895E-2</v>
      </c>
      <c r="W71" s="37"/>
      <c r="X71" s="31">
        <f>S71-Q71</f>
        <v>73</v>
      </c>
      <c r="Y71" s="32">
        <f t="shared" si="14"/>
        <v>5.2031361368496079E-2</v>
      </c>
      <c r="AA71" s="16">
        <f>Pop!D65/1000</f>
        <v>36708.082999999999</v>
      </c>
    </row>
    <row r="72" spans="2:40" ht="13.5" customHeight="1" x14ac:dyDescent="0.25">
      <c r="E72" s="14" t="s">
        <v>0</v>
      </c>
      <c r="F72" s="15"/>
      <c r="G72" s="16">
        <f>G64+G65</f>
        <v>0</v>
      </c>
      <c r="H72" s="16">
        <f>H64+H65</f>
        <v>0</v>
      </c>
      <c r="I72" s="16">
        <f t="shared" ref="I72:R72" si="20">I64+I65</f>
        <v>0</v>
      </c>
      <c r="J72" s="16">
        <f t="shared" si="20"/>
        <v>0</v>
      </c>
      <c r="K72" s="16">
        <f t="shared" si="20"/>
        <v>0</v>
      </c>
      <c r="L72" s="16">
        <f t="shared" si="20"/>
        <v>0</v>
      </c>
      <c r="M72" s="16">
        <f t="shared" ref="M72" si="21">M64+M65</f>
        <v>0</v>
      </c>
      <c r="N72" s="16"/>
      <c r="O72" s="16">
        <f t="shared" si="20"/>
        <v>0</v>
      </c>
      <c r="P72" s="16"/>
      <c r="Q72" s="16">
        <f t="shared" si="20"/>
        <v>0</v>
      </c>
      <c r="R72" s="16">
        <f t="shared" si="20"/>
        <v>0</v>
      </c>
      <c r="S72" s="16">
        <f>S119-S118-S103</f>
        <v>408</v>
      </c>
      <c r="T72" s="16">
        <f>T119-T118-T103</f>
        <v>413</v>
      </c>
      <c r="U72" s="37">
        <f>S72/S$67</f>
        <v>0.44251626898047725</v>
      </c>
      <c r="V72" s="16"/>
      <c r="W72" s="37"/>
      <c r="X72" s="31">
        <f>S72-Q72</f>
        <v>408</v>
      </c>
      <c r="Y72" s="32">
        <f t="shared" si="14"/>
        <v>0.29080541696364931</v>
      </c>
    </row>
    <row r="73" spans="2:40" ht="13.5" customHeight="1" thickBot="1" x14ac:dyDescent="0.3">
      <c r="C73" s="8"/>
      <c r="D73" s="8"/>
      <c r="E73" s="25" t="s">
        <v>233</v>
      </c>
      <c r="F73" s="26"/>
      <c r="G73" s="27">
        <f>G70+G71+G72</f>
        <v>0</v>
      </c>
      <c r="H73" s="27">
        <f>H70+H71+H72</f>
        <v>0</v>
      </c>
      <c r="I73" s="27">
        <f t="shared" ref="I73:R73" si="22">I70+I71+I72</f>
        <v>0</v>
      </c>
      <c r="J73" s="27">
        <f t="shared" si="22"/>
        <v>0</v>
      </c>
      <c r="K73" s="27">
        <f t="shared" si="22"/>
        <v>1064</v>
      </c>
      <c r="L73" s="27">
        <f t="shared" si="22"/>
        <v>1033</v>
      </c>
      <c r="M73" s="27">
        <f t="shared" ref="M73" si="23">M70+M71+M72</f>
        <v>994</v>
      </c>
      <c r="N73" s="27"/>
      <c r="O73" s="27">
        <f t="shared" si="22"/>
        <v>933</v>
      </c>
      <c r="P73" s="17"/>
      <c r="Q73" s="27">
        <f t="shared" si="22"/>
        <v>0</v>
      </c>
      <c r="R73" s="27">
        <f t="shared" si="22"/>
        <v>0</v>
      </c>
      <c r="S73" s="27">
        <f t="shared" ref="S73:T73" si="24">S70+S71+S72</f>
        <v>1403</v>
      </c>
      <c r="T73" s="27">
        <f t="shared" si="24"/>
        <v>1408</v>
      </c>
      <c r="U73" s="40">
        <f>S73/S$67</f>
        <v>1.5216919739696313</v>
      </c>
      <c r="V73" s="27"/>
      <c r="W73" s="46"/>
      <c r="X73" s="31">
        <f>S73-Q73</f>
        <v>1403</v>
      </c>
      <c r="Y73" s="32">
        <f t="shared" si="14"/>
        <v>1</v>
      </c>
    </row>
    <row r="74" spans="2:40" s="42" customFormat="1" ht="13.5" customHeight="1" x14ac:dyDescent="0.25"/>
    <row r="75" spans="2:40" ht="13.5" customHeight="1" thickBot="1" x14ac:dyDescent="0.3">
      <c r="E75" s="19" t="s">
        <v>144</v>
      </c>
      <c r="F75" s="20"/>
      <c r="G75" s="21" t="str">
        <f>G$7</f>
        <v>2010</v>
      </c>
      <c r="H75" s="21" t="str">
        <f>H$7</f>
        <v>2011</v>
      </c>
      <c r="I75" s="21" t="str">
        <f t="shared" ref="I75:V75" si="25">I$7</f>
        <v>2012</v>
      </c>
      <c r="J75" s="21" t="str">
        <f t="shared" si="25"/>
        <v>2013</v>
      </c>
      <c r="K75" s="21" t="str">
        <f t="shared" si="25"/>
        <v>2014</v>
      </c>
      <c r="L75" s="21" t="str">
        <f t="shared" si="25"/>
        <v>2015</v>
      </c>
      <c r="M75" s="21" t="str">
        <f t="shared" si="25"/>
        <v>2016</v>
      </c>
      <c r="N75" s="21"/>
      <c r="O75" s="21" t="str">
        <f t="shared" si="25"/>
        <v>2017</v>
      </c>
      <c r="P75" s="13">
        <f t="shared" si="25"/>
        <v>0</v>
      </c>
      <c r="Q75" s="21">
        <f t="shared" si="25"/>
        <v>43137</v>
      </c>
      <c r="R75" s="21">
        <f t="shared" si="25"/>
        <v>43159</v>
      </c>
      <c r="S75" s="21">
        <f t="shared" si="25"/>
        <v>43190</v>
      </c>
      <c r="T75" s="21" t="str">
        <f t="shared" si="25"/>
        <v>4/3/02018</v>
      </c>
      <c r="U75" s="21" t="str">
        <f t="shared" si="25"/>
        <v>Share of Units</v>
      </c>
      <c r="V75" s="21" t="str">
        <f t="shared" si="25"/>
        <v>Penentration</v>
      </c>
      <c r="W75" s="13"/>
      <c r="X75" s="31"/>
      <c r="Y75" s="32">
        <f t="shared" ref="Y75:Y93" si="26">X75/X$73</f>
        <v>0</v>
      </c>
    </row>
    <row r="76" spans="2:40" ht="13.5" customHeight="1" x14ac:dyDescent="0.25">
      <c r="E76" s="14" t="s">
        <v>60</v>
      </c>
      <c r="F76" s="15"/>
      <c r="G76" s="16">
        <f t="shared" ref="G76:O76" si="27">SUM(G8:G13)</f>
        <v>0</v>
      </c>
      <c r="H76" s="16">
        <f t="shared" si="27"/>
        <v>0</v>
      </c>
      <c r="I76" s="16">
        <f t="shared" si="27"/>
        <v>0</v>
      </c>
      <c r="J76" s="16">
        <f t="shared" si="27"/>
        <v>0</v>
      </c>
      <c r="K76" s="16">
        <f t="shared" si="27"/>
        <v>27</v>
      </c>
      <c r="L76" s="16">
        <f t="shared" si="27"/>
        <v>25</v>
      </c>
      <c r="M76" s="16">
        <f t="shared" ref="M76" si="28">SUM(M8:M13)</f>
        <v>28</v>
      </c>
      <c r="N76" s="16"/>
      <c r="O76" s="16">
        <f t="shared" si="27"/>
        <v>24</v>
      </c>
      <c r="P76" s="16"/>
      <c r="Q76" s="16">
        <f>SUM(Q8:Q13)</f>
        <v>0</v>
      </c>
      <c r="R76" s="16">
        <f>SUM(R8:R13)</f>
        <v>0</v>
      </c>
      <c r="S76" s="16">
        <f>SUM(S8:S13)</f>
        <v>23</v>
      </c>
      <c r="T76" s="16">
        <f>SUM(T8:T13)</f>
        <v>23</v>
      </c>
      <c r="U76" s="37">
        <f>S76/S$67</f>
        <v>2.4945770065075923E-2</v>
      </c>
      <c r="V76" s="37">
        <f t="shared" ref="V76:V85" si="29">(S76*7400/1000)/AA76</f>
        <v>1.1492234200389318E-2</v>
      </c>
      <c r="W76" s="37"/>
      <c r="X76" s="31">
        <f t="shared" ref="X76:X85" si="30">S76-Q76</f>
        <v>23</v>
      </c>
      <c r="Y76" s="32">
        <f t="shared" si="26"/>
        <v>1.6393442622950821E-2</v>
      </c>
      <c r="AA76" s="16">
        <f t="shared" ref="AA76:AA84" si="31">SUMIF($D$8:$D$59,$E76,AA$8:AA$59)</f>
        <v>14810.000999999998</v>
      </c>
    </row>
    <row r="77" spans="2:40" ht="13.5" customHeight="1" x14ac:dyDescent="0.25">
      <c r="E77" s="14" t="s">
        <v>123</v>
      </c>
      <c r="F77" s="15"/>
      <c r="G77" s="16">
        <f t="shared" ref="G77:O77" si="32">SUM(G14:G16)</f>
        <v>0</v>
      </c>
      <c r="H77" s="16">
        <f t="shared" si="32"/>
        <v>0</v>
      </c>
      <c r="I77" s="16">
        <f t="shared" si="32"/>
        <v>0</v>
      </c>
      <c r="J77" s="16">
        <f t="shared" si="32"/>
        <v>0</v>
      </c>
      <c r="K77" s="16">
        <f t="shared" si="32"/>
        <v>91</v>
      </c>
      <c r="L77" s="16">
        <f t="shared" si="32"/>
        <v>87</v>
      </c>
      <c r="M77" s="16">
        <f t="shared" ref="M77" si="33">SUM(M14:M16)</f>
        <v>87</v>
      </c>
      <c r="N77" s="16"/>
      <c r="O77" s="16">
        <f t="shared" si="32"/>
        <v>80</v>
      </c>
      <c r="P77" s="16"/>
      <c r="Q77" s="16">
        <f>SUM(Q14:Q16)</f>
        <v>0</v>
      </c>
      <c r="R77" s="16">
        <f>SUM(R14:R16)</f>
        <v>0</v>
      </c>
      <c r="S77" s="16">
        <f>SUM(S14:S16)</f>
        <v>76</v>
      </c>
      <c r="T77" s="16">
        <f>SUM(T14:T16)</f>
        <v>76</v>
      </c>
      <c r="U77" s="37">
        <f t="shared" ref="U77:U84" si="34">S77/S$67</f>
        <v>8.2429501084598705E-2</v>
      </c>
      <c r="V77" s="37">
        <f t="shared" si="29"/>
        <v>1.3499572017480312E-2</v>
      </c>
      <c r="W77" s="37"/>
      <c r="X77" s="31">
        <f t="shared" si="30"/>
        <v>76</v>
      </c>
      <c r="Y77" s="32">
        <f t="shared" si="26"/>
        <v>5.4169636493228798E-2</v>
      </c>
      <c r="AA77" s="16">
        <f t="shared" si="31"/>
        <v>41660.58</v>
      </c>
    </row>
    <row r="78" spans="2:40" ht="13.5" customHeight="1" x14ac:dyDescent="0.25">
      <c r="E78" s="14" t="s">
        <v>50</v>
      </c>
      <c r="F78" s="15"/>
      <c r="G78" s="16">
        <f t="shared" ref="G78:O78" si="35">SUM(G17:G21)</f>
        <v>0</v>
      </c>
      <c r="H78" s="16">
        <f t="shared" si="35"/>
        <v>0</v>
      </c>
      <c r="I78" s="16">
        <f t="shared" si="35"/>
        <v>0</v>
      </c>
      <c r="J78" s="16">
        <f t="shared" si="35"/>
        <v>0</v>
      </c>
      <c r="K78" s="16">
        <f t="shared" si="35"/>
        <v>254</v>
      </c>
      <c r="L78" s="16">
        <f t="shared" si="35"/>
        <v>241</v>
      </c>
      <c r="M78" s="16">
        <f t="shared" ref="M78" si="36">SUM(M17:M21)</f>
        <v>225</v>
      </c>
      <c r="N78" s="16"/>
      <c r="O78" s="16">
        <f t="shared" si="35"/>
        <v>207</v>
      </c>
      <c r="P78" s="16"/>
      <c r="Q78" s="16">
        <f>SUM(Q17:Q21)</f>
        <v>0</v>
      </c>
      <c r="R78" s="16">
        <f>SUM(R17:R21)</f>
        <v>0</v>
      </c>
      <c r="S78" s="16">
        <f>SUM(S17:S21)</f>
        <v>203</v>
      </c>
      <c r="T78" s="16">
        <f>SUM(T17:T21)</f>
        <v>203</v>
      </c>
      <c r="U78" s="37">
        <f t="shared" si="34"/>
        <v>0.22017353579175705</v>
      </c>
      <c r="V78" s="37">
        <f t="shared" si="29"/>
        <v>3.2039931369451762E-2</v>
      </c>
      <c r="W78" s="37"/>
      <c r="X78" s="31">
        <f t="shared" si="30"/>
        <v>203</v>
      </c>
      <c r="Y78" s="32">
        <f t="shared" si="26"/>
        <v>0.14468995010691377</v>
      </c>
      <c r="AA78" s="16">
        <f t="shared" si="31"/>
        <v>46885.243999999999</v>
      </c>
    </row>
    <row r="79" spans="2:40" ht="13.5" customHeight="1" x14ac:dyDescent="0.25">
      <c r="E79" s="14" t="s">
        <v>42</v>
      </c>
      <c r="F79" s="15"/>
      <c r="G79" s="16">
        <f t="shared" ref="G79:O79" si="37">SUM(G22:G28)</f>
        <v>0</v>
      </c>
      <c r="H79" s="16">
        <f t="shared" si="37"/>
        <v>0</v>
      </c>
      <c r="I79" s="16">
        <f t="shared" si="37"/>
        <v>0</v>
      </c>
      <c r="J79" s="16">
        <f t="shared" si="37"/>
        <v>0</v>
      </c>
      <c r="K79" s="16">
        <f t="shared" si="37"/>
        <v>229</v>
      </c>
      <c r="L79" s="16">
        <f t="shared" si="37"/>
        <v>222</v>
      </c>
      <c r="M79" s="16">
        <f t="shared" ref="M79" si="38">SUM(M22:M28)</f>
        <v>210</v>
      </c>
      <c r="N79" s="16"/>
      <c r="O79" s="16">
        <f t="shared" si="37"/>
        <v>200</v>
      </c>
      <c r="P79" s="16"/>
      <c r="Q79" s="16">
        <f>SUM(Q22:Q28)</f>
        <v>0</v>
      </c>
      <c r="R79" s="16">
        <f>SUM(R22:R28)</f>
        <v>0</v>
      </c>
      <c r="S79" s="16">
        <f>SUM(S22:S28)</f>
        <v>201</v>
      </c>
      <c r="T79" s="16">
        <f>SUM(T22:T28)</f>
        <v>201</v>
      </c>
      <c r="U79" s="37">
        <f t="shared" si="34"/>
        <v>0.21800433839479394</v>
      </c>
      <c r="V79" s="37">
        <f t="shared" si="29"/>
        <v>6.985031116824951E-2</v>
      </c>
      <c r="W79" s="37"/>
      <c r="X79" s="31">
        <f t="shared" si="30"/>
        <v>201</v>
      </c>
      <c r="Y79" s="32">
        <f t="shared" si="26"/>
        <v>0.14326443335709194</v>
      </c>
      <c r="AA79" s="16">
        <f t="shared" si="31"/>
        <v>21294.107</v>
      </c>
    </row>
    <row r="80" spans="2:40" ht="13.5" customHeight="1" x14ac:dyDescent="0.25">
      <c r="E80" s="14" t="s">
        <v>32</v>
      </c>
      <c r="F80" s="15"/>
      <c r="G80" s="16">
        <f t="shared" ref="G80:O80" si="39">SUM(G29:G38)</f>
        <v>0</v>
      </c>
      <c r="H80" s="16">
        <f t="shared" si="39"/>
        <v>0</v>
      </c>
      <c r="I80" s="16">
        <f t="shared" si="39"/>
        <v>0</v>
      </c>
      <c r="J80" s="16">
        <f t="shared" si="39"/>
        <v>0</v>
      </c>
      <c r="K80" s="16">
        <f t="shared" si="39"/>
        <v>110</v>
      </c>
      <c r="L80" s="16">
        <f t="shared" si="39"/>
        <v>107</v>
      </c>
      <c r="M80" s="16">
        <f t="shared" ref="M80" si="40">SUM(M29:M38)</f>
        <v>103</v>
      </c>
      <c r="N80" s="16"/>
      <c r="O80" s="16">
        <f t="shared" si="39"/>
        <v>100</v>
      </c>
      <c r="P80" s="16"/>
      <c r="Q80" s="16">
        <f>SUM(Q29:Q38)</f>
        <v>0</v>
      </c>
      <c r="R80" s="16">
        <f>SUM(R29:R38)</f>
        <v>0</v>
      </c>
      <c r="S80" s="16">
        <f>SUM(S29:S38)</f>
        <v>101</v>
      </c>
      <c r="T80" s="16">
        <f>SUM(T29:T38)</f>
        <v>101</v>
      </c>
      <c r="U80" s="37">
        <f t="shared" si="34"/>
        <v>0.10954446854663774</v>
      </c>
      <c r="V80" s="37">
        <f t="shared" si="29"/>
        <v>1.0984277536627767E-2</v>
      </c>
      <c r="W80" s="37"/>
      <c r="X80" s="31">
        <f t="shared" si="30"/>
        <v>101</v>
      </c>
      <c r="Y80" s="32">
        <f t="shared" si="26"/>
        <v>7.1988595866001426E-2</v>
      </c>
      <c r="AA80" s="16">
        <f t="shared" si="31"/>
        <v>68042.709000000003</v>
      </c>
    </row>
    <row r="81" spans="5:27" ht="13.5" customHeight="1" x14ac:dyDescent="0.25">
      <c r="E81" s="14" t="s">
        <v>27</v>
      </c>
      <c r="F81" s="15"/>
      <c r="G81" s="16">
        <f t="shared" ref="G81:O81" si="41">SUM(G39:G42)</f>
        <v>0</v>
      </c>
      <c r="H81" s="16">
        <f t="shared" si="41"/>
        <v>0</v>
      </c>
      <c r="I81" s="16">
        <f t="shared" si="41"/>
        <v>0</v>
      </c>
      <c r="J81" s="16">
        <f t="shared" si="41"/>
        <v>0</v>
      </c>
      <c r="K81" s="16">
        <f t="shared" si="41"/>
        <v>82</v>
      </c>
      <c r="L81" s="16">
        <f t="shared" si="41"/>
        <v>75</v>
      </c>
      <c r="M81" s="16">
        <f t="shared" ref="M81" si="42">SUM(M39:M42)</f>
        <v>69</v>
      </c>
      <c r="N81" s="16"/>
      <c r="O81" s="16">
        <f t="shared" si="41"/>
        <v>61</v>
      </c>
      <c r="P81" s="16"/>
      <c r="Q81" s="16">
        <f>SUM(Q39:Q42)</f>
        <v>0</v>
      </c>
      <c r="R81" s="16">
        <f>SUM(R39:R42)</f>
        <v>0</v>
      </c>
      <c r="S81" s="16">
        <f>SUM(S39:S42)</f>
        <v>61</v>
      </c>
      <c r="T81" s="16">
        <f>SUM(T39:T42)</f>
        <v>61</v>
      </c>
      <c r="U81" s="37">
        <f t="shared" si="34"/>
        <v>6.6160520607375276E-2</v>
      </c>
      <c r="V81" s="37">
        <f t="shared" si="29"/>
        <v>2.3721663017853778E-2</v>
      </c>
      <c r="W81" s="37"/>
      <c r="X81" s="31">
        <f t="shared" si="30"/>
        <v>61</v>
      </c>
      <c r="Y81" s="32">
        <f t="shared" si="26"/>
        <v>4.3478260869565216E-2</v>
      </c>
      <c r="AA81" s="16">
        <f t="shared" si="31"/>
        <v>19029.020000000004</v>
      </c>
    </row>
    <row r="82" spans="5:27" ht="13.5" customHeight="1" x14ac:dyDescent="0.25">
      <c r="E82" s="14" t="s">
        <v>22</v>
      </c>
      <c r="F82" s="15"/>
      <c r="G82" s="16">
        <f t="shared" ref="G82:O82" si="43">SUM(G43:G46)</f>
        <v>0</v>
      </c>
      <c r="H82" s="16">
        <f t="shared" si="43"/>
        <v>0</v>
      </c>
      <c r="I82" s="16">
        <f t="shared" si="43"/>
        <v>0</v>
      </c>
      <c r="J82" s="16">
        <f t="shared" si="43"/>
        <v>0</v>
      </c>
      <c r="K82" s="16">
        <f t="shared" si="43"/>
        <v>128</v>
      </c>
      <c r="L82" s="16">
        <f t="shared" si="43"/>
        <v>126</v>
      </c>
      <c r="M82" s="16">
        <f t="shared" ref="M82" si="44">SUM(M43:M46)</f>
        <v>126</v>
      </c>
      <c r="N82" s="16"/>
      <c r="O82" s="16">
        <f t="shared" si="43"/>
        <v>120</v>
      </c>
      <c r="P82" s="16"/>
      <c r="Q82" s="16">
        <f>SUM(Q43:Q46)</f>
        <v>0</v>
      </c>
      <c r="R82" s="16">
        <f>SUM(R43:R46)</f>
        <v>0</v>
      </c>
      <c r="S82" s="16">
        <f>SUM(S43:S46)</f>
        <v>116</v>
      </c>
      <c r="T82" s="16">
        <f>SUM(T43:T46)</f>
        <v>116</v>
      </c>
      <c r="U82" s="37">
        <f t="shared" si="34"/>
        <v>0.12581344902386118</v>
      </c>
      <c r="V82" s="37">
        <f t="shared" si="29"/>
        <v>2.1500812842938467E-2</v>
      </c>
      <c r="W82" s="37"/>
      <c r="X82" s="31">
        <f t="shared" si="30"/>
        <v>116</v>
      </c>
      <c r="Y82" s="32">
        <f t="shared" si="26"/>
        <v>8.2679971489665008E-2</v>
      </c>
      <c r="AA82" s="16">
        <f t="shared" si="31"/>
        <v>39924.072</v>
      </c>
    </row>
    <row r="83" spans="5:27" ht="13.5" customHeight="1" x14ac:dyDescent="0.25">
      <c r="E83" s="14" t="s">
        <v>5</v>
      </c>
      <c r="F83" s="15"/>
      <c r="G83" s="16">
        <f t="shared" ref="G83:O83" si="45">SUM(G47:G54)</f>
        <v>0</v>
      </c>
      <c r="H83" s="16">
        <f t="shared" si="45"/>
        <v>0</v>
      </c>
      <c r="I83" s="16">
        <f t="shared" si="45"/>
        <v>0</v>
      </c>
      <c r="J83" s="16">
        <f t="shared" si="45"/>
        <v>0</v>
      </c>
      <c r="K83" s="16">
        <f t="shared" si="45"/>
        <v>72</v>
      </c>
      <c r="L83" s="16">
        <f t="shared" si="45"/>
        <v>74</v>
      </c>
      <c r="M83" s="16">
        <f t="shared" ref="M83" si="46">SUM(M47:M54)</f>
        <v>71</v>
      </c>
      <c r="N83" s="16"/>
      <c r="O83" s="16">
        <f t="shared" si="45"/>
        <v>67</v>
      </c>
      <c r="P83" s="16"/>
      <c r="Q83" s="16">
        <f>SUM(Q47:Q54)</f>
        <v>0</v>
      </c>
      <c r="R83" s="16">
        <f>SUM(R47:R54)</f>
        <v>0</v>
      </c>
      <c r="S83" s="16">
        <f>SUM(S47:S54)</f>
        <v>65</v>
      </c>
      <c r="T83" s="16">
        <f>SUM(T47:T54)</f>
        <v>65</v>
      </c>
      <c r="U83" s="37">
        <f t="shared" si="34"/>
        <v>7.0498915401301515E-2</v>
      </c>
      <c r="V83" s="37">
        <f t="shared" si="29"/>
        <v>1.9910492196059823E-2</v>
      </c>
      <c r="W83" s="37"/>
      <c r="X83" s="31">
        <f t="shared" si="30"/>
        <v>65</v>
      </c>
      <c r="Y83" s="32">
        <f t="shared" si="26"/>
        <v>4.6329294369208837E-2</v>
      </c>
      <c r="AA83" s="16">
        <f t="shared" si="31"/>
        <v>24158.116999999995</v>
      </c>
    </row>
    <row r="84" spans="5:27" ht="13.5" customHeight="1" x14ac:dyDescent="0.25">
      <c r="E84" s="14" t="s">
        <v>8</v>
      </c>
      <c r="F84" s="15"/>
      <c r="G84" s="16">
        <f t="shared" ref="G84:O84" si="47">SUM(G55:G59)</f>
        <v>0</v>
      </c>
      <c r="H84" s="16">
        <f t="shared" si="47"/>
        <v>0</v>
      </c>
      <c r="I84" s="16">
        <f t="shared" si="47"/>
        <v>0</v>
      </c>
      <c r="J84" s="16">
        <f t="shared" si="47"/>
        <v>0</v>
      </c>
      <c r="K84" s="16">
        <f t="shared" si="47"/>
        <v>71</v>
      </c>
      <c r="L84" s="16">
        <f t="shared" si="47"/>
        <v>76</v>
      </c>
      <c r="M84" s="16">
        <f t="shared" ref="M84" si="48">SUM(M55:M59)</f>
        <v>75</v>
      </c>
      <c r="N84" s="16"/>
      <c r="O84" s="16">
        <f t="shared" si="47"/>
        <v>74</v>
      </c>
      <c r="P84" s="16"/>
      <c r="Q84" s="16">
        <f>SUM(Q55:Q59)</f>
        <v>0</v>
      </c>
      <c r="R84" s="16">
        <f>SUM(R55:R59)</f>
        <v>0</v>
      </c>
      <c r="S84" s="16">
        <f>SUM(S55:S59)</f>
        <v>76</v>
      </c>
      <c r="T84" s="16">
        <f>SUM(T55:T59)</f>
        <v>76</v>
      </c>
      <c r="U84" s="37">
        <f t="shared" si="34"/>
        <v>8.2429501084598705E-2</v>
      </c>
      <c r="V84" s="37">
        <f t="shared" si="29"/>
        <v>1.0561005533918076E-2</v>
      </c>
      <c r="W84" s="37"/>
      <c r="X84" s="31">
        <f t="shared" si="30"/>
        <v>76</v>
      </c>
      <c r="Y84" s="32">
        <f t="shared" si="26"/>
        <v>5.4169636493228798E-2</v>
      </c>
      <c r="AA84" s="16">
        <f t="shared" si="31"/>
        <v>53252.504999999997</v>
      </c>
    </row>
    <row r="85" spans="5:27" ht="13.5" customHeight="1" thickBot="1" x14ac:dyDescent="0.3">
      <c r="E85" s="25" t="s">
        <v>122</v>
      </c>
      <c r="F85" s="26"/>
      <c r="G85" s="27">
        <f>SUM(G76:G84)</f>
        <v>0</v>
      </c>
      <c r="H85" s="27">
        <f>SUM(H76:H84)</f>
        <v>0</v>
      </c>
      <c r="I85" s="27">
        <f t="shared" ref="I85:S85" si="49">SUM(I76:I84)</f>
        <v>0</v>
      </c>
      <c r="J85" s="27">
        <f t="shared" si="49"/>
        <v>0</v>
      </c>
      <c r="K85" s="27">
        <f t="shared" si="49"/>
        <v>1064</v>
      </c>
      <c r="L85" s="27">
        <f t="shared" si="49"/>
        <v>1033</v>
      </c>
      <c r="M85" s="27">
        <f t="shared" ref="M85" si="50">SUM(M76:M84)</f>
        <v>994</v>
      </c>
      <c r="N85" s="27"/>
      <c r="O85" s="27">
        <f t="shared" si="49"/>
        <v>933</v>
      </c>
      <c r="P85" s="17"/>
      <c r="Q85" s="27">
        <f t="shared" si="49"/>
        <v>0</v>
      </c>
      <c r="R85" s="27">
        <f t="shared" si="49"/>
        <v>0</v>
      </c>
      <c r="S85" s="27">
        <f t="shared" si="49"/>
        <v>922</v>
      </c>
      <c r="T85" s="27">
        <f t="shared" ref="T85" si="51">SUM(T76:T84)</f>
        <v>922</v>
      </c>
      <c r="U85" s="40">
        <f>S85/S$67</f>
        <v>1</v>
      </c>
      <c r="V85" s="48">
        <f t="shared" si="29"/>
        <v>2.0734442281170957E-2</v>
      </c>
      <c r="W85" s="46"/>
      <c r="X85" s="31">
        <f t="shared" si="30"/>
        <v>922</v>
      </c>
      <c r="Y85" s="32">
        <f t="shared" si="26"/>
        <v>0.65716322166785457</v>
      </c>
      <c r="AA85" s="27">
        <f>SUM(AA76:AA84)</f>
        <v>329056.35499999998</v>
      </c>
    </row>
    <row r="86" spans="5:27" ht="13.5" customHeight="1" x14ac:dyDescent="0.25"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V86" s="16"/>
      <c r="X86" s="31">
        <f>Q86-O86</f>
        <v>0</v>
      </c>
      <c r="Y86" s="32">
        <f t="shared" si="26"/>
        <v>0</v>
      </c>
    </row>
    <row r="87" spans="5:27" ht="13.5" customHeight="1" thickBot="1" x14ac:dyDescent="0.3">
      <c r="E87" s="19" t="s">
        <v>144</v>
      </c>
      <c r="F87" s="20"/>
      <c r="G87" s="21" t="str">
        <f>G$7</f>
        <v>2010</v>
      </c>
      <c r="H87" s="21" t="str">
        <f>H$7</f>
        <v>2011</v>
      </c>
      <c r="I87" s="21" t="str">
        <f t="shared" ref="I87:V87" si="52">I$7</f>
        <v>2012</v>
      </c>
      <c r="J87" s="21" t="str">
        <f t="shared" si="52"/>
        <v>2013</v>
      </c>
      <c r="K87" s="21" t="str">
        <f t="shared" si="52"/>
        <v>2014</v>
      </c>
      <c r="L87" s="21" t="str">
        <f t="shared" si="52"/>
        <v>2015</v>
      </c>
      <c r="M87" s="21" t="str">
        <f t="shared" si="52"/>
        <v>2016</v>
      </c>
      <c r="N87" s="21"/>
      <c r="O87" s="21" t="str">
        <f t="shared" si="52"/>
        <v>2017</v>
      </c>
      <c r="P87" s="13">
        <f t="shared" si="52"/>
        <v>0</v>
      </c>
      <c r="Q87" s="21">
        <f t="shared" si="52"/>
        <v>43137</v>
      </c>
      <c r="R87" s="21">
        <f t="shared" si="52"/>
        <v>43159</v>
      </c>
      <c r="S87" s="21">
        <f t="shared" si="52"/>
        <v>43190</v>
      </c>
      <c r="T87" s="21" t="str">
        <f t="shared" si="52"/>
        <v>4/3/02018</v>
      </c>
      <c r="U87" s="21" t="str">
        <f t="shared" si="52"/>
        <v>Share of Units</v>
      </c>
      <c r="V87" s="21" t="str">
        <f t="shared" si="52"/>
        <v>Penentration</v>
      </c>
      <c r="W87" s="13"/>
      <c r="X87" s="31"/>
      <c r="Y87" s="32">
        <f t="shared" si="26"/>
        <v>0</v>
      </c>
    </row>
    <row r="88" spans="5:27" ht="13.5" customHeight="1" x14ac:dyDescent="0.25">
      <c r="E88" s="14" t="s">
        <v>66</v>
      </c>
      <c r="F88" s="15"/>
      <c r="G88" s="16">
        <f>G76+G77</f>
        <v>0</v>
      </c>
      <c r="H88" s="16">
        <f>H76+H77</f>
        <v>0</v>
      </c>
      <c r="I88" s="16">
        <f t="shared" ref="I88:S88" si="53">I76+I77</f>
        <v>0</v>
      </c>
      <c r="J88" s="16">
        <f t="shared" si="53"/>
        <v>0</v>
      </c>
      <c r="K88" s="16">
        <f t="shared" si="53"/>
        <v>118</v>
      </c>
      <c r="L88" s="16">
        <f t="shared" si="53"/>
        <v>112</v>
      </c>
      <c r="M88" s="16">
        <f t="shared" ref="M88" si="54">M76+M77</f>
        <v>115</v>
      </c>
      <c r="N88" s="16"/>
      <c r="O88" s="16">
        <f t="shared" si="53"/>
        <v>104</v>
      </c>
      <c r="P88" s="16"/>
      <c r="Q88" s="16">
        <f t="shared" si="53"/>
        <v>0</v>
      </c>
      <c r="R88" s="16">
        <f t="shared" si="53"/>
        <v>0</v>
      </c>
      <c r="S88" s="16">
        <f t="shared" si="53"/>
        <v>99</v>
      </c>
      <c r="T88" s="16">
        <f t="shared" ref="T88" si="55">T76+T77</f>
        <v>99</v>
      </c>
      <c r="U88" s="37">
        <f>S88/S$67</f>
        <v>0.10737527114967461</v>
      </c>
      <c r="V88" s="37">
        <f>(S88*7400/1000)/AA88</f>
        <v>1.2973126662181856E-2</v>
      </c>
      <c r="W88" s="37"/>
      <c r="X88" s="31">
        <f>S88-Q88</f>
        <v>99</v>
      </c>
      <c r="Y88" s="32">
        <f t="shared" si="26"/>
        <v>7.0563079116179608E-2</v>
      </c>
      <c r="AA88" s="16">
        <f>SUMIF($C$8:$C$59,$E88,AA$8:AA$59)</f>
        <v>56470.580999999991</v>
      </c>
    </row>
    <row r="89" spans="5:27" ht="13.5" customHeight="1" x14ac:dyDescent="0.25">
      <c r="E89" s="14" t="s">
        <v>55</v>
      </c>
      <c r="F89" s="15"/>
      <c r="G89" s="16">
        <f>G78+G79</f>
        <v>0</v>
      </c>
      <c r="H89" s="16">
        <f>H78+H79</f>
        <v>0</v>
      </c>
      <c r="I89" s="16">
        <f t="shared" ref="I89:S89" si="56">I78+I79</f>
        <v>0</v>
      </c>
      <c r="J89" s="16">
        <f t="shared" si="56"/>
        <v>0</v>
      </c>
      <c r="K89" s="16">
        <f t="shared" si="56"/>
        <v>483</v>
      </c>
      <c r="L89" s="16">
        <f t="shared" si="56"/>
        <v>463</v>
      </c>
      <c r="M89" s="16">
        <f t="shared" ref="M89" si="57">M78+M79</f>
        <v>435</v>
      </c>
      <c r="N89" s="16"/>
      <c r="O89" s="16">
        <f t="shared" si="56"/>
        <v>407</v>
      </c>
      <c r="P89" s="16"/>
      <c r="Q89" s="16">
        <f t="shared" si="56"/>
        <v>0</v>
      </c>
      <c r="R89" s="16">
        <f t="shared" si="56"/>
        <v>0</v>
      </c>
      <c r="S89" s="16">
        <f t="shared" si="56"/>
        <v>404</v>
      </c>
      <c r="T89" s="16">
        <f t="shared" ref="T89" si="58">T78+T79</f>
        <v>404</v>
      </c>
      <c r="U89" s="37">
        <f>S89/S$67</f>
        <v>0.43817787418655096</v>
      </c>
      <c r="V89" s="37">
        <f>(S89*7400/1000)/AA89</f>
        <v>4.3849053359278828E-2</v>
      </c>
      <c r="W89" s="37"/>
      <c r="X89" s="31">
        <f>S89-Q89</f>
        <v>404</v>
      </c>
      <c r="Y89" s="32">
        <f t="shared" si="26"/>
        <v>0.2879543834640057</v>
      </c>
      <c r="AA89" s="16">
        <f>SUMIF($C$8:$C$59,$E89,AA$8:AA$59)</f>
        <v>68179.350999999995</v>
      </c>
    </row>
    <row r="90" spans="5:27" ht="13.5" customHeight="1" x14ac:dyDescent="0.25">
      <c r="E90" s="14" t="s">
        <v>142</v>
      </c>
      <c r="F90" s="15"/>
      <c r="G90" s="16">
        <f t="shared" ref="G90:O90" si="59">G80+G81+G82</f>
        <v>0</v>
      </c>
      <c r="H90" s="16">
        <f t="shared" si="59"/>
        <v>0</v>
      </c>
      <c r="I90" s="16">
        <f t="shared" si="59"/>
        <v>0</v>
      </c>
      <c r="J90" s="16">
        <f t="shared" si="59"/>
        <v>0</v>
      </c>
      <c r="K90" s="16">
        <f t="shared" si="59"/>
        <v>320</v>
      </c>
      <c r="L90" s="16">
        <f t="shared" si="59"/>
        <v>308</v>
      </c>
      <c r="M90" s="16">
        <f t="shared" ref="M90" si="60">M80+M81+M82</f>
        <v>298</v>
      </c>
      <c r="N90" s="16"/>
      <c r="O90" s="16">
        <f t="shared" si="59"/>
        <v>281</v>
      </c>
      <c r="P90" s="16"/>
      <c r="Q90" s="16">
        <f>Q80+Q81+Q82</f>
        <v>0</v>
      </c>
      <c r="R90" s="16">
        <f>R80+R81+R82</f>
        <v>0</v>
      </c>
      <c r="S90" s="16">
        <f>S80+S81+S82</f>
        <v>278</v>
      </c>
      <c r="T90" s="16">
        <f>T80+T81+T82</f>
        <v>278</v>
      </c>
      <c r="U90" s="37">
        <f>S90/S$67</f>
        <v>0.30151843817787416</v>
      </c>
      <c r="V90" s="37">
        <f>(S90*7400/1000)/AA90</f>
        <v>1.6198960782963207E-2</v>
      </c>
      <c r="W90" s="37"/>
      <c r="X90" s="31">
        <f>S90-Q90</f>
        <v>278</v>
      </c>
      <c r="Y90" s="32">
        <f t="shared" si="26"/>
        <v>0.19814682822523164</v>
      </c>
      <c r="AA90" s="16">
        <f>SUMIF($C$8:$C$59,$E90,AA$8:AA$59)</f>
        <v>126995.80100000001</v>
      </c>
    </row>
    <row r="91" spans="5:27" ht="13.5" customHeight="1" x14ac:dyDescent="0.25">
      <c r="E91" s="14" t="s">
        <v>133</v>
      </c>
      <c r="F91" s="15"/>
      <c r="G91" s="16">
        <f t="shared" ref="G91:O91" si="61">G83+G84</f>
        <v>0</v>
      </c>
      <c r="H91" s="16">
        <f t="shared" si="61"/>
        <v>0</v>
      </c>
      <c r="I91" s="16">
        <f t="shared" si="61"/>
        <v>0</v>
      </c>
      <c r="J91" s="16">
        <f t="shared" si="61"/>
        <v>0</v>
      </c>
      <c r="K91" s="16">
        <f t="shared" si="61"/>
        <v>143</v>
      </c>
      <c r="L91" s="16">
        <f t="shared" si="61"/>
        <v>150</v>
      </c>
      <c r="M91" s="16">
        <f t="shared" ref="M91" si="62">M83+M84</f>
        <v>146</v>
      </c>
      <c r="N91" s="16"/>
      <c r="O91" s="16">
        <f t="shared" si="61"/>
        <v>141</v>
      </c>
      <c r="P91" s="16"/>
      <c r="Q91" s="16">
        <f>Q83+Q84</f>
        <v>0</v>
      </c>
      <c r="R91" s="16">
        <f>R83+R84</f>
        <v>0</v>
      </c>
      <c r="S91" s="16">
        <f>S83+S84</f>
        <v>141</v>
      </c>
      <c r="T91" s="16">
        <f>T83+T84</f>
        <v>141</v>
      </c>
      <c r="U91" s="37">
        <f>S91/S$67</f>
        <v>0.15292841648590022</v>
      </c>
      <c r="V91" s="37">
        <f>(S91*7400/1000)/AA91</f>
        <v>1.3478770394068145E-2</v>
      </c>
      <c r="W91" s="37"/>
      <c r="X91" s="31">
        <f>S91-Q91</f>
        <v>141</v>
      </c>
      <c r="Y91" s="32">
        <f t="shared" si="26"/>
        <v>0.10049893086243764</v>
      </c>
      <c r="AA91" s="16">
        <f>SUMIF($C$8:$C$59,$E91,AA$8:AA$59)</f>
        <v>77410.621999999988</v>
      </c>
    </row>
    <row r="92" spans="5:27" ht="13.5" customHeight="1" thickBot="1" x14ac:dyDescent="0.3">
      <c r="E92" s="25" t="s">
        <v>122</v>
      </c>
      <c r="F92" s="26"/>
      <c r="G92" s="27">
        <f>G88+G89+G90+G91</f>
        <v>0</v>
      </c>
      <c r="H92" s="27">
        <f>H88+H89+H90+H91</f>
        <v>0</v>
      </c>
      <c r="I92" s="27">
        <f t="shared" ref="I92:S92" si="63">I88+I89+I90+I91</f>
        <v>0</v>
      </c>
      <c r="J92" s="27">
        <f t="shared" si="63"/>
        <v>0</v>
      </c>
      <c r="K92" s="27">
        <f t="shared" si="63"/>
        <v>1064</v>
      </c>
      <c r="L92" s="27">
        <f t="shared" si="63"/>
        <v>1033</v>
      </c>
      <c r="M92" s="27">
        <f t="shared" ref="M92" si="64">M88+M89+M90+M91</f>
        <v>994</v>
      </c>
      <c r="N92" s="27"/>
      <c r="O92" s="27">
        <f t="shared" si="63"/>
        <v>933</v>
      </c>
      <c r="P92" s="17"/>
      <c r="Q92" s="27">
        <f t="shared" si="63"/>
        <v>0</v>
      </c>
      <c r="R92" s="27">
        <f t="shared" si="63"/>
        <v>0</v>
      </c>
      <c r="S92" s="27">
        <f t="shared" si="63"/>
        <v>922</v>
      </c>
      <c r="T92" s="27">
        <f t="shared" ref="T92" si="65">T88+T89+T90+T91</f>
        <v>922</v>
      </c>
      <c r="U92" s="40">
        <f>S92/S$67</f>
        <v>1</v>
      </c>
      <c r="V92" s="27"/>
      <c r="W92" s="46"/>
      <c r="X92" s="31">
        <f>S92-Q92</f>
        <v>922</v>
      </c>
      <c r="Y92" s="32">
        <f t="shared" si="26"/>
        <v>0.65716322166785457</v>
      </c>
      <c r="AA92" s="27">
        <f>SUM(AA88:AA91)</f>
        <v>329056.35499999998</v>
      </c>
    </row>
    <row r="93" spans="5:27" ht="13.5" customHeight="1" x14ac:dyDescent="0.25">
      <c r="E93" s="50" t="s">
        <v>213</v>
      </c>
      <c r="F93" s="15"/>
      <c r="G93" s="16">
        <f>G71+G72</f>
        <v>0</v>
      </c>
      <c r="H93" s="16">
        <f>H71+H72</f>
        <v>0</v>
      </c>
      <c r="I93" s="16">
        <f t="shared" ref="I93:S93" si="66">I71+I72</f>
        <v>0</v>
      </c>
      <c r="J93" s="16">
        <f t="shared" si="66"/>
        <v>0</v>
      </c>
      <c r="K93" s="16">
        <f t="shared" si="66"/>
        <v>0</v>
      </c>
      <c r="L93" s="16">
        <f t="shared" si="66"/>
        <v>0</v>
      </c>
      <c r="M93" s="16">
        <f t="shared" ref="M93" si="67">M71+M72</f>
        <v>0</v>
      </c>
      <c r="N93" s="16"/>
      <c r="O93" s="16">
        <f t="shared" si="66"/>
        <v>0</v>
      </c>
      <c r="Q93" s="16">
        <f t="shared" si="66"/>
        <v>0</v>
      </c>
      <c r="R93" s="16">
        <f t="shared" si="66"/>
        <v>0</v>
      </c>
      <c r="S93" s="16">
        <f t="shared" si="66"/>
        <v>481</v>
      </c>
      <c r="T93" s="16">
        <f t="shared" ref="T93" si="68">T71+T72</f>
        <v>486</v>
      </c>
      <c r="V93" s="18"/>
      <c r="X93" s="31">
        <f>Q93-O93</f>
        <v>0</v>
      </c>
      <c r="Y93" s="32">
        <f t="shared" si="26"/>
        <v>0</v>
      </c>
    </row>
    <row r="94" spans="5:27" customFormat="1" ht="13.5" customHeight="1" x14ac:dyDescent="0.25">
      <c r="E94" s="50" t="s">
        <v>214</v>
      </c>
      <c r="F94" s="1"/>
      <c r="G94" s="31">
        <f>G92+G93</f>
        <v>0</v>
      </c>
      <c r="H94" s="31">
        <f>H92+H93</f>
        <v>0</v>
      </c>
      <c r="I94" s="31">
        <f t="shared" ref="I94:S94" si="69">I92+I93</f>
        <v>0</v>
      </c>
      <c r="J94" s="31">
        <f t="shared" si="69"/>
        <v>0</v>
      </c>
      <c r="K94" s="31">
        <f t="shared" si="69"/>
        <v>1064</v>
      </c>
      <c r="L94" s="31">
        <f t="shared" si="69"/>
        <v>1033</v>
      </c>
      <c r="M94" s="31">
        <f t="shared" ref="M94" si="70">M92+M93</f>
        <v>994</v>
      </c>
      <c r="N94" s="31"/>
      <c r="O94" s="31">
        <f t="shared" si="69"/>
        <v>933</v>
      </c>
      <c r="P94" s="42"/>
      <c r="Q94" s="31">
        <f t="shared" si="69"/>
        <v>0</v>
      </c>
      <c r="R94" s="31">
        <f t="shared" si="69"/>
        <v>0</v>
      </c>
      <c r="S94" s="31">
        <f t="shared" si="69"/>
        <v>1403</v>
      </c>
      <c r="T94" s="31">
        <f t="shared" ref="T94" si="71">T92+T93</f>
        <v>1408</v>
      </c>
      <c r="V94" s="16">
        <f>AA85/V88*1000</f>
        <v>25364460208.288628</v>
      </c>
    </row>
    <row r="95" spans="5:27" customFormat="1" ht="13.5" customHeight="1" x14ac:dyDescent="0.25">
      <c r="F95" s="1"/>
      <c r="P95" s="42"/>
    </row>
    <row r="96" spans="5:27" customFormat="1" ht="13.5" customHeight="1" x14ac:dyDescent="0.25">
      <c r="E96" s="77" t="s">
        <v>252</v>
      </c>
      <c r="F96" s="1"/>
      <c r="P96" s="42"/>
    </row>
    <row r="97" spans="5:20" customFormat="1" ht="13.5" customHeight="1" x14ac:dyDescent="0.25">
      <c r="E97" s="76" t="s">
        <v>253</v>
      </c>
      <c r="F97" s="1"/>
      <c r="P97" s="42"/>
    </row>
    <row r="98" spans="5:20" customFormat="1" ht="13.5" customHeight="1" x14ac:dyDescent="0.25">
      <c r="E98" s="76"/>
      <c r="F98" s="1"/>
      <c r="P98" s="42"/>
    </row>
    <row r="99" spans="5:20" customFormat="1" ht="13.5" customHeight="1" x14ac:dyDescent="0.25">
      <c r="F99" s="1"/>
      <c r="P99" s="42"/>
    </row>
    <row r="100" spans="5:20" customFormat="1" ht="13.5" customHeight="1" x14ac:dyDescent="0.25">
      <c r="F100" s="1"/>
      <c r="P100" s="42"/>
    </row>
    <row r="101" spans="5:20" customFormat="1" ht="13.5" customHeight="1" x14ac:dyDescent="0.25">
      <c r="E101" s="14" t="s">
        <v>236</v>
      </c>
      <c r="F101" s="1"/>
      <c r="P101" s="42"/>
      <c r="S101" s="16">
        <v>204</v>
      </c>
      <c r="T101" s="16">
        <v>205</v>
      </c>
    </row>
    <row r="102" spans="5:20" customFormat="1" ht="13.5" customHeight="1" x14ac:dyDescent="0.25">
      <c r="E102" s="14" t="s">
        <v>237</v>
      </c>
      <c r="F102" s="1"/>
      <c r="P102" s="42"/>
      <c r="S102" s="16">
        <v>3</v>
      </c>
      <c r="T102" s="16">
        <v>3</v>
      </c>
    </row>
    <row r="103" spans="5:20" customFormat="1" ht="13.5" customHeight="1" x14ac:dyDescent="0.25">
      <c r="E103" s="14" t="s">
        <v>1</v>
      </c>
      <c r="F103" s="1"/>
      <c r="P103" s="42"/>
      <c r="S103" s="16">
        <v>73</v>
      </c>
      <c r="T103" s="16">
        <v>73</v>
      </c>
    </row>
    <row r="104" spans="5:20" customFormat="1" ht="13.5" customHeight="1" x14ac:dyDescent="0.25">
      <c r="E104" s="14" t="s">
        <v>238</v>
      </c>
      <c r="F104" s="1"/>
      <c r="P104" s="42"/>
      <c r="S104" s="16">
        <v>1</v>
      </c>
      <c r="T104" s="16">
        <v>1</v>
      </c>
    </row>
    <row r="105" spans="5:20" customFormat="1" ht="13.5" customHeight="1" x14ac:dyDescent="0.25">
      <c r="E105" s="14" t="s">
        <v>37</v>
      </c>
      <c r="F105" s="1"/>
      <c r="P105" s="42"/>
      <c r="S105" s="16">
        <v>1</v>
      </c>
      <c r="T105" s="16">
        <v>1</v>
      </c>
    </row>
    <row r="106" spans="5:20" x14ac:dyDescent="0.25">
      <c r="E106" s="14" t="s">
        <v>239</v>
      </c>
      <c r="S106" s="16">
        <v>1</v>
      </c>
      <c r="T106" s="16">
        <v>1</v>
      </c>
    </row>
    <row r="107" spans="5:20" x14ac:dyDescent="0.25">
      <c r="E107" s="14" t="s">
        <v>240</v>
      </c>
      <c r="S107" s="16">
        <v>34</v>
      </c>
      <c r="T107" s="16">
        <v>34</v>
      </c>
    </row>
    <row r="108" spans="5:20" x14ac:dyDescent="0.25">
      <c r="E108" s="14" t="s">
        <v>241</v>
      </c>
      <c r="S108" s="16">
        <v>1</v>
      </c>
      <c r="T108" s="16">
        <v>1</v>
      </c>
    </row>
    <row r="109" spans="5:20" x14ac:dyDescent="0.25">
      <c r="E109" s="14" t="s">
        <v>242</v>
      </c>
      <c r="S109" s="16">
        <v>1</v>
      </c>
      <c r="T109" s="16">
        <v>1</v>
      </c>
    </row>
    <row r="110" spans="5:20" x14ac:dyDescent="0.25">
      <c r="E110" s="14" t="s">
        <v>243</v>
      </c>
      <c r="S110" s="16">
        <v>50</v>
      </c>
      <c r="T110" s="16">
        <v>49</v>
      </c>
    </row>
    <row r="111" spans="5:20" x14ac:dyDescent="0.25">
      <c r="E111" s="14" t="s">
        <v>244</v>
      </c>
      <c r="S111" s="16">
        <v>4</v>
      </c>
      <c r="T111" s="16">
        <v>5</v>
      </c>
    </row>
    <row r="112" spans="5:20" x14ac:dyDescent="0.25">
      <c r="E112" s="14" t="s">
        <v>245</v>
      </c>
      <c r="S112" s="16">
        <v>36</v>
      </c>
      <c r="T112" s="16">
        <v>38</v>
      </c>
    </row>
    <row r="113" spans="5:20" x14ac:dyDescent="0.25">
      <c r="E113" s="14" t="s">
        <v>246</v>
      </c>
      <c r="S113" s="16">
        <v>3</v>
      </c>
      <c r="T113" s="16">
        <v>3</v>
      </c>
    </row>
    <row r="114" spans="5:20" x14ac:dyDescent="0.25">
      <c r="E114" s="14" t="s">
        <v>247</v>
      </c>
      <c r="S114" s="16">
        <v>1</v>
      </c>
      <c r="T114" s="16">
        <v>1</v>
      </c>
    </row>
    <row r="115" spans="5:20" x14ac:dyDescent="0.25">
      <c r="E115" s="14" t="s">
        <v>248</v>
      </c>
      <c r="S115" s="16">
        <v>11</v>
      </c>
      <c r="T115" s="16">
        <v>11</v>
      </c>
    </row>
    <row r="116" spans="5:20" x14ac:dyDescent="0.25">
      <c r="E116" s="14" t="s">
        <v>249</v>
      </c>
      <c r="S116" s="16">
        <v>3</v>
      </c>
      <c r="T116" s="16">
        <v>3</v>
      </c>
    </row>
    <row r="117" spans="5:20" x14ac:dyDescent="0.25">
      <c r="E117" s="14" t="s">
        <v>250</v>
      </c>
      <c r="S117" s="16">
        <v>54</v>
      </c>
      <c r="T117" s="16">
        <v>56</v>
      </c>
    </row>
    <row r="118" spans="5:20" x14ac:dyDescent="0.25">
      <c r="E118" s="14" t="s">
        <v>2</v>
      </c>
      <c r="S118" s="12">
        <f>S85</f>
        <v>922</v>
      </c>
      <c r="T118" s="12">
        <v>922</v>
      </c>
    </row>
    <row r="119" spans="5:20" x14ac:dyDescent="0.25">
      <c r="S119" s="12">
        <f>SUM(S101:S118)</f>
        <v>1403</v>
      </c>
      <c r="T119" s="12">
        <f>SUM(T101:T118)</f>
        <v>1408</v>
      </c>
    </row>
  </sheetData>
  <mergeCells count="1">
    <mergeCell ref="AD7:AE7"/>
  </mergeCells>
  <conditionalFormatting sqref="X8:X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5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6:V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0:V7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8:V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0:X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6:X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8:X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96" r:id="rId1"/>
    <hyperlink ref="E97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69"/>
  <sheetViews>
    <sheetView workbookViewId="0">
      <selection activeCell="N96" sqref="N96"/>
    </sheetView>
  </sheetViews>
  <sheetFormatPr defaultRowHeight="15" x14ac:dyDescent="0.25"/>
  <cols>
    <col min="1" max="1" width="84.28515625" bestFit="1" customWidth="1"/>
    <col min="2" max="2" width="13.42578125" bestFit="1" customWidth="1"/>
    <col min="3" max="3" width="18.140625" bestFit="1" customWidth="1"/>
    <col min="4" max="13" width="12.5703125" bestFit="1" customWidth="1"/>
    <col min="14" max="14" width="12.5703125" customWidth="1"/>
  </cols>
  <sheetData>
    <row r="1" spans="1:14" x14ac:dyDescent="0.25">
      <c r="D1" s="44">
        <f t="array" ref="D1:M1">_xll.FDSR("","PSETCAL('FIVEDAY');ECON_DATE(NOW, -10AY, Y, 'JULIAN')")</f>
        <v>43098</v>
      </c>
      <c r="E1" s="44">
        <v>42734</v>
      </c>
      <c r="F1" s="44">
        <v>42369</v>
      </c>
      <c r="G1" s="44">
        <v>42004</v>
      </c>
      <c r="H1" s="44">
        <v>41639</v>
      </c>
      <c r="I1" s="44">
        <v>41274</v>
      </c>
      <c r="J1" s="44">
        <v>40907</v>
      </c>
      <c r="K1" s="44">
        <v>40543</v>
      </c>
      <c r="L1" s="44">
        <v>40178</v>
      </c>
      <c r="M1" s="44">
        <v>39813</v>
      </c>
      <c r="N1" s="44"/>
    </row>
    <row r="2" spans="1:14" x14ac:dyDescent="0.25">
      <c r="A2" s="43" t="str">
        <f>_xll.FDSR("","FDS_ECON_DESCRIPTION('USPD0988920', 'FDS')")</f>
        <v>Census Population By State, Connecticut, Persons - United States</v>
      </c>
      <c r="B2" s="43" t="s">
        <v>149</v>
      </c>
      <c r="C2" s="43" t="str">
        <f>_xll.FDSR("","FDS_ECON_SOURCE('USPD0988920')")</f>
        <v>U.S. Census Bureau</v>
      </c>
      <c r="D2" s="31">
        <f t="array" ref="D2:M2">_xll.FDSR("","FDS_ECON_DATA('USPD0988920',NOW,-10AY,Y,STEP,NONE,1)")</f>
        <v>3588184</v>
      </c>
      <c r="E2" s="31">
        <v>3587685</v>
      </c>
      <c r="F2" s="31">
        <v>3593862</v>
      </c>
      <c r="G2" s="31">
        <v>3600188</v>
      </c>
      <c r="H2" s="31">
        <v>3602470</v>
      </c>
      <c r="I2" s="31">
        <v>3597705</v>
      </c>
      <c r="J2" s="31">
        <v>3591927</v>
      </c>
      <c r="K2" s="31">
        <v>3580171</v>
      </c>
      <c r="L2" s="31">
        <v>3518288</v>
      </c>
      <c r="M2" s="31">
        <v>3502932</v>
      </c>
      <c r="N2" s="31"/>
    </row>
    <row r="3" spans="1:14" x14ac:dyDescent="0.25">
      <c r="A3" s="43" t="str">
        <f>_xll.FDSR("","FDS_ECON_DESCRIPTION('USPD0988933', 'FDS')")</f>
        <v>Census Population By State, Maine, Persons - United States</v>
      </c>
      <c r="B3" s="43" t="s">
        <v>150</v>
      </c>
      <c r="C3" s="43" t="str">
        <f>_xll.FDSR("","FDS_ECON_SOURCE('USPD0988933')")</f>
        <v>U.S. Census Bureau</v>
      </c>
      <c r="D3" s="31">
        <f t="array" ref="D3:M3">_xll.FDSR("","FDS_ECON_DATA('USPD0988933',NOW,-10AY,Y,STEP,NONE,1)")</f>
        <v>1335907</v>
      </c>
      <c r="E3" s="31">
        <v>1330232</v>
      </c>
      <c r="F3" s="31">
        <v>1327787</v>
      </c>
      <c r="G3" s="31">
        <v>1328903</v>
      </c>
      <c r="H3" s="31">
        <v>1327975</v>
      </c>
      <c r="I3" s="31">
        <v>1328101</v>
      </c>
      <c r="J3" s="31">
        <v>1327968</v>
      </c>
      <c r="K3" s="31">
        <v>1327568</v>
      </c>
      <c r="L3" s="31">
        <v>1318301</v>
      </c>
      <c r="M3" s="31">
        <v>1319691</v>
      </c>
      <c r="N3" s="31"/>
    </row>
    <row r="4" spans="1:14" x14ac:dyDescent="0.25">
      <c r="A4" s="43" t="str">
        <f>_xll.FDSR("","FDS_ECON_DESCRIPTION('USPD0988935', 'FDS')")</f>
        <v>Census Population By State, Massachusetts, Persons - United States</v>
      </c>
      <c r="B4" s="43" t="s">
        <v>151</v>
      </c>
      <c r="C4" s="43" t="str">
        <f>_xll.FDSR("","FDS_ECON_SOURCE('USPD0988935')")</f>
        <v>U.S. Census Bureau</v>
      </c>
      <c r="D4" s="31">
        <f t="array" ref="D4:M4">_xll.FDSR("","FDS_ECON_DATA('USPD0988935',NOW,-10AY,Y,STEP,NONE,1)")</f>
        <v>6859819</v>
      </c>
      <c r="E4" s="31">
        <v>6823721</v>
      </c>
      <c r="F4" s="31">
        <v>6794002</v>
      </c>
      <c r="G4" s="31">
        <v>6757925</v>
      </c>
      <c r="H4" s="31">
        <v>6711138</v>
      </c>
      <c r="I4" s="31">
        <v>6659627</v>
      </c>
      <c r="J4" s="31">
        <v>6612178</v>
      </c>
      <c r="K4" s="31">
        <v>6564943</v>
      </c>
      <c r="L4" s="31">
        <v>6593587</v>
      </c>
      <c r="M4" s="31">
        <v>6543595</v>
      </c>
      <c r="N4" s="31"/>
    </row>
    <row r="5" spans="1:14" x14ac:dyDescent="0.25">
      <c r="A5" s="43" t="str">
        <f>_xll.FDSR("","FDS_ECON_DESCRIPTION('USPD0988943', 'FDS')")</f>
        <v>Census Population By State, New Hampshire, Persons - United States</v>
      </c>
      <c r="B5" s="43" t="s">
        <v>152</v>
      </c>
      <c r="C5" s="43" t="str">
        <f>_xll.FDSR("","FDS_ECON_SOURCE('USPD0988943')")</f>
        <v>U.S. Census Bureau</v>
      </c>
      <c r="D5" s="31">
        <f t="array" ref="D5:M5">_xll.FDSR("","FDS_ECON_DATA('USPD0988943',NOW,-10AY,Y,STEP,NONE,1)")</f>
        <v>1342795</v>
      </c>
      <c r="E5" s="31">
        <v>1335015</v>
      </c>
      <c r="F5" s="31">
        <v>1330134</v>
      </c>
      <c r="G5" s="31">
        <v>1328684</v>
      </c>
      <c r="H5" s="31">
        <v>1322622</v>
      </c>
      <c r="I5" s="31">
        <v>1320923</v>
      </c>
      <c r="J5" s="31">
        <v>1318345</v>
      </c>
      <c r="K5" s="31">
        <v>1316700</v>
      </c>
      <c r="L5" s="31">
        <v>1324575</v>
      </c>
      <c r="M5" s="31">
        <v>1321872</v>
      </c>
      <c r="N5" s="31"/>
    </row>
    <row r="6" spans="1:14" x14ac:dyDescent="0.25">
      <c r="A6" s="43" t="str">
        <f>_xll.FDSR("","FDS_ECON_DESCRIPTION('USPD0988953', 'FDS')")</f>
        <v>Census Population By State, Rhode Island, Persons - United States</v>
      </c>
      <c r="B6" s="43" t="s">
        <v>153</v>
      </c>
      <c r="C6" s="43" t="str">
        <f>_xll.FDSR("","FDS_ECON_SOURCE('USPD0988953')")</f>
        <v>U.S. Census Bureau</v>
      </c>
      <c r="D6" s="31">
        <f t="array" ref="D6:M6">_xll.FDSR("","FDS_ECON_DATA('USPD0988953',NOW,-10AY,Y,STEP,NONE,1)")</f>
        <v>1059639</v>
      </c>
      <c r="E6" s="31">
        <v>1057566</v>
      </c>
      <c r="F6" s="31">
        <v>1055916</v>
      </c>
      <c r="G6" s="31">
        <v>1054782</v>
      </c>
      <c r="H6" s="31">
        <v>1052784</v>
      </c>
      <c r="I6" s="31">
        <v>1052761</v>
      </c>
      <c r="J6" s="31">
        <v>1052154</v>
      </c>
      <c r="K6" s="31">
        <v>1053169</v>
      </c>
      <c r="L6" s="31">
        <v>1053209</v>
      </c>
      <c r="M6" s="31">
        <v>1053502</v>
      </c>
      <c r="N6" s="31"/>
    </row>
    <row r="7" spans="1:14" x14ac:dyDescent="0.25">
      <c r="A7" s="43" t="str">
        <f>_xll.FDSR("","FDS_ECON_DESCRIPTION('USPD0988959', 'FDS')")</f>
        <v>Census Population By State, Vermont, Persons - United States</v>
      </c>
      <c r="B7" s="43" t="s">
        <v>154</v>
      </c>
      <c r="C7" s="43" t="str">
        <f>_xll.FDSR("","FDS_ECON_SOURCE('USPD0988959')")</f>
        <v>U.S. Census Bureau</v>
      </c>
      <c r="D7" s="31">
        <f t="array" ref="D7:M7">_xll.FDSR("","FDS_ECON_DATA('USPD0988959',NOW,-10AY,Y,STEP,NONE,1)")</f>
        <v>623657</v>
      </c>
      <c r="E7" s="31">
        <v>623354</v>
      </c>
      <c r="F7" s="31">
        <v>624455</v>
      </c>
      <c r="G7" s="31">
        <v>625665</v>
      </c>
      <c r="H7" s="31">
        <v>626044</v>
      </c>
      <c r="I7" s="31">
        <v>625606</v>
      </c>
      <c r="J7" s="31">
        <v>626210</v>
      </c>
      <c r="K7" s="31">
        <v>625842</v>
      </c>
      <c r="L7" s="31">
        <v>621760</v>
      </c>
      <c r="M7" s="31">
        <v>621049</v>
      </c>
      <c r="N7" s="31"/>
    </row>
    <row r="8" spans="1:14" x14ac:dyDescent="0.25">
      <c r="A8" s="43" t="str">
        <f>_xll.FDSR("","FDS_ECON_DESCRIPTION('USPD0988944', 'FDS')")</f>
        <v>Census Population By State, New Jersey, Persons - United States</v>
      </c>
      <c r="B8" s="43" t="s">
        <v>155</v>
      </c>
      <c r="C8" s="43" t="str">
        <f>_xll.FDSR("","FDS_ECON_SOURCE('USPD0988944')")</f>
        <v>U.S. Census Bureau</v>
      </c>
      <c r="D8" s="31">
        <f t="array" ref="D8:M8">_xll.FDSR("","FDS_ECON_DATA('USPD0988944',NOW,-10AY,Y,STEP,NONE,1)")</f>
        <v>9005644</v>
      </c>
      <c r="E8" s="31">
        <v>8978416</v>
      </c>
      <c r="F8" s="31">
        <v>8960001</v>
      </c>
      <c r="G8" s="31">
        <v>8943010</v>
      </c>
      <c r="H8" s="31">
        <v>8913735</v>
      </c>
      <c r="I8" s="31">
        <v>8882095</v>
      </c>
      <c r="J8" s="31">
        <v>8844694</v>
      </c>
      <c r="K8" s="31">
        <v>8803708</v>
      </c>
      <c r="L8" s="31">
        <v>8707739</v>
      </c>
      <c r="M8" s="31">
        <v>8663398</v>
      </c>
      <c r="N8" s="31"/>
    </row>
    <row r="9" spans="1:14" x14ac:dyDescent="0.25">
      <c r="A9" s="43" t="str">
        <f>_xll.FDSR("","FDS_ECON_DESCRIPTION('USPD0988946', 'FDS')")</f>
        <v>Census Population By State, New York, Persons - United States</v>
      </c>
      <c r="B9" s="43" t="s">
        <v>156</v>
      </c>
      <c r="C9" s="43" t="str">
        <f>_xll.FDSR("","FDS_ECON_SOURCE('USPD0988946')")</f>
        <v>U.S. Census Bureau</v>
      </c>
      <c r="D9" s="31">
        <f t="array" ref="D9:M9">_xll.FDSR("","FDS_ECON_DATA('USPD0988946',NOW,-10AY,Y,STEP,NONE,1)")</f>
        <v>19849399</v>
      </c>
      <c r="E9" s="31">
        <v>19836286</v>
      </c>
      <c r="F9" s="31">
        <v>19819347</v>
      </c>
      <c r="G9" s="31">
        <v>19773580</v>
      </c>
      <c r="H9" s="31">
        <v>19712514</v>
      </c>
      <c r="I9" s="31">
        <v>19625409</v>
      </c>
      <c r="J9" s="31">
        <v>19526372</v>
      </c>
      <c r="K9" s="31">
        <v>19405185</v>
      </c>
      <c r="L9" s="31">
        <v>19541453</v>
      </c>
      <c r="M9" s="31">
        <v>19467789</v>
      </c>
      <c r="N9" s="31"/>
    </row>
    <row r="10" spans="1:14" x14ac:dyDescent="0.25">
      <c r="A10" s="43" t="str">
        <f>_xll.FDSR("","FDS_ECON_DESCRIPTION('USPD0988952', 'FDS')")</f>
        <v>Census Population By State, Pennsylvania, Persons - United States</v>
      </c>
      <c r="B10" s="43" t="s">
        <v>157</v>
      </c>
      <c r="C10" s="43" t="str">
        <f>_xll.FDSR("","FDS_ECON_SOURCE('USPD0988952')")</f>
        <v>U.S. Census Bureau</v>
      </c>
      <c r="D10" s="31">
        <f t="array" ref="D10:M10">_xll.FDSR("","FDS_ECON_DATA('USPD0988952',NOW,-10AY,Y,STEP,NONE,1)")</f>
        <v>12805537</v>
      </c>
      <c r="E10" s="31">
        <v>12787085</v>
      </c>
      <c r="F10" s="31">
        <v>12791124</v>
      </c>
      <c r="G10" s="31">
        <v>12790341</v>
      </c>
      <c r="H10" s="31">
        <v>12778450</v>
      </c>
      <c r="I10" s="31">
        <v>12768034</v>
      </c>
      <c r="J10" s="31">
        <v>12742811</v>
      </c>
      <c r="K10" s="31">
        <v>12711063</v>
      </c>
      <c r="L10" s="31">
        <v>12604767</v>
      </c>
      <c r="M10" s="31">
        <v>12566368</v>
      </c>
      <c r="N10" s="31"/>
    </row>
    <row r="11" spans="1:14" x14ac:dyDescent="0.25">
      <c r="A11" s="43" t="str">
        <f>_xll.FDSR("","FDS_ECON_DESCRIPTION('USPD0988927', 'FDS')")</f>
        <v>Census Population By State, Illinois, Persons - United States</v>
      </c>
      <c r="B11" s="43" t="s">
        <v>158</v>
      </c>
      <c r="C11" s="43" t="str">
        <f>_xll.FDSR("","FDS_ECON_SOURCE('USPD0988927')")</f>
        <v>U.S. Census Bureau</v>
      </c>
      <c r="D11" s="31">
        <f t="array" ref="D11:M11">_xll.FDSR("","FDS_ECON_DATA('USPD0988927',NOW,-10AY,Y,STEP,NONE,1)")</f>
        <v>12802023</v>
      </c>
      <c r="E11" s="31">
        <v>12835726</v>
      </c>
      <c r="F11" s="31">
        <v>12862051</v>
      </c>
      <c r="G11" s="31">
        <v>12882438</v>
      </c>
      <c r="H11" s="31">
        <v>12890403</v>
      </c>
      <c r="I11" s="31">
        <v>12878494</v>
      </c>
      <c r="J11" s="31">
        <v>12862298</v>
      </c>
      <c r="K11" s="31">
        <v>12841196</v>
      </c>
      <c r="L11" s="31">
        <v>12910409</v>
      </c>
      <c r="M11" s="31">
        <v>12842954</v>
      </c>
      <c r="N11" s="31"/>
    </row>
    <row r="12" spans="1:14" x14ac:dyDescent="0.25">
      <c r="A12" s="43" t="str">
        <f>_xll.FDSR("","FDS_ECON_DESCRIPTION('USPD0988928', 'FDS')")</f>
        <v>Census Population By State, Indiana, Persons - United States</v>
      </c>
      <c r="B12" s="43" t="s">
        <v>159</v>
      </c>
      <c r="C12" s="43" t="str">
        <f>_xll.FDSR("","FDS_ECON_SOURCE('USPD0988928')")</f>
        <v>U.S. Census Bureau</v>
      </c>
      <c r="D12" s="31">
        <f t="array" ref="D12:M12">_xll.FDSR("","FDS_ECON_DATA('USPD0988928',NOW,-10AY,Y,STEP,NONE,1)")</f>
        <v>6666818</v>
      </c>
      <c r="E12" s="31">
        <v>6634007</v>
      </c>
      <c r="F12" s="31">
        <v>6610596</v>
      </c>
      <c r="G12" s="31">
        <v>6593182</v>
      </c>
      <c r="H12" s="31">
        <v>6567484</v>
      </c>
      <c r="I12" s="31">
        <v>6535665</v>
      </c>
      <c r="J12" s="31">
        <v>6515358</v>
      </c>
      <c r="K12" s="31">
        <v>6490029</v>
      </c>
      <c r="L12" s="31">
        <v>6423113</v>
      </c>
      <c r="M12" s="31">
        <v>6388309</v>
      </c>
      <c r="N12" s="31"/>
    </row>
    <row r="13" spans="1:14" x14ac:dyDescent="0.25">
      <c r="A13" s="43" t="str">
        <f>_xll.FDSR("","FDS_ECON_DESCRIPTION('USPD0988936', 'FDS')")</f>
        <v>Census Population By State, Michigan, Persons - United States</v>
      </c>
      <c r="B13" s="43" t="s">
        <v>160</v>
      </c>
      <c r="C13" s="43" t="str">
        <f>_xll.FDSR("","FDS_ECON_SOURCE('USPD0988936')")</f>
        <v>U.S. Census Bureau</v>
      </c>
      <c r="D13" s="31">
        <f t="array" ref="D13:M13">_xll.FDSR("","FDS_ECON_DATA('USPD0988936',NOW,-10AY,Y,STEP,NONE,1)")</f>
        <v>9962311</v>
      </c>
      <c r="E13" s="31">
        <v>9933445</v>
      </c>
      <c r="F13" s="31">
        <v>9918170</v>
      </c>
      <c r="G13" s="31">
        <v>9914675</v>
      </c>
      <c r="H13" s="31">
        <v>9899219</v>
      </c>
      <c r="I13" s="31">
        <v>9886610</v>
      </c>
      <c r="J13" s="31">
        <v>9876199</v>
      </c>
      <c r="K13" s="31">
        <v>9876731</v>
      </c>
      <c r="L13" s="31">
        <v>9969727</v>
      </c>
      <c r="M13" s="31">
        <v>10002486</v>
      </c>
      <c r="N13" s="31"/>
    </row>
    <row r="14" spans="1:14" x14ac:dyDescent="0.25">
      <c r="A14" s="43" t="str">
        <f>_xll.FDSR("","FDS_ECON_DESCRIPTION('USPD0988949', 'FDS')")</f>
        <v>Census Population By State, Ohio, Persons - United States</v>
      </c>
      <c r="B14" s="43" t="s">
        <v>161</v>
      </c>
      <c r="C14" s="43" t="str">
        <f>_xll.FDSR("","FDS_ECON_SOURCE('USPD0988949')")</f>
        <v>U.S. Census Bureau</v>
      </c>
      <c r="D14" s="31">
        <f t="array" ref="D14:M14">_xll.FDSR("","FDS_ECON_DATA('USPD0988949',NOW,-10AY,Y,STEP,NONE,1)")</f>
        <v>11658609</v>
      </c>
      <c r="E14" s="31">
        <v>11622554</v>
      </c>
      <c r="F14" s="31">
        <v>11606027</v>
      </c>
      <c r="G14" s="31">
        <v>11593741</v>
      </c>
      <c r="H14" s="31">
        <v>11567845</v>
      </c>
      <c r="I14" s="31">
        <v>11546969</v>
      </c>
      <c r="J14" s="31">
        <v>11543332</v>
      </c>
      <c r="K14" s="31">
        <v>11539282</v>
      </c>
      <c r="L14" s="31">
        <v>11542645</v>
      </c>
      <c r="M14" s="31">
        <v>11528072</v>
      </c>
      <c r="N14" s="31"/>
    </row>
    <row r="15" spans="1:14" x14ac:dyDescent="0.25">
      <c r="A15" s="43" t="str">
        <f>_xll.FDSR("","FDS_ECON_DESCRIPTION('USPD0988963', 'FDS')")</f>
        <v>Census Population By State, Wisconsin, Persons - United States</v>
      </c>
      <c r="B15" s="43" t="s">
        <v>162</v>
      </c>
      <c r="C15" s="43" t="str">
        <f>_xll.FDSR("","FDS_ECON_SOURCE('USPD0988963')")</f>
        <v>U.S. Census Bureau</v>
      </c>
      <c r="D15" s="31">
        <f t="array" ref="D15:M15">_xll.FDSR("","FDS_ECON_DATA('USPD0988963',NOW,-10AY,Y,STEP,NONE,1)")</f>
        <v>5795483</v>
      </c>
      <c r="E15" s="31">
        <v>5772917</v>
      </c>
      <c r="F15" s="31">
        <v>5759744</v>
      </c>
      <c r="G15" s="31">
        <v>5751272</v>
      </c>
      <c r="H15" s="31">
        <v>5736673</v>
      </c>
      <c r="I15" s="31">
        <v>5721075</v>
      </c>
      <c r="J15" s="31">
        <v>5705812</v>
      </c>
      <c r="K15" s="31">
        <v>5690403</v>
      </c>
      <c r="L15" s="31">
        <v>5654774</v>
      </c>
      <c r="M15" s="31">
        <v>5627610</v>
      </c>
      <c r="N15" s="31"/>
    </row>
    <row r="16" spans="1:14" x14ac:dyDescent="0.25">
      <c r="A16" s="43" t="str">
        <f>_xll.FDSR("","FDS_ECON_DESCRIPTION('USPD0988929', 'FDS')")</f>
        <v>Census Population By State, Iowa, Persons - United States</v>
      </c>
      <c r="B16" s="43" t="s">
        <v>205</v>
      </c>
      <c r="C16" s="43" t="str">
        <f>_xll.FDSR("","FDS_ECON_SOURCE('USPD0988929')")</f>
        <v>U.S. Census Bureau</v>
      </c>
      <c r="D16" s="31">
        <f t="array" ref="D16:M16">_xll.FDSR("","FDS_ECON_DATA('USPD0988929',NOW,-10AY,Y,STEP,NONE,1)")</f>
        <v>3145711</v>
      </c>
      <c r="E16" s="31">
        <v>3130869</v>
      </c>
      <c r="F16" s="31">
        <v>3118473</v>
      </c>
      <c r="G16" s="31">
        <v>3105563</v>
      </c>
      <c r="H16" s="31">
        <v>3089876</v>
      </c>
      <c r="I16" s="31">
        <v>3074386</v>
      </c>
      <c r="J16" s="31">
        <v>3063690</v>
      </c>
      <c r="K16" s="31">
        <v>3050223</v>
      </c>
      <c r="L16" s="31">
        <v>3007856</v>
      </c>
      <c r="M16" s="31">
        <v>2993987</v>
      </c>
      <c r="N16" s="31"/>
    </row>
    <row r="17" spans="1:14" x14ac:dyDescent="0.25">
      <c r="A17" s="43" t="str">
        <f>_xll.FDSR("","FDS_ECON_DESCRIPTION('USPD0988930', 'FDS')")</f>
        <v>Census Population By State, Kansas, Persons - United States</v>
      </c>
      <c r="B17" s="43" t="s">
        <v>163</v>
      </c>
      <c r="C17" s="43" t="str">
        <f>_xll.FDSR("","FDS_ECON_SOURCE('USPD0988930')")</f>
        <v>U.S. Census Bureau</v>
      </c>
      <c r="D17" s="31">
        <f t="array" ref="D17:M17">_xll.FDSR("","FDS_ECON_DATA('USPD0988930',NOW,-10AY,Y,STEP,NONE,1)")</f>
        <v>2913123</v>
      </c>
      <c r="E17" s="31">
        <v>2907731</v>
      </c>
      <c r="F17" s="31">
        <v>2905789</v>
      </c>
      <c r="G17" s="31">
        <v>2899553</v>
      </c>
      <c r="H17" s="31">
        <v>2892900</v>
      </c>
      <c r="I17" s="31">
        <v>2885316</v>
      </c>
      <c r="J17" s="31">
        <v>2868756</v>
      </c>
      <c r="K17" s="31">
        <v>2858403</v>
      </c>
      <c r="L17" s="31">
        <v>2818747</v>
      </c>
      <c r="M17" s="31">
        <v>2797375</v>
      </c>
      <c r="N17" s="31"/>
    </row>
    <row r="18" spans="1:14" x14ac:dyDescent="0.25">
      <c r="A18" s="43" t="str">
        <f>_xll.FDSR("","FDS_ECON_DESCRIPTION('USPD0988937', 'FDS')")</f>
        <v>Census Population By State, Minnesota, Persons - United States</v>
      </c>
      <c r="B18" s="43" t="s">
        <v>164</v>
      </c>
      <c r="C18" s="43" t="str">
        <f>_xll.FDSR("","FDS_ECON_SOURCE('USPD0988937')")</f>
        <v>U.S. Census Bureau</v>
      </c>
      <c r="D18" s="31">
        <f t="array" ref="D18:M18">_xll.FDSR("","FDS_ECON_DATA('USPD0988937',NOW,-10AY,Y,STEP,NONE,1)")</f>
        <v>5576606</v>
      </c>
      <c r="E18" s="31">
        <v>5525050</v>
      </c>
      <c r="F18" s="31">
        <v>5483238</v>
      </c>
      <c r="G18" s="31">
        <v>5452649</v>
      </c>
      <c r="H18" s="31">
        <v>5416074</v>
      </c>
      <c r="I18" s="31">
        <v>5377695</v>
      </c>
      <c r="J18" s="31">
        <v>5345967</v>
      </c>
      <c r="K18" s="31">
        <v>5310711</v>
      </c>
      <c r="L18" s="31">
        <v>5266214</v>
      </c>
      <c r="M18" s="31">
        <v>5230567</v>
      </c>
      <c r="N18" s="31"/>
    </row>
    <row r="19" spans="1:14" x14ac:dyDescent="0.25">
      <c r="A19" s="43" t="str">
        <f>_xll.FDSR("","FDS_ECON_DESCRIPTION('USPD0988939', 'FDS')")</f>
        <v>Census Population By State, Missouri, Persons - United States</v>
      </c>
      <c r="B19" s="43" t="s">
        <v>165</v>
      </c>
      <c r="C19" s="43" t="str">
        <f>_xll.FDSR("","FDS_ECON_SOURCE('USPD0988939')")</f>
        <v>U.S. Census Bureau</v>
      </c>
      <c r="D19" s="31">
        <f t="array" ref="D19:M19">_xll.FDSR("","FDS_ECON_DATA('USPD0988939',NOW,-10AY,Y,STEP,NONE,1)")</f>
        <v>6113532</v>
      </c>
      <c r="E19" s="31">
        <v>6091176</v>
      </c>
      <c r="F19" s="31">
        <v>6072640</v>
      </c>
      <c r="G19" s="31">
        <v>6058014</v>
      </c>
      <c r="H19" s="31">
        <v>6041142</v>
      </c>
      <c r="I19" s="31">
        <v>6023267</v>
      </c>
      <c r="J19" s="31">
        <v>6010280</v>
      </c>
      <c r="K19" s="31">
        <v>5995681</v>
      </c>
      <c r="L19" s="31">
        <v>5987580</v>
      </c>
      <c r="M19" s="31">
        <v>5956335</v>
      </c>
      <c r="N19" s="31"/>
    </row>
    <row r="20" spans="1:14" x14ac:dyDescent="0.25">
      <c r="A20" s="43" t="str">
        <f>_xll.FDSR("","FDS_ECON_DESCRIPTION('USPD0988941', 'FDS')")</f>
        <v>Census Population By State, Nebraska, Persons - United States</v>
      </c>
      <c r="B20" s="43" t="s">
        <v>166</v>
      </c>
      <c r="C20" s="43" t="str">
        <f>_xll.FDSR("","FDS_ECON_SOURCE('USPD0988941')")</f>
        <v>U.S. Census Bureau</v>
      </c>
      <c r="D20" s="31">
        <f t="array" ref="D20:M20">_xll.FDSR("","FDS_ECON_DATA('USPD0988941',NOW,-10AY,Y,STEP,NONE,1)")</f>
        <v>1920076</v>
      </c>
      <c r="E20" s="31">
        <v>1907603</v>
      </c>
      <c r="F20" s="31">
        <v>1893564</v>
      </c>
      <c r="G20" s="31">
        <v>1880920</v>
      </c>
      <c r="H20" s="31">
        <v>1867414</v>
      </c>
      <c r="I20" s="31">
        <v>1854862</v>
      </c>
      <c r="J20" s="31">
        <v>1841641</v>
      </c>
      <c r="K20" s="31">
        <v>1829956</v>
      </c>
      <c r="L20" s="31">
        <v>1796619</v>
      </c>
      <c r="M20" s="31">
        <v>1781949</v>
      </c>
      <c r="N20" s="31"/>
    </row>
    <row r="21" spans="1:14" x14ac:dyDescent="0.25">
      <c r="A21" s="43" t="str">
        <f>_xll.FDSR("","FDS_ECON_DESCRIPTION('USPD0988948', 'FDS')")</f>
        <v>Census Population By State, North Dakota, Persons - United States</v>
      </c>
      <c r="B21" s="43" t="s">
        <v>167</v>
      </c>
      <c r="C21" s="43" t="str">
        <f>_xll.FDSR("","FDS_ECON_SOURCE('USPD0988948')")</f>
        <v>U.S. Census Bureau</v>
      </c>
      <c r="D21" s="31">
        <f t="array" ref="D21:M21">_xll.FDSR("","FDS_ECON_DATA('USPD0988948',NOW,-10AY,Y,STEP,NONE,1)")</f>
        <v>755393</v>
      </c>
      <c r="E21" s="31">
        <v>755548</v>
      </c>
      <c r="F21" s="31">
        <v>754859</v>
      </c>
      <c r="G21" s="31">
        <v>738658</v>
      </c>
      <c r="H21" s="31">
        <v>722908</v>
      </c>
      <c r="I21" s="31">
        <v>701380</v>
      </c>
      <c r="J21" s="31">
        <v>684830</v>
      </c>
      <c r="K21" s="31">
        <v>674518</v>
      </c>
      <c r="L21" s="31">
        <v>646844</v>
      </c>
      <c r="M21" s="31">
        <v>641421</v>
      </c>
      <c r="N21" s="31"/>
    </row>
    <row r="22" spans="1:14" x14ac:dyDescent="0.25">
      <c r="A22" s="43" t="str">
        <f>_xll.FDSR("","FDS_ECON_DESCRIPTION('USPD0988955', 'FDS')")</f>
        <v>Census Population By State, South Dakota, Persons - United States</v>
      </c>
      <c r="B22" s="43" t="s">
        <v>168</v>
      </c>
      <c r="C22" s="43" t="str">
        <f>_xll.FDSR("","FDS_ECON_SOURCE('USPD0988955')")</f>
        <v>U.S. Census Bureau</v>
      </c>
      <c r="D22" s="31">
        <f t="array" ref="D22:M22">_xll.FDSR("","FDS_ECON_DATA('USPD0988955',NOW,-10AY,Y,STEP,NONE,1)")</f>
        <v>869666</v>
      </c>
      <c r="E22" s="31">
        <v>861542</v>
      </c>
      <c r="F22" s="31">
        <v>854036</v>
      </c>
      <c r="G22" s="31">
        <v>849455</v>
      </c>
      <c r="H22" s="31">
        <v>842513</v>
      </c>
      <c r="I22" s="31">
        <v>832576</v>
      </c>
      <c r="J22" s="31">
        <v>823338</v>
      </c>
      <c r="K22" s="31">
        <v>816227</v>
      </c>
      <c r="L22" s="31">
        <v>812383</v>
      </c>
      <c r="M22" s="31">
        <v>804532</v>
      </c>
      <c r="N22" s="31"/>
    </row>
    <row r="23" spans="1:14" x14ac:dyDescent="0.25">
      <c r="A23" s="43" t="str">
        <f>_xll.FDSR("","FDS_ECON_DESCRIPTION('USPD0988921', 'FDS')")</f>
        <v>Census Population By State, Delaware, Persons - United States</v>
      </c>
      <c r="B23" s="43" t="s">
        <v>169</v>
      </c>
      <c r="C23" s="43" t="str">
        <f>_xll.FDSR("","FDS_ECON_SOURCE('USPD0988921')")</f>
        <v>U.S. Census Bureau</v>
      </c>
      <c r="D23" s="31">
        <f t="array" ref="D23:M23">_xll.FDSR("","FDS_ECON_DATA('USPD0988921',NOW,-10AY,Y,STEP,NONE,1)")</f>
        <v>961939</v>
      </c>
      <c r="E23" s="31">
        <v>952698</v>
      </c>
      <c r="F23" s="31">
        <v>944107</v>
      </c>
      <c r="G23" s="31">
        <v>934805</v>
      </c>
      <c r="H23" s="31">
        <v>925114</v>
      </c>
      <c r="I23" s="31">
        <v>916868</v>
      </c>
      <c r="J23" s="31">
        <v>907884</v>
      </c>
      <c r="K23" s="31">
        <v>899712</v>
      </c>
      <c r="L23" s="31">
        <v>885122</v>
      </c>
      <c r="M23" s="31">
        <v>876211</v>
      </c>
      <c r="N23" s="31"/>
    </row>
    <row r="24" spans="1:14" x14ac:dyDescent="0.25">
      <c r="A24" s="43" t="str">
        <f>_xll.FDSR("","FDS_ECON_DESCRIPTION('USPD0988922', 'FDS')")</f>
        <v>Census Population By State, Washington, DC, Persons - United States</v>
      </c>
      <c r="B24" s="43" t="s">
        <v>170</v>
      </c>
      <c r="C24" s="43" t="str">
        <f>_xll.FDSR("","FDS_ECON_SOURCE('USPD0988922')")</f>
        <v>U.S. Census Bureau</v>
      </c>
      <c r="D24" s="31">
        <f t="array" ref="D24:M24">_xll.FDSR("","FDS_ECON_DATA('USPD0988922',NOW,-10AY,Y,STEP,NONE,1)")</f>
        <v>693972</v>
      </c>
      <c r="E24" s="31">
        <v>684336</v>
      </c>
      <c r="F24" s="31">
        <v>672736</v>
      </c>
      <c r="G24" s="31">
        <v>660797</v>
      </c>
      <c r="H24" s="31">
        <v>650114</v>
      </c>
      <c r="I24" s="31">
        <v>635630</v>
      </c>
      <c r="J24" s="31">
        <v>620336</v>
      </c>
      <c r="K24" s="31">
        <v>605040</v>
      </c>
      <c r="L24" s="31">
        <v>599657</v>
      </c>
      <c r="M24" s="31">
        <v>590074</v>
      </c>
      <c r="N24" s="31"/>
    </row>
    <row r="25" spans="1:14" x14ac:dyDescent="0.25">
      <c r="A25" s="43" t="str">
        <f>_xll.FDSR("","FDS_ECON_DESCRIPTION('USPD0988923', 'FDS')")</f>
        <v>Census Population By State, Florida, Persons - United States</v>
      </c>
      <c r="B25" s="43" t="s">
        <v>171</v>
      </c>
      <c r="C25" s="43" t="str">
        <f>_xll.FDSR("","FDS_ECON_SOURCE('USPD0988923')")</f>
        <v>U.S. Census Bureau</v>
      </c>
      <c r="D25" s="31">
        <f t="array" ref="D25:M25">_xll.FDSR("","FDS_ECON_DATA('USPD0988923',NOW,-10AY,Y,STEP,NONE,1)")</f>
        <v>20984400</v>
      </c>
      <c r="E25" s="31">
        <v>20656589</v>
      </c>
      <c r="F25" s="31">
        <v>20268567</v>
      </c>
      <c r="G25" s="31">
        <v>19897747</v>
      </c>
      <c r="H25" s="31">
        <v>19584927</v>
      </c>
      <c r="I25" s="31">
        <v>19341327</v>
      </c>
      <c r="J25" s="31">
        <v>19097369</v>
      </c>
      <c r="K25" s="31">
        <v>18846461</v>
      </c>
      <c r="L25" s="31">
        <v>18537969</v>
      </c>
      <c r="M25" s="31">
        <v>18423878</v>
      </c>
      <c r="N25" s="31"/>
    </row>
    <row r="26" spans="1:14" x14ac:dyDescent="0.25">
      <c r="A26" s="43" t="str">
        <f>_xll.FDSR("","FDS_ECON_DESCRIPTION('USPD0988924', 'FDS')")</f>
        <v>Census Population By State, Georgia, Persons - United States</v>
      </c>
      <c r="B26" s="43" t="s">
        <v>172</v>
      </c>
      <c r="C26" s="43" t="str">
        <f>_xll.FDSR("","FDS_ECON_SOURCE('USPD0988924')")</f>
        <v>U.S. Census Bureau</v>
      </c>
      <c r="D26" s="31">
        <f t="array" ref="D26:M26">_xll.FDSR("","FDS_ECON_DATA('USPD0988924',NOW,-10AY,Y,STEP,NONE,1)")</f>
        <v>10429379</v>
      </c>
      <c r="E26" s="31">
        <v>10313620</v>
      </c>
      <c r="F26" s="31">
        <v>10199533</v>
      </c>
      <c r="G26" s="31">
        <v>10083850</v>
      </c>
      <c r="H26" s="31">
        <v>9981773</v>
      </c>
      <c r="I26" s="31">
        <v>9911171</v>
      </c>
      <c r="J26" s="31">
        <v>9810595</v>
      </c>
      <c r="K26" s="31">
        <v>9712696</v>
      </c>
      <c r="L26" s="31">
        <v>9829211</v>
      </c>
      <c r="M26" s="31">
        <v>9697838</v>
      </c>
      <c r="N26" s="31"/>
    </row>
    <row r="27" spans="1:14" x14ac:dyDescent="0.25">
      <c r="A27" s="43" t="str">
        <f>_xll.FDSR("","FDS_ECON_DESCRIPTION('USPD0988934', 'FDS')")</f>
        <v>Census Population By State, Maryland, Persons - United States</v>
      </c>
      <c r="B27" s="43" t="s">
        <v>173</v>
      </c>
      <c r="C27" s="43" t="str">
        <f>_xll.FDSR("","FDS_ECON_SOURCE('USPD0988934')")</f>
        <v>U.S. Census Bureau</v>
      </c>
      <c r="D27" s="31">
        <f t="array" ref="D27:M27">_xll.FDSR("","FDS_ECON_DATA('USPD0988934',NOW,-10AY,Y,STEP,NONE,1)")</f>
        <v>6052177</v>
      </c>
      <c r="E27" s="31">
        <v>6024752</v>
      </c>
      <c r="F27" s="31">
        <v>6000561</v>
      </c>
      <c r="G27" s="31">
        <v>5970245</v>
      </c>
      <c r="H27" s="31">
        <v>5932654</v>
      </c>
      <c r="I27" s="31">
        <v>5891680</v>
      </c>
      <c r="J27" s="31">
        <v>5843115</v>
      </c>
      <c r="K27" s="31">
        <v>5788099</v>
      </c>
      <c r="L27" s="31">
        <v>5699478</v>
      </c>
      <c r="M27" s="31">
        <v>5658655</v>
      </c>
      <c r="N27" s="31"/>
    </row>
    <row r="28" spans="1:14" x14ac:dyDescent="0.25">
      <c r="A28" s="43" t="str">
        <f>_xll.FDSR("","FDS_ECON_DESCRIPTION('USPD0988947', 'FDS')")</f>
        <v>Census Population By State, North Carolina, Persons - United States</v>
      </c>
      <c r="B28" s="43" t="s">
        <v>174</v>
      </c>
      <c r="C28" s="43" t="str">
        <f>_xll.FDSR("","FDS_ECON_SOURCE('USPD0988947')")</f>
        <v>U.S. Census Bureau</v>
      </c>
      <c r="D28" s="31">
        <f t="array" ref="D28:M28">_xll.FDSR("","FDS_ECON_DATA('USPD0988947',NOW,-10AY,Y,STEP,NONE,1)")</f>
        <v>10273419</v>
      </c>
      <c r="E28" s="31">
        <v>10156689</v>
      </c>
      <c r="F28" s="31">
        <v>10041769</v>
      </c>
      <c r="G28" s="31">
        <v>9941160</v>
      </c>
      <c r="H28" s="31">
        <v>9849812</v>
      </c>
      <c r="I28" s="31">
        <v>9755299</v>
      </c>
      <c r="J28" s="31">
        <v>9662940</v>
      </c>
      <c r="K28" s="31">
        <v>9574247</v>
      </c>
      <c r="L28" s="31">
        <v>9380884</v>
      </c>
      <c r="M28" s="31">
        <v>9247134</v>
      </c>
      <c r="N28" s="31"/>
    </row>
    <row r="29" spans="1:14" x14ac:dyDescent="0.25">
      <c r="A29" s="43" t="str">
        <f>_xll.FDSR("","FDS_ECON_DESCRIPTION('USPD0988965', 'FDS')")</f>
        <v>Population, Census, Puerto Rico, Persons - United States</v>
      </c>
      <c r="B29" s="43" t="s">
        <v>175</v>
      </c>
      <c r="C29" s="43" t="str">
        <f>_xll.FDSR("","FDS_ECON_SOURCE('USPD0988965')")</f>
        <v>U.S. Census Bureau</v>
      </c>
      <c r="D29" s="31">
        <f t="array" ref="D29:M29">_xll.FDSR("","FDS_ECON_DATA('USPD0988965',NOW,-10AY,Y,STEP,NONE,1)")</f>
        <v>3337177</v>
      </c>
      <c r="E29" s="31">
        <v>3406520</v>
      </c>
      <c r="F29" s="31">
        <v>3473177</v>
      </c>
      <c r="G29" s="31">
        <v>3534874</v>
      </c>
      <c r="H29" s="31">
        <v>3593077</v>
      </c>
      <c r="I29" s="31">
        <v>3634488</v>
      </c>
      <c r="J29" s="31">
        <v>3678732</v>
      </c>
      <c r="K29" s="31">
        <v>3721525</v>
      </c>
      <c r="L29" s="31">
        <v>3967288</v>
      </c>
      <c r="M29" s="31">
        <v>3954553</v>
      </c>
      <c r="N29" s="31"/>
    </row>
    <row r="30" spans="1:14" x14ac:dyDescent="0.25">
      <c r="A30" s="43" t="str">
        <f>_xll.FDSR("","FDS_ECON_DESCRIPTION('USPD0988954', 'FDS')")</f>
        <v>Census Population By State, South Carolina, Persons - United States</v>
      </c>
      <c r="B30" s="43" t="s">
        <v>176</v>
      </c>
      <c r="C30" s="43" t="str">
        <f>_xll.FDSR("","FDS_ECON_SOURCE('USPD0988954')")</f>
        <v>U.S. Census Bureau</v>
      </c>
      <c r="D30" s="31">
        <f t="array" ref="D30:M30">_xll.FDSR("","FDS_ECON_DATA('USPD0988954',NOW,-10AY,Y,STEP,NONE,1)")</f>
        <v>5024369</v>
      </c>
      <c r="E30" s="31">
        <v>4959822</v>
      </c>
      <c r="F30" s="31">
        <v>4892423</v>
      </c>
      <c r="G30" s="31">
        <v>4824758</v>
      </c>
      <c r="H30" s="31">
        <v>4765862</v>
      </c>
      <c r="I30" s="31">
        <v>4719009</v>
      </c>
      <c r="J30" s="31">
        <v>4672744</v>
      </c>
      <c r="K30" s="31">
        <v>4635834</v>
      </c>
      <c r="L30" s="31">
        <v>4561242</v>
      </c>
      <c r="M30" s="31">
        <v>4503280</v>
      </c>
      <c r="N30" s="31"/>
    </row>
    <row r="31" spans="1:14" x14ac:dyDescent="0.25">
      <c r="A31" s="43" t="str">
        <f>_xll.FDSR("","FDS_ECON_DESCRIPTION('USPD0988960', 'FDS')")</f>
        <v>Census Population By State, Virginia, Persons - United States</v>
      </c>
      <c r="B31" s="43" t="s">
        <v>177</v>
      </c>
      <c r="C31" s="43" t="str">
        <f>_xll.FDSR("","FDS_ECON_SOURCE('USPD0988960')")</f>
        <v>U.S. Census Bureau</v>
      </c>
      <c r="D31" s="31">
        <f t="array" ref="D31:M31">_xll.FDSR("","FDS_ECON_DATA('USPD0988960',NOW,-10AY,Y,STEP,NONE,1)")</f>
        <v>8470020</v>
      </c>
      <c r="E31" s="31">
        <v>8414380</v>
      </c>
      <c r="F31" s="31">
        <v>8366767</v>
      </c>
      <c r="G31" s="31">
        <v>8316902</v>
      </c>
      <c r="H31" s="31">
        <v>8261689</v>
      </c>
      <c r="I31" s="31">
        <v>8188656</v>
      </c>
      <c r="J31" s="31">
        <v>8107548</v>
      </c>
      <c r="K31" s="31">
        <v>8025206</v>
      </c>
      <c r="L31" s="31">
        <v>7882590</v>
      </c>
      <c r="M31" s="31">
        <v>7795424</v>
      </c>
      <c r="N31" s="31"/>
    </row>
    <row r="32" spans="1:14" x14ac:dyDescent="0.25">
      <c r="A32" s="43" t="str">
        <f>_xll.FDSR("","FDS_ECON_DESCRIPTION('USPD0988962', 'FDS')")</f>
        <v>Census Population By State, West Virginia, Persons - United States</v>
      </c>
      <c r="B32" s="43" t="s">
        <v>178</v>
      </c>
      <c r="C32" s="43" t="str">
        <f>_xll.FDSR("","FDS_ECON_SOURCE('USPD0988962')")</f>
        <v>U.S. Census Bureau</v>
      </c>
      <c r="D32" s="31">
        <f t="array" ref="D32:M32">_xll.FDSR("","FDS_ECON_DATA('USPD0988962',NOW,-10AY,Y,STEP,NONE,1)")</f>
        <v>1815857</v>
      </c>
      <c r="E32" s="31">
        <v>1828637</v>
      </c>
      <c r="F32" s="31">
        <v>1839767</v>
      </c>
      <c r="G32" s="31">
        <v>1847624</v>
      </c>
      <c r="H32" s="31">
        <v>1852333</v>
      </c>
      <c r="I32" s="31">
        <v>1855360</v>
      </c>
      <c r="J32" s="31">
        <v>1854891</v>
      </c>
      <c r="K32" s="31">
        <v>1854315</v>
      </c>
      <c r="L32" s="31">
        <v>1819777</v>
      </c>
      <c r="M32" s="31">
        <v>1814873</v>
      </c>
      <c r="N32" s="31"/>
    </row>
    <row r="33" spans="1:14" x14ac:dyDescent="0.25">
      <c r="A33" s="43" t="str">
        <f>_xll.FDSR("","FDS_ECON_DESCRIPTION('USPD0988914', 'FDS')")</f>
        <v>Census Population By State, Alabama, Persons - United States</v>
      </c>
      <c r="B33" s="43" t="s">
        <v>209</v>
      </c>
      <c r="C33" s="43" t="str">
        <f>_xll.FDSR("","FDS_ECON_SOURCE('USPD0988914')")</f>
        <v>U.S. Census Bureau</v>
      </c>
      <c r="D33" s="31">
        <f t="array" ref="D33:M33">_xll.FDSR("","FDS_ECON_DATA('USPD0988914',NOW,-10AY,Y,STEP,NONE,1)")</f>
        <v>4874747</v>
      </c>
      <c r="E33" s="31">
        <v>4860545</v>
      </c>
      <c r="F33" s="31">
        <v>4850858</v>
      </c>
      <c r="G33" s="31">
        <v>4840037</v>
      </c>
      <c r="H33" s="31">
        <v>4827660</v>
      </c>
      <c r="I33" s="31">
        <v>4813946</v>
      </c>
      <c r="J33" s="31">
        <v>4798649</v>
      </c>
      <c r="K33" s="31">
        <v>4785579</v>
      </c>
      <c r="L33" s="31">
        <v>4708708</v>
      </c>
      <c r="M33" s="31">
        <v>4677464</v>
      </c>
      <c r="N33" s="31"/>
    </row>
    <row r="34" spans="1:14" x14ac:dyDescent="0.25">
      <c r="A34" s="43" t="str">
        <f>_xll.FDSR("","FDS_ECON_DESCRIPTION('USPD0988931', 'FDS')")</f>
        <v>Census Population By State, Kentucky, Persons - United States</v>
      </c>
      <c r="B34" s="43" t="s">
        <v>208</v>
      </c>
      <c r="C34" s="43" t="str">
        <f>_xll.FDSR("","FDS_ECON_SOURCE('USPD0988931')")</f>
        <v>U.S. Census Bureau</v>
      </c>
      <c r="D34" s="31">
        <f t="array" ref="D34:M34">_xll.FDSR("","FDS_ECON_DATA('USPD0988931',NOW,-10AY,Y,STEP,NONE,1)")</f>
        <v>4454189</v>
      </c>
      <c r="E34" s="31">
        <v>4436113</v>
      </c>
      <c r="F34" s="31">
        <v>4422057</v>
      </c>
      <c r="G34" s="31">
        <v>4410415</v>
      </c>
      <c r="H34" s="31">
        <v>4399121</v>
      </c>
      <c r="I34" s="31">
        <v>4383673</v>
      </c>
      <c r="J34" s="31">
        <v>4368505</v>
      </c>
      <c r="K34" s="31">
        <v>4347948</v>
      </c>
      <c r="L34" s="31">
        <v>4314113</v>
      </c>
      <c r="M34" s="31">
        <v>4287931</v>
      </c>
      <c r="N34" s="31"/>
    </row>
    <row r="35" spans="1:14" x14ac:dyDescent="0.25">
      <c r="A35" s="43" t="str">
        <f>_xll.FDSR("","FDS_ECON_DESCRIPTION('USPD0988938', 'FDS')")</f>
        <v>Census Population By State, Mississippi, Persons - United States</v>
      </c>
      <c r="B35" s="43" t="s">
        <v>207</v>
      </c>
      <c r="C35" s="43" t="str">
        <f>_xll.FDSR("","FDS_ECON_SOURCE('USPD0988938')")</f>
        <v>U.S. Census Bureau</v>
      </c>
      <c r="D35" s="31">
        <f t="array" ref="D35:M35">_xll.FDSR("","FDS_ECON_DATA('USPD0988938',NOW,-10AY,Y,STEP,NONE,1)")</f>
        <v>2984100</v>
      </c>
      <c r="E35" s="31">
        <v>2985415</v>
      </c>
      <c r="F35" s="31">
        <v>2985297</v>
      </c>
      <c r="G35" s="31">
        <v>2988578</v>
      </c>
      <c r="H35" s="31">
        <v>2987721</v>
      </c>
      <c r="I35" s="31">
        <v>2982963</v>
      </c>
      <c r="J35" s="31">
        <v>2977452</v>
      </c>
      <c r="K35" s="31">
        <v>2970437</v>
      </c>
      <c r="L35" s="31">
        <v>2951996</v>
      </c>
      <c r="M35" s="31">
        <v>2940212</v>
      </c>
      <c r="N35" s="31"/>
    </row>
    <row r="36" spans="1:14" x14ac:dyDescent="0.25">
      <c r="A36" s="43" t="str">
        <f>_xll.FDSR("","FDS_ECON_DESCRIPTION('USPD0988956', 'FDS')")</f>
        <v>Census Population By State, Tennessee, Persons - United States</v>
      </c>
      <c r="B36" s="43" t="s">
        <v>206</v>
      </c>
      <c r="C36" s="43" t="str">
        <f>_xll.FDSR("","FDS_ECON_SOURCE('USPD0988956')")</f>
        <v>U.S. Census Bureau</v>
      </c>
      <c r="D36" s="31">
        <f t="array" ref="D36:M36">_xll.FDSR("","FDS_ECON_DATA('USPD0988956',NOW,-10AY,Y,STEP,NONE,1)")</f>
        <v>6715984</v>
      </c>
      <c r="E36" s="31">
        <v>6649404</v>
      </c>
      <c r="F36" s="31">
        <v>6590726</v>
      </c>
      <c r="G36" s="31">
        <v>6540007</v>
      </c>
      <c r="H36" s="31">
        <v>6490795</v>
      </c>
      <c r="I36" s="31">
        <v>6450632</v>
      </c>
      <c r="J36" s="31">
        <v>6396281</v>
      </c>
      <c r="K36" s="31">
        <v>6355882</v>
      </c>
      <c r="L36" s="31">
        <v>6296254</v>
      </c>
      <c r="M36" s="31">
        <v>6240456</v>
      </c>
      <c r="N36" s="31"/>
    </row>
    <row r="37" spans="1:14" x14ac:dyDescent="0.25">
      <c r="A37" s="43" t="str">
        <f>_xll.FDSR("","FDS_ECON_DESCRIPTION('USPD0988917', 'FDS')")</f>
        <v>Census Population By State, Arkansas, Persons - United States</v>
      </c>
      <c r="B37" s="43" t="s">
        <v>179</v>
      </c>
      <c r="C37" s="43" t="str">
        <f>_xll.FDSR("","FDS_ECON_SOURCE('USPD0988917')")</f>
        <v>U.S. Census Bureau</v>
      </c>
      <c r="D37" s="31">
        <f t="array" ref="D37:M37">_xll.FDSR("","FDS_ECON_DATA('USPD0988917',NOW,-10AY,Y,STEP,NONE,1)")</f>
        <v>3004279</v>
      </c>
      <c r="E37" s="31">
        <v>2988231</v>
      </c>
      <c r="F37" s="31">
        <v>2975626</v>
      </c>
      <c r="G37" s="31">
        <v>2964800</v>
      </c>
      <c r="H37" s="31">
        <v>2956780</v>
      </c>
      <c r="I37" s="31">
        <v>2949208</v>
      </c>
      <c r="J37" s="31">
        <v>2938640</v>
      </c>
      <c r="K37" s="31">
        <v>2921737</v>
      </c>
      <c r="L37" s="31">
        <v>2889450</v>
      </c>
      <c r="M37" s="31">
        <v>2867764</v>
      </c>
      <c r="N37" s="31"/>
    </row>
    <row r="38" spans="1:14" x14ac:dyDescent="0.25">
      <c r="A38" s="43" t="str">
        <f>_xll.FDSR("","FDS_ECON_DESCRIPTION('USPD0988932', 'FDS')")</f>
        <v>Census Population By State, Louisiana, Persons - United States</v>
      </c>
      <c r="B38" s="43" t="s">
        <v>180</v>
      </c>
      <c r="C38" s="43" t="str">
        <f>_xll.FDSR("","FDS_ECON_SOURCE('USPD0988932')")</f>
        <v>U.S. Census Bureau</v>
      </c>
      <c r="D38" s="31">
        <f t="array" ref="D38:M38">_xll.FDSR("","FDS_ECON_DATA('USPD0988932',NOW,-10AY,Y,STEP,NONE,1)")</f>
        <v>4684333</v>
      </c>
      <c r="E38" s="31">
        <v>4686157</v>
      </c>
      <c r="F38" s="31">
        <v>4671211</v>
      </c>
      <c r="G38" s="31">
        <v>4648797</v>
      </c>
      <c r="H38" s="31">
        <v>4626795</v>
      </c>
      <c r="I38" s="31">
        <v>4602681</v>
      </c>
      <c r="J38" s="31">
        <v>4574388</v>
      </c>
      <c r="K38" s="31">
        <v>4544871</v>
      </c>
      <c r="L38" s="31">
        <v>4492076</v>
      </c>
      <c r="M38" s="31">
        <v>4451513</v>
      </c>
      <c r="N38" s="31"/>
    </row>
    <row r="39" spans="1:14" x14ac:dyDescent="0.25">
      <c r="A39" s="43" t="str">
        <f>_xll.FDSR("","FDS_ECON_DESCRIPTION('USPD0988950', 'FDS')")</f>
        <v>Census Population By State, Oklahoma, Persons - United States</v>
      </c>
      <c r="B39" s="43" t="s">
        <v>181</v>
      </c>
      <c r="C39" s="43" t="str">
        <f>_xll.FDSR("","FDS_ECON_SOURCE('USPD0988950')")</f>
        <v>U.S. Census Bureau</v>
      </c>
      <c r="D39" s="31">
        <f t="array" ref="D39:M39">_xll.FDSR("","FDS_ECON_DATA('USPD0988950',NOW,-10AY,Y,STEP,NONE,1)")</f>
        <v>3930864</v>
      </c>
      <c r="E39" s="31">
        <v>3921207</v>
      </c>
      <c r="F39" s="31">
        <v>3904353</v>
      </c>
      <c r="G39" s="31">
        <v>3875008</v>
      </c>
      <c r="H39" s="31">
        <v>3849840</v>
      </c>
      <c r="I39" s="31">
        <v>3815298</v>
      </c>
      <c r="J39" s="31">
        <v>3785232</v>
      </c>
      <c r="K39" s="31">
        <v>3759529</v>
      </c>
      <c r="L39" s="31">
        <v>3687050</v>
      </c>
      <c r="M39" s="31">
        <v>3644025</v>
      </c>
      <c r="N39" s="31"/>
    </row>
    <row r="40" spans="1:14" x14ac:dyDescent="0.25">
      <c r="A40" s="43" t="str">
        <f>_xll.FDSR("","FDS_ECON_DESCRIPTION('USPD0988957', 'FDS')")</f>
        <v>Census Population By State, Texas, Persons - United States</v>
      </c>
      <c r="B40" s="43" t="s">
        <v>182</v>
      </c>
      <c r="C40" s="43" t="str">
        <f>_xll.FDSR("","FDS_ECON_SOURCE('USPD0988957')")</f>
        <v>U.S. Census Bureau</v>
      </c>
      <c r="D40" s="31">
        <f t="array" ref="D40:M40">_xll.FDSR("","FDS_ECON_DATA('USPD0988957',NOW,-10AY,Y,STEP,NONE,1)")</f>
        <v>28304596</v>
      </c>
      <c r="E40" s="31">
        <v>27904862</v>
      </c>
      <c r="F40" s="31">
        <v>27454880</v>
      </c>
      <c r="G40" s="31">
        <v>26954436</v>
      </c>
      <c r="H40" s="31">
        <v>26479279</v>
      </c>
      <c r="I40" s="31">
        <v>26078327</v>
      </c>
      <c r="J40" s="31">
        <v>25644424</v>
      </c>
      <c r="K40" s="31">
        <v>25241648</v>
      </c>
      <c r="L40" s="31">
        <v>24782302</v>
      </c>
      <c r="M40" s="31">
        <v>24304290</v>
      </c>
      <c r="N40" s="31"/>
    </row>
    <row r="41" spans="1:14" x14ac:dyDescent="0.25">
      <c r="A41" s="43" t="str">
        <f>_xll.FDSR("","FDS_ECON_DESCRIPTION('USPD0988916', 'FDS')")</f>
        <v>Census Population By State, Arizona, Persons - United States</v>
      </c>
      <c r="B41" s="43" t="s">
        <v>183</v>
      </c>
      <c r="C41" s="43" t="str">
        <f>_xll.FDSR("","FDS_ECON_SOURCE('USPD0988916')")</f>
        <v>U.S. Census Bureau</v>
      </c>
      <c r="D41" s="31">
        <f t="array" ref="D41:M41">_xll.FDSR("","FDS_ECON_DATA('USPD0988916',NOW,-10AY,Y,STEP,NONE,1)")</f>
        <v>7016270</v>
      </c>
      <c r="E41" s="31">
        <v>6908642</v>
      </c>
      <c r="F41" s="31">
        <v>6802262</v>
      </c>
      <c r="G41" s="31">
        <v>6706435</v>
      </c>
      <c r="H41" s="31">
        <v>6616124</v>
      </c>
      <c r="I41" s="31">
        <v>6544211</v>
      </c>
      <c r="J41" s="31">
        <v>6465488</v>
      </c>
      <c r="K41" s="31">
        <v>6407002</v>
      </c>
      <c r="L41" s="31">
        <v>6595778</v>
      </c>
      <c r="M41" s="31">
        <v>6499377</v>
      </c>
      <c r="N41" s="31"/>
    </row>
    <row r="42" spans="1:14" x14ac:dyDescent="0.25">
      <c r="A42" s="43" t="str">
        <f>_xll.FDSR("","FDS_ECON_DESCRIPTION('USPD0988919', 'FDS')")</f>
        <v>Census Population By State, Colorado, Persons - United States</v>
      </c>
      <c r="B42" s="43" t="s">
        <v>184</v>
      </c>
      <c r="C42" s="43" t="str">
        <f>_xll.FDSR("","FDS_ECON_SOURCE('USPD0988919')")</f>
        <v>U.S. Census Bureau</v>
      </c>
      <c r="D42" s="31">
        <f t="array" ref="D42:M42">_xll.FDSR("","FDS_ECON_DATA('USPD0988919',NOW,-10AY,Y,STEP,NONE,1)")</f>
        <v>5607154</v>
      </c>
      <c r="E42" s="31">
        <v>5530105</v>
      </c>
      <c r="F42" s="31">
        <v>5440445</v>
      </c>
      <c r="G42" s="31">
        <v>5342311</v>
      </c>
      <c r="H42" s="31">
        <v>5262556</v>
      </c>
      <c r="I42" s="31">
        <v>5186330</v>
      </c>
      <c r="J42" s="31">
        <v>5116411</v>
      </c>
      <c r="K42" s="31">
        <v>5048029</v>
      </c>
      <c r="L42" s="31">
        <v>5024748</v>
      </c>
      <c r="M42" s="31">
        <v>4935213</v>
      </c>
      <c r="N42" s="31"/>
    </row>
    <row r="43" spans="1:14" x14ac:dyDescent="0.25">
      <c r="A43" s="43" t="str">
        <f>_xll.FDSR("","FDS_ECON_DESCRIPTION('USPD0988926', 'FDS')")</f>
        <v>Census Population By State, Idaho, Persons - United States</v>
      </c>
      <c r="B43" s="43" t="s">
        <v>185</v>
      </c>
      <c r="C43" s="43" t="str">
        <f>_xll.FDSR("","FDS_ECON_SOURCE('USPD0988926')")</f>
        <v>U.S. Census Bureau</v>
      </c>
      <c r="D43" s="31">
        <f t="array" ref="D43:M43">_xll.FDSR("","FDS_ECON_DATA('USPD0988926',NOW,-10AY,Y,STEP,NONE,1)")</f>
        <v>1716943</v>
      </c>
      <c r="E43" s="31">
        <v>1680026</v>
      </c>
      <c r="F43" s="31">
        <v>1649324</v>
      </c>
      <c r="G43" s="31">
        <v>1630391</v>
      </c>
      <c r="H43" s="31">
        <v>1610187</v>
      </c>
      <c r="I43" s="31">
        <v>1594673</v>
      </c>
      <c r="J43" s="31">
        <v>1583180</v>
      </c>
      <c r="K43" s="31">
        <v>1570912</v>
      </c>
      <c r="L43" s="31">
        <v>1545801</v>
      </c>
      <c r="M43" s="31">
        <v>1527506</v>
      </c>
      <c r="N43" s="31"/>
    </row>
    <row r="44" spans="1:14" x14ac:dyDescent="0.25">
      <c r="A44" s="43" t="str">
        <f>_xll.FDSR("","FDS_ECON_DESCRIPTION('USPD0988942', 'FDS')")</f>
        <v>Census Population By State, Nevada, Persons - United States</v>
      </c>
      <c r="B44" s="43" t="s">
        <v>186</v>
      </c>
      <c r="C44" s="43" t="str">
        <f>_xll.FDSR("","FDS_ECON_SOURCE('USPD0988942')")</f>
        <v>U.S. Census Bureau</v>
      </c>
      <c r="D44" s="31">
        <f t="array" ref="D44:M44">_xll.FDSR("","FDS_ECON_DATA('USPD0988942',NOW,-10AY,Y,STEP,NONE,1)")</f>
        <v>2998039</v>
      </c>
      <c r="E44" s="31">
        <v>2939254</v>
      </c>
      <c r="F44" s="31">
        <v>2883057</v>
      </c>
      <c r="G44" s="31">
        <v>2831730</v>
      </c>
      <c r="H44" s="31">
        <v>2786547</v>
      </c>
      <c r="I44" s="31">
        <v>2752410</v>
      </c>
      <c r="J44" s="31">
        <v>2718170</v>
      </c>
      <c r="K44" s="31">
        <v>2702797</v>
      </c>
      <c r="L44" s="31">
        <v>2643085</v>
      </c>
      <c r="M44" s="31">
        <v>2615772</v>
      </c>
      <c r="N44" s="31"/>
    </row>
    <row r="45" spans="1:14" x14ac:dyDescent="0.25">
      <c r="A45" s="43" t="str">
        <f>_xll.FDSR("","FDS_ECON_DESCRIPTION('USPD0988945', 'FDS')")</f>
        <v>Census Population By State, New Mexico, Persons - United States</v>
      </c>
      <c r="B45" s="43" t="s">
        <v>187</v>
      </c>
      <c r="C45" s="43" t="str">
        <f>_xll.FDSR("","FDS_ECON_SOURCE('USPD0988945')")</f>
        <v>U.S. Census Bureau</v>
      </c>
      <c r="D45" s="31">
        <f t="array" ref="D45:M45">_xll.FDSR("","FDS_ECON_DATA('USPD0988945',NOW,-10AY,Y,STEP,NONE,1)")</f>
        <v>2088070</v>
      </c>
      <c r="E45" s="31">
        <v>2085432</v>
      </c>
      <c r="F45" s="31">
        <v>2082264</v>
      </c>
      <c r="G45" s="31">
        <v>2083207</v>
      </c>
      <c r="H45" s="31">
        <v>2085161</v>
      </c>
      <c r="I45" s="31">
        <v>2083590</v>
      </c>
      <c r="J45" s="31">
        <v>2077744</v>
      </c>
      <c r="K45" s="31">
        <v>2064607</v>
      </c>
      <c r="L45" s="31">
        <v>2009671</v>
      </c>
      <c r="M45" s="31">
        <v>1986763</v>
      </c>
      <c r="N45" s="31"/>
    </row>
    <row r="46" spans="1:14" x14ac:dyDescent="0.25">
      <c r="A46" s="43" t="str">
        <f>_xll.FDSR("","FDS_ECON_DESCRIPTION('USPD0988940', 'FDS')")</f>
        <v>Census Population By State, Montana, Persons - United States</v>
      </c>
      <c r="B46" s="43" t="s">
        <v>188</v>
      </c>
      <c r="C46" s="43" t="str">
        <f>_xll.FDSR("","FDS_ECON_SOURCE('USPD0988940')")</f>
        <v>U.S. Census Bureau</v>
      </c>
      <c r="D46" s="31">
        <f t="array" ref="D46:M46">_xll.FDSR("","FDS_ECON_DATA('USPD0988940',NOW,-10AY,Y,STEP,NONE,1)")</f>
        <v>1050493</v>
      </c>
      <c r="E46" s="31">
        <v>1038656</v>
      </c>
      <c r="F46" s="31">
        <v>1028317</v>
      </c>
      <c r="G46" s="31">
        <v>1019931</v>
      </c>
      <c r="H46" s="31">
        <v>1011921</v>
      </c>
      <c r="I46" s="31">
        <v>1003522</v>
      </c>
      <c r="J46" s="31">
        <v>996866</v>
      </c>
      <c r="K46" s="31">
        <v>990507</v>
      </c>
      <c r="L46" s="31">
        <v>974989</v>
      </c>
      <c r="M46" s="31">
        <v>968035</v>
      </c>
      <c r="N46" s="31"/>
    </row>
    <row r="47" spans="1:14" x14ac:dyDescent="0.25">
      <c r="A47" s="43" t="str">
        <f>_xll.FDSR("","FDS_ECON_DESCRIPTION('USPD0988958', 'FDS')")</f>
        <v>Census Population By State, Utah, Persons - United States</v>
      </c>
      <c r="B47" s="43" t="s">
        <v>189</v>
      </c>
      <c r="C47" s="43" t="str">
        <f>_xll.FDSR("","FDS_ECON_SOURCE('USPD0988958')")</f>
        <v>U.S. Census Bureau</v>
      </c>
      <c r="D47" s="31">
        <f t="array" ref="D47:M47">_xll.FDSR("","FDS_ECON_DATA('USPD0988958',NOW,-10AY,Y,STEP,NONE,1)")</f>
        <v>3101833</v>
      </c>
      <c r="E47" s="31">
        <v>3044321</v>
      </c>
      <c r="F47" s="31">
        <v>2984917</v>
      </c>
      <c r="G47" s="31">
        <v>2938671</v>
      </c>
      <c r="H47" s="31">
        <v>2899961</v>
      </c>
      <c r="I47" s="31">
        <v>2854222</v>
      </c>
      <c r="J47" s="31">
        <v>2815430</v>
      </c>
      <c r="K47" s="31">
        <v>2775260</v>
      </c>
      <c r="L47" s="31">
        <v>2784572</v>
      </c>
      <c r="M47" s="31">
        <v>2727343</v>
      </c>
      <c r="N47" s="31"/>
    </row>
    <row r="48" spans="1:14" x14ac:dyDescent="0.25">
      <c r="A48" s="43" t="str">
        <f>_xll.FDSR("","FDS_ECON_DESCRIPTION('USPD0988964', 'FDS')")</f>
        <v>Census Population By State, Wyoming, Persons - United States</v>
      </c>
      <c r="B48" s="43" t="s">
        <v>190</v>
      </c>
      <c r="C48" s="43" t="str">
        <f>_xll.FDSR("","FDS_ECON_SOURCE('USPD0988964')")</f>
        <v>U.S. Census Bureau</v>
      </c>
      <c r="D48" s="31">
        <f t="array" ref="D48:M48">_xll.FDSR("","FDS_ECON_DATA('USPD0988964',NOW,-10AY,Y,STEP,NONE,1)")</f>
        <v>579315</v>
      </c>
      <c r="E48" s="31">
        <v>584910</v>
      </c>
      <c r="F48" s="31">
        <v>586102</v>
      </c>
      <c r="G48" s="31">
        <v>583334</v>
      </c>
      <c r="H48" s="31">
        <v>582341</v>
      </c>
      <c r="I48" s="31">
        <v>576608</v>
      </c>
      <c r="J48" s="31">
        <v>567602</v>
      </c>
      <c r="K48" s="31">
        <v>564376</v>
      </c>
      <c r="L48" s="31">
        <v>544270</v>
      </c>
      <c r="M48" s="31">
        <v>532981</v>
      </c>
      <c r="N48" s="31"/>
    </row>
    <row r="49" spans="1:14" x14ac:dyDescent="0.25">
      <c r="A49" s="43" t="str">
        <f>_xll.FDSR("","FDS_ECON_DESCRIPTION('USPD0988915', 'FDS')")</f>
        <v>Census Population By State, Alaska, Persons - United States</v>
      </c>
      <c r="B49" s="43" t="s">
        <v>191</v>
      </c>
      <c r="C49" s="43" t="str">
        <f>_xll.FDSR("","FDS_ECON_SOURCE('USPD0988915')")</f>
        <v>U.S. Census Bureau</v>
      </c>
      <c r="D49" s="31">
        <f t="array" ref="D49:M49">_xll.FDSR("","FDS_ECON_DATA('USPD0988915',NOW,-10AY,Y,STEP,NONE,1)")</f>
        <v>739795</v>
      </c>
      <c r="E49" s="31">
        <v>741522</v>
      </c>
      <c r="F49" s="31">
        <v>737979</v>
      </c>
      <c r="G49" s="31">
        <v>736759</v>
      </c>
      <c r="H49" s="31">
        <v>736760</v>
      </c>
      <c r="I49" s="31">
        <v>730825</v>
      </c>
      <c r="J49" s="31">
        <v>722259</v>
      </c>
      <c r="K49" s="31">
        <v>714015</v>
      </c>
      <c r="L49" s="31">
        <v>698473</v>
      </c>
      <c r="M49" s="31">
        <v>688125</v>
      </c>
      <c r="N49" s="31"/>
    </row>
    <row r="50" spans="1:14" x14ac:dyDescent="0.25">
      <c r="A50" s="43" t="str">
        <f>_xll.FDSR("","FDS_ECON_DESCRIPTION('USPD0988918', 'FDS')")</f>
        <v>Census Population By State, California, Persons - United States</v>
      </c>
      <c r="B50" s="43" t="s">
        <v>192</v>
      </c>
      <c r="C50" s="43" t="str">
        <f>_xll.FDSR("","FDS_ECON_SOURCE('USPD0988918')")</f>
        <v>U.S. Census Bureau</v>
      </c>
      <c r="D50" s="31">
        <f t="array" ref="D50:M50">_xll.FDSR("","FDS_ECON_DATA('USPD0988918',NOW,-10AY,Y,STEP,NONE,1)")</f>
        <v>39536653</v>
      </c>
      <c r="E50" s="31">
        <v>39296476</v>
      </c>
      <c r="F50" s="31">
        <v>39032444</v>
      </c>
      <c r="G50" s="31">
        <v>38701278</v>
      </c>
      <c r="H50" s="31">
        <v>38347383</v>
      </c>
      <c r="I50" s="31">
        <v>38019006</v>
      </c>
      <c r="J50" s="31">
        <v>37672654</v>
      </c>
      <c r="K50" s="31">
        <v>37327690</v>
      </c>
      <c r="L50" s="31">
        <v>36961664</v>
      </c>
      <c r="M50" s="31">
        <v>36580371</v>
      </c>
      <c r="N50" s="31"/>
    </row>
    <row r="51" spans="1:14" x14ac:dyDescent="0.25">
      <c r="A51" s="43" t="str">
        <f>_xll.FDSR("","FDS_ECON_DESCRIPTION('USPD0988925', 'FDS')")</f>
        <v>Census Population By State, Hawaii, Persons - United States</v>
      </c>
      <c r="B51" s="43" t="s">
        <v>193</v>
      </c>
      <c r="C51" s="43" t="str">
        <f>_xll.FDSR("","FDS_ECON_SOURCE('USPD0988925')")</f>
        <v>U.S. Census Bureau</v>
      </c>
      <c r="D51" s="31">
        <f t="array" ref="D51:M51">_xll.FDSR("","FDS_ECON_DATA('USPD0988925',NOW,-10AY,Y,STEP,NONE,1)")</f>
        <v>1427538</v>
      </c>
      <c r="E51" s="31">
        <v>1428683</v>
      </c>
      <c r="F51" s="31">
        <v>1426320</v>
      </c>
      <c r="G51" s="31">
        <v>1417710</v>
      </c>
      <c r="H51" s="31">
        <v>1408038</v>
      </c>
      <c r="I51" s="31">
        <v>1392772</v>
      </c>
      <c r="J51" s="31">
        <v>1378323</v>
      </c>
      <c r="K51" s="31">
        <v>1363817</v>
      </c>
      <c r="L51" s="31">
        <v>1295178</v>
      </c>
      <c r="M51" s="31">
        <v>1287481</v>
      </c>
      <c r="N51" s="31"/>
    </row>
    <row r="52" spans="1:14" x14ac:dyDescent="0.25">
      <c r="A52" s="43" t="str">
        <f>_xll.FDSR("","FDS_ECON_DESCRIPTION('USPD0988951', 'FDS')")</f>
        <v>Census Population By State, Oregon, Persons - United States</v>
      </c>
      <c r="B52" s="43" t="s">
        <v>194</v>
      </c>
      <c r="C52" s="43" t="str">
        <f>_xll.FDSR("","FDS_ECON_SOURCE('USPD0988951')")</f>
        <v>U.S. Census Bureau</v>
      </c>
      <c r="D52" s="31">
        <f t="array" ref="D52:M52">_xll.FDSR("","FDS_ECON_DATA('USPD0988951',NOW,-10AY,Y,STEP,NONE,1)")</f>
        <v>4142776</v>
      </c>
      <c r="E52" s="31">
        <v>4085989</v>
      </c>
      <c r="F52" s="31">
        <v>4016537</v>
      </c>
      <c r="G52" s="31">
        <v>3960673</v>
      </c>
      <c r="H52" s="31">
        <v>3919664</v>
      </c>
      <c r="I52" s="31">
        <v>3893920</v>
      </c>
      <c r="J52" s="31">
        <v>3865845</v>
      </c>
      <c r="K52" s="31">
        <v>3837073</v>
      </c>
      <c r="L52" s="31">
        <v>3825657</v>
      </c>
      <c r="M52" s="31">
        <v>3782991</v>
      </c>
      <c r="N52" s="31"/>
    </row>
    <row r="53" spans="1:14" x14ac:dyDescent="0.25">
      <c r="A53" s="43" t="str">
        <f>_xll.FDSR("","FDS_ECON_DESCRIPTION('USPD0988961', 'FDS')")</f>
        <v>Census Population By State, Washington, Persons - United States</v>
      </c>
      <c r="B53" s="43" t="s">
        <v>195</v>
      </c>
      <c r="C53" s="43" t="str">
        <f>_xll.FDSR("","FDS_ECON_SOURCE('USPD0988961')")</f>
        <v>U.S. Census Bureau</v>
      </c>
      <c r="D53" s="31">
        <f t="array" ref="D53:M53">_xll.FDSR("","FDS_ECON_DATA('USPD0988961',NOW,-10AY,Y,STEP,NONE,1)")</f>
        <v>7405743</v>
      </c>
      <c r="E53" s="31">
        <v>7280934</v>
      </c>
      <c r="F53" s="31">
        <v>7152818</v>
      </c>
      <c r="G53" s="31">
        <v>7046931</v>
      </c>
      <c r="H53" s="31">
        <v>6963410</v>
      </c>
      <c r="I53" s="31">
        <v>6890899</v>
      </c>
      <c r="J53" s="31">
        <v>6819155</v>
      </c>
      <c r="K53" s="31">
        <v>6741386</v>
      </c>
      <c r="L53" s="31">
        <v>6664195</v>
      </c>
      <c r="M53" s="31">
        <v>6566073</v>
      </c>
      <c r="N53" s="31"/>
    </row>
    <row r="55" spans="1:14" x14ac:dyDescent="0.25">
      <c r="A55" s="43" t="str">
        <f>_xll.FDSR("","FDS_ECON_DESCRIPTION('CAPD7083150', 'FDS')")</f>
        <v>Population, By Province, British Columbia, SA, Thous Persons - Canada</v>
      </c>
      <c r="B55" s="43" t="s">
        <v>197</v>
      </c>
      <c r="C55" s="43" t="str">
        <f>_xll.FDSR("","FDS_ECON_SOURCE('CAPD7083150')")</f>
        <v>Statistics Canada</v>
      </c>
      <c r="D55" s="31">
        <f t="array" ref="D55:M55">_xll.FDSR("","FDS_ECON_DATA('CAPD7083150',NOW,-10AY,Y,STEP,AVERAGE,1)")*1000</f>
        <v>3979725</v>
      </c>
      <c r="E55" s="31">
        <v>3930691.666666667</v>
      </c>
      <c r="F55" s="31">
        <v>3877066.666666666</v>
      </c>
      <c r="G55" s="31">
        <v>3829575</v>
      </c>
      <c r="H55" s="31">
        <v>3786800</v>
      </c>
      <c r="I55" s="31">
        <v>3744983.333333333</v>
      </c>
      <c r="J55" s="31">
        <v>3702733.333333334</v>
      </c>
      <c r="K55" s="31">
        <v>3663491.666666666</v>
      </c>
      <c r="L55" s="31">
        <v>3608650</v>
      </c>
      <c r="M55" s="31">
        <v>3548133.333333333</v>
      </c>
      <c r="N55" s="31"/>
    </row>
    <row r="56" spans="1:14" x14ac:dyDescent="0.25">
      <c r="A56" s="43" t="str">
        <f>_xll.FDSR("","FDS_ECON_DESCRIPTION('CAPD7083126', 'FDS')")</f>
        <v>Population, By Province, Ontario, SA, Thous Persons - Canada</v>
      </c>
      <c r="B56" s="43" t="s">
        <v>198</v>
      </c>
      <c r="C56" s="43" t="str">
        <f>_xll.FDSR("","FDS_ECON_SOURCE('CAPD7083126')")</f>
        <v>Statistics Canada</v>
      </c>
      <c r="D56" s="31">
        <f t="array" ref="D56:M56">_xll.FDSR("","FDS_ECON_DATA('CAPD7083126',NOW,-10AY,Y,STEP,AVERAGE,1)")*1000</f>
        <v>11684766.666666659</v>
      </c>
      <c r="E56" s="31">
        <v>11523416.66666667</v>
      </c>
      <c r="F56" s="31">
        <v>11385558.33333333</v>
      </c>
      <c r="G56" s="31">
        <v>11269341.666666672</v>
      </c>
      <c r="H56" s="31">
        <v>11142091.666666672</v>
      </c>
      <c r="I56" s="31">
        <v>10998350</v>
      </c>
      <c r="J56" s="31">
        <v>10850016.66666667</v>
      </c>
      <c r="K56" s="31">
        <v>10712341.666666672</v>
      </c>
      <c r="L56" s="31">
        <v>10571025</v>
      </c>
      <c r="M56" s="31">
        <v>10445825</v>
      </c>
      <c r="N56" s="31"/>
    </row>
    <row r="57" spans="1:14" x14ac:dyDescent="0.25">
      <c r="A57" s="43" t="str">
        <f>_xll.FDSR("","FDS_ECON_DESCRIPTION('CAPD7083138', 'FDS')")</f>
        <v>Population, By Province, Saskatchewan, SA, Thous Persons - Canada</v>
      </c>
      <c r="B57" s="43" t="s">
        <v>199</v>
      </c>
      <c r="C57" s="43" t="str">
        <f>_xll.FDSR("","FDS_ECON_SOURCE('CAPD7083138')")</f>
        <v>Statistics Canada</v>
      </c>
      <c r="D57" s="31">
        <f t="array" ref="D57:M57">_xll.FDSR("","FDS_ECON_DATA('CAPD7083138',NOW,-10AY,Y,STEP,AVERAGE,1)")*1000</f>
        <v>876824.99999999988</v>
      </c>
      <c r="E57" s="31">
        <v>868983.33333333326</v>
      </c>
      <c r="F57" s="31">
        <v>861491.66666666663</v>
      </c>
      <c r="G57" s="31">
        <v>852216.66666666674</v>
      </c>
      <c r="H57" s="31">
        <v>839483.33333333349</v>
      </c>
      <c r="I57" s="31">
        <v>826233.33333333349</v>
      </c>
      <c r="J57" s="31">
        <v>811983.33333333326</v>
      </c>
      <c r="K57" s="31">
        <v>799900.00000000012</v>
      </c>
      <c r="L57" s="31">
        <v>785758.33333333337</v>
      </c>
      <c r="M57" s="31">
        <v>771500.00000000012</v>
      </c>
      <c r="N57" s="31"/>
    </row>
    <row r="64" spans="1:14" x14ac:dyDescent="0.25">
      <c r="A64" s="43" t="str">
        <f>_xll.FDSR("","FDS_ECON_DESCRIPTION('USPD0988909', 'FDS')")</f>
        <v>Population, Census, United States, Persons - United States</v>
      </c>
      <c r="B64" s="43" t="s">
        <v>196</v>
      </c>
      <c r="C64" s="43" t="str">
        <f>_xll.FDSR("","FDS_ECON_SOURCE('USPD0988909')")</f>
        <v>U.S. Census Bureau</v>
      </c>
      <c r="D64" s="31">
        <f t="array" ref="D64:M64">_xll.FDSR("","FDS_ECON_DATA('USPD0988909',NOW,-10AY,Y,STEP,NONE,1)")</f>
        <v>325719178</v>
      </c>
      <c r="E64" s="31">
        <v>323405935</v>
      </c>
      <c r="F64" s="31">
        <v>321039839</v>
      </c>
      <c r="G64" s="31">
        <v>318622525</v>
      </c>
      <c r="H64" s="31">
        <v>316234505</v>
      </c>
      <c r="I64" s="31">
        <v>313993272</v>
      </c>
      <c r="J64" s="31">
        <v>311644280</v>
      </c>
      <c r="K64" s="31">
        <v>309338421</v>
      </c>
      <c r="L64" s="31">
        <v>307006550</v>
      </c>
      <c r="M64" s="31">
        <v>304374846</v>
      </c>
      <c r="N64" s="31"/>
    </row>
    <row r="65" spans="1:14" x14ac:dyDescent="0.25">
      <c r="A65" s="43" t="str">
        <f>_xll.FDSR("","FDS_ECON_DESCRIPTION('CAPD1997202', 'FDS')")</f>
        <v>Population, Persons - Canada</v>
      </c>
      <c r="B65" s="43" t="s">
        <v>200</v>
      </c>
      <c r="C65" s="43" t="str">
        <f>_xll.FDSR("","FDS_ECON_SOURCE('CAPD1997202')")</f>
        <v>Statistics Canada</v>
      </c>
      <c r="D65" s="31">
        <f t="array" ref="D65:M65">_xll.FDSR("","FDS_ECON_DATA('CAPD1997202',NOW,-10AY,Y,STEP,NONE,1)")</f>
        <v>36708083</v>
      </c>
      <c r="E65" s="31">
        <v>36264604</v>
      </c>
      <c r="F65" s="31">
        <v>35832513</v>
      </c>
      <c r="G65" s="31">
        <v>35535348</v>
      </c>
      <c r="H65" s="31">
        <v>35152370</v>
      </c>
      <c r="I65" s="31">
        <v>34750545</v>
      </c>
      <c r="J65" s="31">
        <v>34342780</v>
      </c>
      <c r="K65" s="31">
        <v>34005274</v>
      </c>
      <c r="L65" s="31">
        <v>33628571</v>
      </c>
      <c r="M65" s="31">
        <v>33245773</v>
      </c>
      <c r="N65" s="31"/>
    </row>
    <row r="66" spans="1:14" x14ac:dyDescent="0.25">
      <c r="A66" s="43"/>
      <c r="B66" s="43"/>
      <c r="C66" s="43"/>
      <c r="D66" s="31"/>
      <c r="E66" s="31" t="s">
        <v>243</v>
      </c>
      <c r="F66" s="31"/>
      <c r="G66" s="31"/>
      <c r="H66" s="31"/>
      <c r="I66" s="31"/>
      <c r="J66" s="31"/>
      <c r="K66" s="31"/>
      <c r="L66" s="31"/>
      <c r="M66" s="31"/>
      <c r="N66" s="31"/>
    </row>
    <row r="67" spans="1:14" x14ac:dyDescent="0.25">
      <c r="A67" s="43" t="str">
        <f>_xll.FDSR("","FDS_ECON_DESCRIPTION('DOPD3761310', 'FDS')")</f>
        <v>Population Forecast, UN Countries By Broad Age Group &amp; Sex, Persons - Dominican Republic</v>
      </c>
      <c r="B67" s="43" t="s">
        <v>201</v>
      </c>
      <c r="C67" s="43" t="str">
        <f>_xll.FDSR("","FDS_ECON_SOURCE('DOPD3761310')")</f>
        <v>U.S. Census Bureau</v>
      </c>
      <c r="D67" s="31">
        <f t="array" ref="D67:M67">_xll.FDSR("","FDS_ECON_DATA('DOPD3761310',NOW,-10AY,Y,STEP,NONE,1)")</f>
        <v>10734247</v>
      </c>
      <c r="E67" s="31">
        <v>10606865</v>
      </c>
      <c r="F67" s="31">
        <v>10478756</v>
      </c>
      <c r="G67" s="31">
        <v>10349741</v>
      </c>
      <c r="H67" s="31">
        <v>10219630</v>
      </c>
      <c r="I67" s="31">
        <v>10088598</v>
      </c>
      <c r="J67" s="31">
        <v>9956648</v>
      </c>
      <c r="K67" s="31">
        <v>9823821</v>
      </c>
      <c r="L67" s="31">
        <v>9690787</v>
      </c>
      <c r="M67" s="31">
        <v>9558183</v>
      </c>
      <c r="N67" s="31"/>
    </row>
    <row r="68" spans="1:14" x14ac:dyDescent="0.25">
      <c r="A68" s="43" t="str">
        <f>_xll.FDSR("","FDS_ECON_DESCRIPTION('PAPD3761407', 'FDS')")</f>
        <v>Population Forecast, UN Countries By Broad Age Group &amp; Sex, Persons - Panama</v>
      </c>
      <c r="B68" s="43" t="s">
        <v>202</v>
      </c>
      <c r="C68" s="43" t="str">
        <f>_xll.FDSR("","FDS_ECON_SOURCE('PAPD3761407')")</f>
        <v>U.S. Census Bureau</v>
      </c>
      <c r="D68" s="31">
        <f t="array" ref="D68:M68">_xll.FDSR("","FDS_ECON_DATA('PAPD3761407',NOW,-10AY,Y,STEP,NONE,1)")</f>
        <v>3753142</v>
      </c>
      <c r="E68" s="31">
        <v>3705246</v>
      </c>
      <c r="F68" s="31">
        <v>3657024</v>
      </c>
      <c r="G68" s="31">
        <v>3608431</v>
      </c>
      <c r="H68" s="31">
        <v>3559408</v>
      </c>
      <c r="I68" s="31">
        <v>3510045</v>
      </c>
      <c r="J68" s="31">
        <v>3460462</v>
      </c>
      <c r="K68" s="31">
        <v>3410676</v>
      </c>
      <c r="L68" s="31">
        <v>3360474</v>
      </c>
      <c r="M68" s="31">
        <v>3309679</v>
      </c>
      <c r="N68" s="31"/>
    </row>
    <row r="69" spans="1:14" x14ac:dyDescent="0.25">
      <c r="A69" s="43" t="str">
        <f>_xll.FDSR("","FDS_ECON_DESCRIPTION('MXPD3761384', 'FDS')")</f>
        <v>Population Forecast, UN Countries By Broad Age Group &amp; Sex, Persons - Mexico</v>
      </c>
      <c r="B69" s="43" t="s">
        <v>203</v>
      </c>
      <c r="C69" s="43" t="str">
        <f>_xll.FDSR("","FDS_ECON_SOURCE('MXPD3761384')")</f>
        <v>U.S. Census Bureau</v>
      </c>
      <c r="D69" s="31">
        <f t="array" ref="D69:M69">_xll.FDSR("","FDS_ECON_DATA('MXPD3761384',NOW,-10AY,Y,STEP,NONE,1)")</f>
        <v>124574795</v>
      </c>
      <c r="E69" s="31">
        <v>123166749</v>
      </c>
      <c r="F69" s="31">
        <v>121736809</v>
      </c>
      <c r="G69" s="31">
        <v>120286655</v>
      </c>
      <c r="H69" s="31">
        <v>118818228</v>
      </c>
      <c r="I69" s="31">
        <v>117299155</v>
      </c>
      <c r="J69" s="31">
        <v>115701117</v>
      </c>
      <c r="K69" s="31">
        <v>114061440</v>
      </c>
      <c r="L69" s="31">
        <v>112426381</v>
      </c>
      <c r="M69" s="31">
        <v>110845404</v>
      </c>
      <c r="N69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 Series</vt:lpstr>
      <vt:lpstr>Cross Section</vt:lpstr>
      <vt:lpstr>Charts</vt:lpstr>
      <vt:lpstr>Planet</vt:lpstr>
      <vt:lpstr>Crunch</vt:lpstr>
      <vt:lpstr>Fit_19</vt:lpstr>
      <vt:lpstr>Retro</vt:lpstr>
      <vt:lpstr>Youfit</vt:lpstr>
      <vt:lpstr>Blink</vt:lpstr>
      <vt:lpstr>Snap</vt:lpstr>
      <vt:lpstr>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Pathak</dc:creator>
  <cp:lastModifiedBy>mbrooks1</cp:lastModifiedBy>
  <dcterms:created xsi:type="dcterms:W3CDTF">2018-02-09T09:53:13Z</dcterms:created>
  <dcterms:modified xsi:type="dcterms:W3CDTF">2018-06-04T20:10:58Z</dcterms:modified>
</cp:coreProperties>
</file>