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joh04\Desktop\"/>
    </mc:Choice>
  </mc:AlternateContent>
  <bookViews>
    <workbookView xWindow="0" yWindow="90" windowWidth="19320" windowHeight="12120"/>
  </bookViews>
  <sheets>
    <sheet name="TD" sheetId="1" r:id="rId1"/>
    <sheet name="Bart" sheetId="2" r:id="rId2"/>
  </sheets>
  <calcPr calcId="152511"/>
</workbook>
</file>

<file path=xl/calcChain.xml><?xml version="1.0" encoding="utf-8"?>
<calcChain xmlns="http://schemas.openxmlformats.org/spreadsheetml/2006/main">
  <c r="C14" i="1" l="1"/>
  <c r="C7" i="1"/>
  <c r="F18" i="1"/>
  <c r="F19" i="1"/>
  <c r="G22" i="1"/>
  <c r="F20" i="1" l="1"/>
  <c r="D5" i="1"/>
  <c r="E5" i="1"/>
  <c r="F5" i="1"/>
  <c r="J48" i="1" l="1"/>
  <c r="C8" i="2" l="1"/>
  <c r="E8" i="2"/>
  <c r="D8" i="2"/>
  <c r="D6" i="2"/>
  <c r="C6" i="2"/>
  <c r="D3" i="2"/>
  <c r="C3" i="2"/>
  <c r="E6" i="2" l="1"/>
  <c r="C19" i="1" l="1"/>
  <c r="J45" i="1"/>
  <c r="J44" i="1"/>
  <c r="J43" i="1"/>
  <c r="J42" i="1"/>
  <c r="J41" i="1"/>
  <c r="G51" i="1"/>
  <c r="C18" i="1" s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H4" i="1"/>
  <c r="C12" i="1"/>
  <c r="C5" i="1"/>
  <c r="B32" i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F21" i="1" l="1"/>
  <c r="C24" i="1"/>
  <c r="C21" i="1"/>
  <c r="C22" i="1" s="1"/>
  <c r="H5" i="1"/>
  <c r="J49" i="1" l="1"/>
  <c r="J51" i="1"/>
  <c r="J52" i="1"/>
  <c r="F24" i="1" l="1"/>
  <c r="J53" i="1"/>
  <c r="J50" i="1"/>
  <c r="F22" i="1" l="1"/>
</calcChain>
</file>

<file path=xl/comments1.xml><?xml version="1.0" encoding="utf-8"?>
<comments xmlns="http://schemas.openxmlformats.org/spreadsheetml/2006/main">
  <authors>
    <author>Patrik Johansson</author>
  </authors>
  <commentList>
    <comment ref="C11" authorId="0" shapeId="0">
      <text>
        <r>
          <rPr>
            <b/>
            <sz val="9"/>
            <color indexed="81"/>
            <rFont val="Tahoma"/>
            <family val="2"/>
          </rPr>
          <t>Patrik Johansson:</t>
        </r>
        <r>
          <rPr>
            <sz val="9"/>
            <color indexed="81"/>
            <rFont val="Tahoma"/>
            <family val="2"/>
          </rPr>
          <t xml:space="preserve">
Drop down Land crafts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Patrik Johansson:</t>
        </r>
        <r>
          <rPr>
            <sz val="9"/>
            <color indexed="81"/>
            <rFont val="Tahoma"/>
            <family val="2"/>
          </rPr>
          <t xml:space="preserve">
Drop down level zooks</t>
        </r>
      </text>
    </comment>
    <comment ref="J48" authorId="0" shapeId="0">
      <text>
        <r>
          <rPr>
            <b/>
            <sz val="9"/>
            <color indexed="81"/>
            <rFont val="Tahoma"/>
            <family val="2"/>
          </rPr>
          <t>Patrik Johansson:</t>
        </r>
        <r>
          <rPr>
            <sz val="9"/>
            <color indexed="81"/>
            <rFont val="Tahoma"/>
            <family val="2"/>
          </rPr>
          <t xml:space="preserve">
Based on level of zooks</t>
        </r>
      </text>
    </comment>
  </commentList>
</comments>
</file>

<file path=xl/sharedStrings.xml><?xml version="1.0" encoding="utf-8"?>
<sst xmlns="http://schemas.openxmlformats.org/spreadsheetml/2006/main" count="61" uniqueCount="40">
  <si>
    <t>Lvl</t>
  </si>
  <si>
    <t>Qt</t>
  </si>
  <si>
    <t>TD</t>
  </si>
  <si>
    <t>Double</t>
  </si>
  <si>
    <t>Total</t>
  </si>
  <si>
    <t>Dmg per second</t>
  </si>
  <si>
    <t>Land crafts</t>
  </si>
  <si>
    <t>Level zooks</t>
  </si>
  <si>
    <t>Dps</t>
  </si>
  <si>
    <t>Lvl zooks</t>
  </si>
  <si>
    <t>per shot</t>
  </si>
  <si>
    <t>Speed bonus</t>
  </si>
  <si>
    <t>Damage bonus</t>
  </si>
  <si>
    <t>Shots per second</t>
  </si>
  <si>
    <t>Damage per shot</t>
  </si>
  <si>
    <t>Total damage</t>
  </si>
  <si>
    <t>No hero</t>
  </si>
  <si>
    <t>Active boost</t>
  </si>
  <si>
    <t>input</t>
  </si>
  <si>
    <t>drop-down</t>
  </si>
  <si>
    <t>Dmg/shot/zook</t>
  </si>
  <si>
    <t>Hero level - Battle orders</t>
  </si>
  <si>
    <t>Landing crafts</t>
  </si>
  <si>
    <t>Number of Shots</t>
  </si>
  <si>
    <t>Energy Cost</t>
  </si>
  <si>
    <t>Cumulative Energy Cost</t>
  </si>
  <si>
    <t>Level</t>
  </si>
  <si>
    <t>Damage</t>
  </si>
  <si>
    <t>Artillery</t>
  </si>
  <si>
    <t>Barrage</t>
  </si>
  <si>
    <t>Quantity</t>
  </si>
  <si>
    <t>Hit percentage</t>
  </si>
  <si>
    <t>&lt;--- this is users input (can we have arrows up and down to adjust??)</t>
  </si>
  <si>
    <t>&lt;--- this is users input (start with 80%) (can we have arrows up and down to adjust??)</t>
  </si>
  <si>
    <t>&lt;--- level, drop down (start with these numbers). This value should be remembered to next time.</t>
  </si>
  <si>
    <t>&lt;--- Example based on 3 artillery and 4 barrage</t>
  </si>
  <si>
    <t>GBE used</t>
  </si>
  <si>
    <t>Casualties</t>
  </si>
  <si>
    <t>Hero lvl 5 and boost 142%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</si>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</sst>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0.0&quot;x&quot;"/>
    <numFmt numFmtId="165" formatCode="0&quot;A&quot;"/>
    <numFmt numFmtId="166" formatCode="0&quot;E&quot;"/>
    <numFmt numFmtId="167" formatCode="0.0000"/>
    <numFmt numFmtId="168" formatCode="#,##0.0"/>
    <numFmt numFmtId="169" formatCode="0.0%"/>
    <numFmt numFmtId="172" formatCode="0.00000000000"/>
    <numFmt numFmtId="173" formatCode="0.0"/>
  </numFmts>
  <fonts count="27" x14ac:knownFonts="1">
    <font>
      <sz val="10"/>
      <name val="Arial"/>
      <family val="2"/>
    </font>
    <font>
      <sz val="11"/>
      <color theme="1"/>
      <name val="Arial"/>
      <family val="2"/>
      <scheme val="minor"/>
    </font>
    <font>
      <b/>
      <sz val="9"/>
      <color indexed="63"/>
      <name val="Arial"/>
      <family val="2"/>
    </font>
    <font>
      <sz val="9"/>
      <name val="Arial"/>
      <family val="2"/>
    </font>
    <font>
      <b/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0"/>
      <name val="Arial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6"/>
      <name val="Arial"/>
      <family val="2"/>
    </font>
    <font>
      <sz val="10"/>
      <color rgb="FFFF0000"/>
      <name val="Arial"/>
      <family val="2"/>
    </font>
    <font>
      <sz val="10"/>
      <color theme="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6FAD6"/>
        <bgColor indexed="64"/>
      </patternFill>
    </fill>
    <fill>
      <patternFill patternType="solid">
        <fgColor rgb="FFE2FACE"/>
        <bgColor indexed="64"/>
      </patternFill>
    </fill>
    <fill>
      <patternFill patternType="solid">
        <fgColor rgb="FFE0F9C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double">
        <color theme="1"/>
      </bottom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</borders>
  <cellStyleXfs count="46">
    <xf numFmtId="0" fontId="0" fillId="0" borderId="0">
      <alignment vertical="center"/>
    </xf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5" applyNumberFormat="0" applyAlignment="0" applyProtection="0"/>
    <xf numFmtId="0" fontId="12" fillId="6" borderId="6" applyNumberFormat="0" applyAlignment="0" applyProtection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1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8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8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8" fillId="26" borderId="0" applyNumberFormat="0" applyBorder="0" applyAlignment="0" applyProtection="0"/>
    <xf numFmtId="164" fontId="19" fillId="0" borderId="0" applyFont="0" applyFill="0" applyBorder="0" applyAlignment="0" applyProtection="0"/>
    <xf numFmtId="165" fontId="20" fillId="27" borderId="0" applyFill="0" applyBorder="0" applyAlignment="0" applyProtection="0"/>
    <xf numFmtId="166" fontId="20" fillId="27" borderId="0" applyFill="0" applyBorder="0" applyAlignment="0" applyProtection="0"/>
    <xf numFmtId="0" fontId="20" fillId="31" borderId="0" applyNumberFormat="0" applyFont="0" applyBorder="0" applyAlignment="0" applyProtection="0"/>
    <xf numFmtId="0" fontId="20" fillId="29" borderId="10" applyNumberFormat="0" applyAlignment="0" applyProtection="0"/>
    <xf numFmtId="0" fontId="20" fillId="0" borderId="11" applyNumberFormat="0" applyFill="0" applyAlignment="0" applyProtection="0">
      <alignment vertical="center"/>
    </xf>
    <xf numFmtId="164" fontId="21" fillId="0" borderId="0" applyNumberFormat="0" applyFill="0" applyBorder="0" applyAlignment="0" applyProtection="0"/>
    <xf numFmtId="0" fontId="21" fillId="28" borderId="0" applyNumberFormat="0" applyBorder="0" applyAlignment="0" applyProtection="0">
      <alignment vertical="center"/>
    </xf>
    <xf numFmtId="0" fontId="20" fillId="30" borderId="11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3" fontId="0" fillId="0" borderId="0" xfId="0" applyNumberFormat="1">
      <alignment vertical="center"/>
    </xf>
    <xf numFmtId="0" fontId="20" fillId="0" borderId="0" xfId="0" applyFont="1">
      <alignment vertical="center"/>
    </xf>
    <xf numFmtId="3" fontId="2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right" vertical="center"/>
    </xf>
    <xf numFmtId="0" fontId="20" fillId="0" borderId="12" xfId="0" applyFont="1" applyBorder="1" applyAlignment="1">
      <alignment horizontal="right" vertical="center"/>
    </xf>
    <xf numFmtId="0" fontId="20" fillId="0" borderId="12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20" fillId="0" borderId="12" xfId="0" applyFont="1" applyFill="1" applyBorder="1" applyAlignment="1">
      <alignment horizontal="center" vertical="center"/>
    </xf>
    <xf numFmtId="0" fontId="0" fillId="27" borderId="0" xfId="0" applyFill="1">
      <alignment vertical="center"/>
    </xf>
    <xf numFmtId="9" fontId="0" fillId="0" borderId="0" xfId="0" applyNumberFormat="1">
      <alignment vertical="center"/>
    </xf>
    <xf numFmtId="0" fontId="20" fillId="0" borderId="12" xfId="0" applyFont="1" applyBorder="1">
      <alignment vertical="center"/>
    </xf>
    <xf numFmtId="0" fontId="0" fillId="0" borderId="12" xfId="0" applyFont="1" applyBorder="1">
      <alignment vertical="center"/>
    </xf>
    <xf numFmtId="167" fontId="0" fillId="0" borderId="0" xfId="0" applyNumberFormat="1" applyAlignment="1">
      <alignment horizontal="center" vertical="center"/>
    </xf>
    <xf numFmtId="0" fontId="22" fillId="0" borderId="0" xfId="0" applyFon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9" fontId="21" fillId="0" borderId="12" xfId="0" applyNumberFormat="1" applyFont="1" applyBorder="1">
      <alignment vertical="center"/>
    </xf>
    <xf numFmtId="0" fontId="21" fillId="0" borderId="0" xfId="0" applyFont="1">
      <alignment vertical="center"/>
    </xf>
    <xf numFmtId="167" fontId="0" fillId="0" borderId="0" xfId="0" applyNumberFormat="1" applyAlignment="1">
      <alignment horizontal="right" vertical="center"/>
    </xf>
    <xf numFmtId="0" fontId="20" fillId="0" borderId="0" xfId="0" applyFont="1" applyAlignment="1">
      <alignment horizontal="left" vertical="center"/>
    </xf>
    <xf numFmtId="0" fontId="20" fillId="32" borderId="0" xfId="0" applyFont="1" applyFill="1">
      <alignment vertical="center"/>
    </xf>
    <xf numFmtId="167" fontId="21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right" vertical="center"/>
    </xf>
    <xf numFmtId="0" fontId="0" fillId="33" borderId="0" xfId="0" applyFill="1">
      <alignment vertical="center"/>
    </xf>
    <xf numFmtId="0" fontId="26" fillId="0" borderId="0" xfId="0" applyFont="1">
      <alignment vertical="center"/>
    </xf>
    <xf numFmtId="0" fontId="26" fillId="0" borderId="12" xfId="0" applyFont="1" applyBorder="1">
      <alignment vertical="center"/>
    </xf>
    <xf numFmtId="0" fontId="22" fillId="0" borderId="0" xfId="0" applyFont="1" applyAlignment="1">
      <alignment horizontal="left" vertical="center" indent="1"/>
    </xf>
    <xf numFmtId="167" fontId="23" fillId="0" borderId="0" xfId="0" applyNumberFormat="1" applyFont="1" applyAlignment="1">
      <alignment horizontal="right" vertical="center"/>
    </xf>
    <xf numFmtId="167" fontId="23" fillId="0" borderId="0" xfId="0" applyNumberFormat="1" applyFont="1" applyAlignment="1">
      <alignment horizontal="center" vertical="center"/>
    </xf>
    <xf numFmtId="0" fontId="0" fillId="0" borderId="0" xfId="0" applyBorder="1">
      <alignment vertical="center"/>
    </xf>
    <xf numFmtId="168" fontId="0" fillId="0" borderId="0" xfId="0" applyNumberFormat="1" applyBorder="1">
      <alignment vertical="center"/>
    </xf>
    <xf numFmtId="168" fontId="20" fillId="0" borderId="0" xfId="0" applyNumberFormat="1" applyFont="1" applyBorder="1">
      <alignment vertical="center"/>
    </xf>
    <xf numFmtId="0" fontId="20" fillId="0" borderId="13" xfId="0" applyFont="1" applyBorder="1">
      <alignment vertical="center"/>
    </xf>
    <xf numFmtId="168" fontId="20" fillId="0" borderId="13" xfId="0" applyNumberFormat="1" applyFont="1" applyBorder="1">
      <alignment vertical="center"/>
    </xf>
    <xf numFmtId="0" fontId="20" fillId="33" borderId="12" xfId="0" applyFont="1" applyFill="1" applyBorder="1">
      <alignment vertical="center"/>
    </xf>
    <xf numFmtId="4" fontId="0" fillId="0" borderId="0" xfId="0" applyNumberFormat="1">
      <alignment vertical="center"/>
    </xf>
    <xf numFmtId="2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4" fontId="20" fillId="32" borderId="0" xfId="0" applyNumberFormat="1" applyFont="1" applyFill="1">
      <alignment vertical="center"/>
    </xf>
    <xf numFmtId="4" fontId="0" fillId="34" borderId="0" xfId="0" applyNumberFormat="1" applyFill="1">
      <alignment vertical="center"/>
    </xf>
    <xf numFmtId="10" fontId="0" fillId="0" borderId="0" xfId="0" applyNumberFormat="1" applyAlignment="1">
      <alignment horizontal="center" vertical="center"/>
    </xf>
    <xf numFmtId="172" fontId="0" fillId="0" borderId="0" xfId="0" applyNumberFormat="1">
      <alignment vertical="center"/>
    </xf>
    <xf numFmtId="4" fontId="20" fillId="0" borderId="0" xfId="0" applyNumberFormat="1" applyFont="1">
      <alignment vertical="center"/>
    </xf>
    <xf numFmtId="173" fontId="22" fillId="0" borderId="0" xfId="0" applyNumberFormat="1" applyFont="1" applyAlignment="1">
      <alignment horizontal="right" vertical="center"/>
    </xf>
    <xf numFmtId="173" fontId="21" fillId="0" borderId="0" xfId="0" applyNumberFormat="1" applyFont="1">
      <alignment vertical="center"/>
    </xf>
    <xf numFmtId="173" fontId="0" fillId="0" borderId="0" xfId="0" applyNumberFormat="1">
      <alignment vertical="center"/>
    </xf>
    <xf numFmtId="173" fontId="26" fillId="0" borderId="0" xfId="0" applyNumberFormat="1" applyFont="1">
      <alignment vertical="center"/>
    </xf>
    <xf numFmtId="169" fontId="20" fillId="33" borderId="0" xfId="0" applyNumberFormat="1" applyFont="1" applyFill="1">
      <alignment vertical="center"/>
    </xf>
    <xf numFmtId="169" fontId="20" fillId="0" borderId="0" xfId="0" applyNumberFormat="1" applyFont="1">
      <alignment vertical="center"/>
    </xf>
    <xf numFmtId="3" fontId="0" fillId="34" borderId="0" xfId="0" applyNumberFormat="1" applyFill="1">
      <alignment vertical="center"/>
    </xf>
    <xf numFmtId="168" fontId="0" fillId="0" borderId="0" xfId="0" applyNumberFormat="1" applyAlignment="1">
      <alignment horizontal="center" vertical="center"/>
    </xf>
    <xf numFmtId="168" fontId="0" fillId="35" borderId="0" xfId="0" applyNumberFormat="1" applyFill="1" applyAlignment="1">
      <alignment horizontal="center" vertical="center"/>
    </xf>
    <xf numFmtId="173" fontId="0" fillId="0" borderId="0" xfId="0" applyNumberFormat="1" applyAlignment="1">
      <alignment horizontal="center" vertical="center"/>
    </xf>
    <xf numFmtId="4" fontId="20" fillId="0" borderId="12" xfId="0" applyNumberFormat="1" applyFont="1" applyBorder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3" fontId="23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>
      <alignment vertical="center"/>
    </xf>
  </cellXfs>
  <cellStyles count="46">
    <cellStyle name="2,5x" xfId="36"/>
    <cellStyle name="20% - Dekorfärg1" xfId="18" builtinId="30" hidden="1"/>
    <cellStyle name="20% - Dekorfärg2" xfId="21" builtinId="34" hidden="1"/>
    <cellStyle name="20% - Dekorfärg3" xfId="24" builtinId="38" hidden="1"/>
    <cellStyle name="20% - Dekorfärg4" xfId="27" builtinId="42" hidden="1"/>
    <cellStyle name="20% - Dekorfärg5" xfId="30" builtinId="46" hidden="1"/>
    <cellStyle name="20% - Dekorfärg6" xfId="33" builtinId="50" hidden="1"/>
    <cellStyle name="2013A" xfId="37"/>
    <cellStyle name="2014E" xfId="38"/>
    <cellStyle name="40% - Dekorfärg1" xfId="19" builtinId="31" hidden="1"/>
    <cellStyle name="40% - Dekorfärg2" xfId="22" builtinId="35" hidden="1"/>
    <cellStyle name="40% - Dekorfärg3" xfId="25" builtinId="39" hidden="1"/>
    <cellStyle name="40% - Dekorfärg4" xfId="28" builtinId="43" hidden="1"/>
    <cellStyle name="40% - Dekorfärg5" xfId="31" builtinId="47" hidden="1"/>
    <cellStyle name="40% - Dekorfärg6" xfId="34" builtinId="51" hidden="1"/>
    <cellStyle name="60% - Dekorfärg1" xfId="20" builtinId="32" hidden="1"/>
    <cellStyle name="60% - Dekorfärg2" xfId="23" builtinId="36" hidden="1"/>
    <cellStyle name="60% - Dekorfärg3" xfId="26" builtinId="40" hidden="1"/>
    <cellStyle name="60% - Dekorfärg4" xfId="29" builtinId="44" hidden="1"/>
    <cellStyle name="60% - Dekorfärg5" xfId="32" builtinId="48" hidden="1"/>
    <cellStyle name="60% - Dekorfärg6" xfId="35" builtinId="52" hidden="1"/>
    <cellStyle name="Anteckning" xfId="15" builtinId="10" hidden="1"/>
    <cellStyle name="Bakgrund ljusgrön" xfId="39"/>
    <cellStyle name="Bakgrund ljusgrön underlinje" xfId="40"/>
    <cellStyle name="Beräkning" xfId="11" builtinId="22" hidden="1"/>
    <cellStyle name="Bra" xfId="6" builtinId="26" hidden="1"/>
    <cellStyle name="Dåligt" xfId="7" builtinId="27" hidden="1"/>
    <cellStyle name="Format 1" xfId="41"/>
    <cellStyle name="Förklarande text" xfId="16" builtinId="53" hidden="1"/>
    <cellStyle name="Indata" xfId="9" builtinId="20" hidden="1"/>
    <cellStyle name="Input" xfId="42"/>
    <cellStyle name="Input 2" xfId="43"/>
    <cellStyle name="Kontrollcell" xfId="13" builtinId="23" hidden="1"/>
    <cellStyle name="Länkad cell" xfId="12" builtinId="24" hidden="1"/>
    <cellStyle name="Neutral" xfId="8" builtinId="28" hidden="1"/>
    <cellStyle name="Normal" xfId="0" builtinId="0" customBuiltin="1"/>
    <cellStyle name="Rubrik" xfId="1" builtinId="15" hidden="1"/>
    <cellStyle name="Rubrik 1" xfId="2" builtinId="16" hidden="1"/>
    <cellStyle name="Rubrik 2" xfId="3" builtinId="17" hidden="1"/>
    <cellStyle name="Rubrik 3" xfId="4" builtinId="18" hidden="1"/>
    <cellStyle name="Rubrik 4" xfId="5" builtinId="19" hidden="1"/>
    <cellStyle name="Summa" xfId="17" builtinId="25" hidden="1" customBuiltin="1"/>
    <cellStyle name="Summa fyllning" xfId="44"/>
    <cellStyle name="Utdata" xfId="10" builtinId="21" hidden="1"/>
    <cellStyle name="Varningstext" xfId="14" builtinId="11" hidden="1"/>
    <cellStyle name="över och under" xfId="4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699419"/>
      <rgbColor rgb="00FFFFFF"/>
      <rgbColor rgb="00CFDF99"/>
      <rgbColor rgb="005F6062"/>
      <rgbColor rgb="00C7C8CA"/>
      <rgbColor rgb="005F6062"/>
      <rgbColor rgb="005F6062"/>
      <rgbColor rgb="005F6062"/>
      <rgbColor rgb="0097BE0D"/>
      <rgbColor rgb="00E85412"/>
      <rgbColor rgb="00ABABAD"/>
      <rgbColor rgb="005692C9"/>
      <rgbColor rgb="005F6062"/>
      <rgbColor rgb="00D5B076"/>
      <rgbColor rgb="005F6062"/>
      <rgbColor rgb="005F6062"/>
      <rgbColor rgb="0097BE0D"/>
      <rgbColor rgb="005692C9"/>
      <rgbColor rgb="00FFD300"/>
      <rgbColor rgb="00E85412"/>
      <rgbColor rgb="00C7C8CA"/>
      <rgbColor rgb="00D5B076"/>
      <rgbColor rgb="00699419"/>
      <rgbColor rgb="0000539F"/>
      <rgbColor rgb="0097BE0D"/>
      <rgbColor rgb="005692C9"/>
      <rgbColor rgb="00FFD300"/>
      <rgbColor rgb="00E85412"/>
      <rgbColor rgb="00C7C8CA"/>
      <rgbColor rgb="00D5B076"/>
      <rgbColor rgb="00699419"/>
      <rgbColor rgb="0000539F"/>
      <rgbColor rgb="005F6062"/>
      <rgbColor rgb="00A6A6A6"/>
      <rgbColor rgb="007F7F7F"/>
      <rgbColor rgb="00666666"/>
      <rgbColor rgb="00BFBFBF"/>
      <rgbColor rgb="00000000"/>
      <rgbColor rgb="00E5E5E5"/>
      <rgbColor rgb="004D4D4D"/>
      <rgbColor rgb="00E4E4E5"/>
      <rgbColor rgb="00EAD7BB"/>
      <rgbColor rgb="00B3C7E4"/>
      <rgbColor rgb="005F6062"/>
      <rgbColor rgb="00FFE896"/>
      <rgbColor rgb="00FFD300"/>
      <rgbColor rgb="005F6062"/>
      <rgbColor rgb="005F6062"/>
      <rgbColor rgb="00A66C00"/>
      <rgbColor rgb="00F6AF81"/>
      <rgbColor rgb="00BC2B16"/>
      <rgbColor rgb="0000539F"/>
      <rgbColor rgb="00FABB00"/>
      <rgbColor rgb="005F6062"/>
      <rgbColor rgb="005F6062"/>
      <rgbColor rgb="005F6062"/>
    </indexedColors>
    <mruColors>
      <color rgb="FFE0F9CB"/>
      <color rgb="FFE2FACE"/>
      <color rgb="FFE6FAD6"/>
      <color rgb="FFF4FEDE"/>
      <color rgb="FFF8FE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85725</xdr:colOff>
      <xdr:row>26</xdr:row>
      <xdr:rowOff>142875</xdr:rowOff>
    </xdr:from>
    <xdr:to>
      <xdr:col>20</xdr:col>
      <xdr:colOff>9525</xdr:colOff>
      <xdr:row>42</xdr:row>
      <xdr:rowOff>127727</xdr:rowOff>
    </xdr:to>
    <xdr:pic>
      <xdr:nvPicPr>
        <xdr:cNvPr id="2" name="Bildobjekt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0525" y="2895600"/>
          <a:ext cx="4191000" cy="2575652"/>
        </a:xfrm>
        <a:prstGeom prst="rect">
          <a:avLst/>
        </a:prstGeom>
      </xdr:spPr>
    </xdr:pic>
    <xdr:clientData/>
  </xdr:twoCellAnchor>
  <xdr:twoCellAnchor>
    <xdr:from>
      <xdr:col>5</xdr:col>
      <xdr:colOff>768164</xdr:colOff>
      <xdr:row>18</xdr:row>
      <xdr:rowOff>142876</xdr:rowOff>
    </xdr:from>
    <xdr:to>
      <xdr:col>9</xdr:col>
      <xdr:colOff>307601</xdr:colOff>
      <xdr:row>44</xdr:row>
      <xdr:rowOff>47625</xdr:rowOff>
    </xdr:to>
    <xdr:cxnSp macro="">
      <xdr:nvCxnSpPr>
        <xdr:cNvPr id="5" name="Rak pil 4"/>
        <xdr:cNvCxnSpPr/>
      </xdr:nvCxnSpPr>
      <xdr:spPr>
        <a:xfrm flipH="1" flipV="1">
          <a:off x="4768664" y="2787464"/>
          <a:ext cx="2508996" cy="39836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47627</xdr:colOff>
      <xdr:row>17</xdr:row>
      <xdr:rowOff>95252</xdr:rowOff>
    </xdr:from>
    <xdr:to>
      <xdr:col>6</xdr:col>
      <xdr:colOff>302559</xdr:colOff>
      <xdr:row>49</xdr:row>
      <xdr:rowOff>123265</xdr:rowOff>
    </xdr:to>
    <xdr:cxnSp macro="">
      <xdr:nvCxnSpPr>
        <xdr:cNvPr id="8" name="Rak pil 7"/>
        <xdr:cNvCxnSpPr/>
      </xdr:nvCxnSpPr>
      <xdr:spPr>
        <a:xfrm flipH="1" flipV="1">
          <a:off x="2770656" y="2582958"/>
          <a:ext cx="2316815" cy="50482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156883</xdr:colOff>
      <xdr:row>17</xdr:row>
      <xdr:rowOff>112059</xdr:rowOff>
    </xdr:from>
    <xdr:to>
      <xdr:col>10</xdr:col>
      <xdr:colOff>336176</xdr:colOff>
      <xdr:row>34</xdr:row>
      <xdr:rowOff>33618</xdr:rowOff>
    </xdr:to>
    <xdr:cxnSp macro="">
      <xdr:nvCxnSpPr>
        <xdr:cNvPr id="9" name="Rak pil 8"/>
        <xdr:cNvCxnSpPr/>
      </xdr:nvCxnSpPr>
      <xdr:spPr>
        <a:xfrm flipH="1" flipV="1">
          <a:off x="4941795" y="2599765"/>
          <a:ext cx="3608293" cy="25885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896470</xdr:colOff>
      <xdr:row>8</xdr:row>
      <xdr:rowOff>89647</xdr:rowOff>
    </xdr:from>
    <xdr:to>
      <xdr:col>5</xdr:col>
      <xdr:colOff>268941</xdr:colOff>
      <xdr:row>17</xdr:row>
      <xdr:rowOff>44823</xdr:rowOff>
    </xdr:to>
    <xdr:cxnSp macro="">
      <xdr:nvCxnSpPr>
        <xdr:cNvPr id="12" name="Rak pil 11"/>
        <xdr:cNvCxnSpPr/>
      </xdr:nvCxnSpPr>
      <xdr:spPr>
        <a:xfrm>
          <a:off x="2554941" y="1165412"/>
          <a:ext cx="1714500" cy="1367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381001</xdr:colOff>
      <xdr:row>8</xdr:row>
      <xdr:rowOff>109957</xdr:rowOff>
    </xdr:from>
    <xdr:to>
      <xdr:col>11</xdr:col>
      <xdr:colOff>266702</xdr:colOff>
      <xdr:row>11</xdr:row>
      <xdr:rowOff>133350</xdr:rowOff>
    </xdr:to>
    <xdr:pic>
      <xdr:nvPicPr>
        <xdr:cNvPr id="18" name="Bildobjekt 17" descr="Artillery new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1" y="1729207"/>
          <a:ext cx="495300" cy="5091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590550</xdr:colOff>
      <xdr:row>7</xdr:row>
      <xdr:rowOff>9525</xdr:rowOff>
    </xdr:from>
    <xdr:to>
      <xdr:col>17</xdr:col>
      <xdr:colOff>200025</xdr:colOff>
      <xdr:row>12</xdr:row>
      <xdr:rowOff>28574</xdr:rowOff>
    </xdr:to>
    <xdr:pic>
      <xdr:nvPicPr>
        <xdr:cNvPr id="19" name="Bildobjekt 18" descr="Barragec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7350" y="1466850"/>
          <a:ext cx="8286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Lantmännen">
      <a:dk1>
        <a:srgbClr val="5F6062"/>
      </a:dk1>
      <a:lt1>
        <a:srgbClr val="FFFFFF"/>
      </a:lt1>
      <a:dk2>
        <a:srgbClr val="82BC05"/>
      </a:dk2>
      <a:lt2>
        <a:srgbClr val="B3B3B3"/>
      </a:lt2>
      <a:accent1>
        <a:srgbClr val="4C9212"/>
      </a:accent1>
      <a:accent2>
        <a:srgbClr val="006A16"/>
      </a:accent2>
      <a:accent3>
        <a:srgbClr val="009FDA"/>
      </a:accent3>
      <a:accent4>
        <a:srgbClr val="E37222"/>
      </a:accent4>
      <a:accent5>
        <a:srgbClr val="BEA5CA"/>
      </a:accent5>
      <a:accent6>
        <a:srgbClr val="774A39"/>
      </a:accent6>
      <a:hlink>
        <a:srgbClr val="5F6062"/>
      </a:hlink>
      <a:folHlink>
        <a:srgbClr val="5F6062"/>
      </a:folHlink>
    </a:clrScheme>
    <a:fontScheme name="Lantmännen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Blad1"/>
  <dimension ref="B2:K56"/>
  <sheetViews>
    <sheetView showGridLines="0" tabSelected="1" zoomScale="85" zoomScaleNormal="85" workbookViewId="0">
      <selection activeCell="F21" sqref="F21"/>
    </sheetView>
  </sheetViews>
  <sheetFormatPr defaultRowHeight="12.75" x14ac:dyDescent="0.2"/>
  <cols>
    <col min="2" max="2" width="15.7109375" bestFit="1" customWidth="1"/>
    <col min="3" max="3" width="16" bestFit="1" customWidth="1"/>
    <col min="5" max="5" width="10" customWidth="1"/>
    <col min="6" max="6" width="11.7109375" bestFit="1" customWidth="1"/>
    <col min="7" max="7" width="14.5703125" bestFit="1" customWidth="1"/>
    <col min="10" max="10" width="18.7109375" customWidth="1"/>
    <col min="11" max="11" width="13.42578125" customWidth="1"/>
    <col min="12" max="12" width="14.42578125" customWidth="1"/>
  </cols>
  <sheetData>
    <row r="2" spans="2:8" x14ac:dyDescent="0.2">
      <c r="B2" s="11"/>
      <c r="C2" s="11"/>
      <c r="D2" s="11"/>
      <c r="E2" s="11"/>
      <c r="F2" s="11"/>
      <c r="G2" s="11"/>
      <c r="H2" s="11"/>
    </row>
    <row r="3" spans="2:8" x14ac:dyDescent="0.2">
      <c r="B3" s="9"/>
      <c r="C3" s="9"/>
      <c r="D3" s="9"/>
      <c r="E3" s="9"/>
      <c r="F3" s="9"/>
      <c r="G3" s="9"/>
      <c r="H3" s="7" t="s">
        <v>4</v>
      </c>
    </row>
    <row r="4" spans="2:8" x14ac:dyDescent="0.2">
      <c r="B4" s="3" t="s">
        <v>2</v>
      </c>
      <c r="C4" s="46">
        <v>32</v>
      </c>
      <c r="D4" s="46">
        <v>13</v>
      </c>
      <c r="E4" s="46">
        <v>13</v>
      </c>
      <c r="F4" s="46">
        <v>13</v>
      </c>
      <c r="H4" s="50">
        <f>SUM(C4:F4)/100</f>
        <v>0.71</v>
      </c>
    </row>
    <row r="5" spans="2:8" x14ac:dyDescent="0.2">
      <c r="B5" t="s">
        <v>3</v>
      </c>
      <c r="C5" s="47">
        <f>C4*2</f>
        <v>64</v>
      </c>
      <c r="D5" s="47">
        <f>D4*2</f>
        <v>26</v>
      </c>
      <c r="E5" s="47">
        <f>E4*2</f>
        <v>26</v>
      </c>
      <c r="F5" s="47">
        <f>F4*2</f>
        <v>26</v>
      </c>
      <c r="H5" s="50">
        <f>SUM(C5:F5)/100</f>
        <v>1.42</v>
      </c>
    </row>
    <row r="6" spans="2:8" s="26" customFormat="1" ht="5.25" x14ac:dyDescent="0.2">
      <c r="C6" s="48"/>
      <c r="D6" s="48"/>
      <c r="E6" s="48"/>
      <c r="F6" s="48"/>
    </row>
    <row r="7" spans="2:8" x14ac:dyDescent="0.2">
      <c r="B7" s="25" t="s">
        <v>17</v>
      </c>
      <c r="C7" s="49">
        <f>H5</f>
        <v>1.42</v>
      </c>
    </row>
    <row r="8" spans="2:8" s="26" customFormat="1" ht="5.25" x14ac:dyDescent="0.2">
      <c r="B8" s="27"/>
      <c r="C8" s="27"/>
      <c r="D8" s="27"/>
      <c r="E8" s="27"/>
      <c r="F8" s="27"/>
      <c r="G8" s="27"/>
      <c r="H8" s="27"/>
    </row>
    <row r="10" spans="2:8" x14ac:dyDescent="0.2">
      <c r="B10" t="s">
        <v>22</v>
      </c>
      <c r="C10" s="19">
        <v>8</v>
      </c>
      <c r="D10" s="5" t="s">
        <v>18</v>
      </c>
    </row>
    <row r="11" spans="2:8" x14ac:dyDescent="0.2">
      <c r="B11" t="s">
        <v>0</v>
      </c>
      <c r="C11" s="19">
        <v>22</v>
      </c>
      <c r="D11" t="s">
        <v>19</v>
      </c>
    </row>
    <row r="12" spans="2:8" x14ac:dyDescent="0.2">
      <c r="B12" s="3" t="s">
        <v>4</v>
      </c>
      <c r="C12" s="4">
        <f>C10*C52</f>
        <v>104</v>
      </c>
    </row>
    <row r="13" spans="2:8" x14ac:dyDescent="0.2">
      <c r="B13" s="14" t="s">
        <v>37</v>
      </c>
      <c r="C13" s="18">
        <v>0</v>
      </c>
      <c r="D13" s="5" t="s">
        <v>18</v>
      </c>
    </row>
    <row r="14" spans="2:8" x14ac:dyDescent="0.2">
      <c r="B14" s="13" t="s">
        <v>4</v>
      </c>
      <c r="C14" s="55">
        <f>C12*(1-C13)</f>
        <v>104</v>
      </c>
    </row>
    <row r="16" spans="2:8" x14ac:dyDescent="0.2">
      <c r="D16" s="6"/>
      <c r="E16" s="6"/>
      <c r="F16" s="21" t="s">
        <v>38</v>
      </c>
    </row>
    <row r="17" spans="2:11" x14ac:dyDescent="0.2">
      <c r="B17" t="s">
        <v>9</v>
      </c>
      <c r="C17" s="19">
        <v>21</v>
      </c>
      <c r="D17" s="19"/>
      <c r="E17" s="19"/>
      <c r="F17" s="19"/>
      <c r="G17" s="19"/>
      <c r="H17" s="19"/>
      <c r="I17" s="19"/>
    </row>
    <row r="18" spans="2:11" x14ac:dyDescent="0.2">
      <c r="B18" t="s">
        <v>20</v>
      </c>
      <c r="C18" s="37">
        <f>J48</f>
        <v>1076</v>
      </c>
      <c r="D18" s="2"/>
      <c r="E18" s="2"/>
      <c r="F18" s="37">
        <f>(1+C7+K35)*C18</f>
        <v>2872.92</v>
      </c>
      <c r="G18" s="2"/>
      <c r="H18" s="2"/>
      <c r="I18" s="2"/>
    </row>
    <row r="19" spans="2:11" x14ac:dyDescent="0.2">
      <c r="B19" t="s">
        <v>13</v>
      </c>
      <c r="C19" s="38">
        <f>J40</f>
        <v>0.5</v>
      </c>
      <c r="D19" s="24"/>
      <c r="E19" s="20"/>
      <c r="F19" s="29">
        <f>J45</f>
        <v>0.75</v>
      </c>
      <c r="G19" s="17"/>
      <c r="H19" s="1"/>
      <c r="I19" s="1"/>
    </row>
    <row r="20" spans="2:11" x14ac:dyDescent="0.2">
      <c r="B20" t="s">
        <v>39</v>
      </c>
      <c r="C20" s="45">
        <v>8</v>
      </c>
      <c r="D20" s="45"/>
      <c r="E20" s="45"/>
      <c r="F20" s="45">
        <f>C20</f>
        <v>8</v>
      </c>
      <c r="G20" s="16"/>
      <c r="H20" s="16"/>
      <c r="I20" s="16"/>
    </row>
    <row r="21" spans="2:11" x14ac:dyDescent="0.2">
      <c r="B21" t="s">
        <v>5</v>
      </c>
      <c r="C21" s="39">
        <f>(C18*C19)*$C$14</f>
        <v>55952</v>
      </c>
      <c r="D21" s="39"/>
      <c r="E21" s="39"/>
      <c r="F21" s="39">
        <f t="shared" ref="F21" si="0">(F18*F19)*$C$14</f>
        <v>224087.76</v>
      </c>
      <c r="G21" s="17"/>
      <c r="H21" s="17"/>
      <c r="I21" s="17"/>
    </row>
    <row r="22" spans="2:11" x14ac:dyDescent="0.2">
      <c r="B22" s="22" t="s">
        <v>15</v>
      </c>
      <c r="C22" s="40">
        <f>C21*C20</f>
        <v>447616</v>
      </c>
      <c r="D22" s="40"/>
      <c r="E22" s="40"/>
      <c r="F22" s="40">
        <f>F21*F20</f>
        <v>1792702.08</v>
      </c>
      <c r="G22" s="44">
        <f>1792752</f>
        <v>1792752</v>
      </c>
      <c r="H22" s="4"/>
      <c r="I22" s="4"/>
    </row>
    <row r="23" spans="2:11" x14ac:dyDescent="0.2">
      <c r="C23" s="37"/>
      <c r="D23" s="37"/>
      <c r="E23" s="37"/>
      <c r="F23" s="37"/>
      <c r="H23" s="2"/>
    </row>
    <row r="24" spans="2:11" x14ac:dyDescent="0.2">
      <c r="B24" t="s">
        <v>14</v>
      </c>
      <c r="C24" s="41">
        <f>C18*C14</f>
        <v>111904</v>
      </c>
      <c r="D24" s="37"/>
      <c r="E24" s="37"/>
      <c r="F24" s="51">
        <f>F18*C14</f>
        <v>298783.68</v>
      </c>
    </row>
    <row r="25" spans="2:11" x14ac:dyDescent="0.2">
      <c r="E25" s="2"/>
      <c r="F25" s="2"/>
    </row>
    <row r="26" spans="2:11" x14ac:dyDescent="0.2">
      <c r="D26" s="2"/>
      <c r="F26" s="2"/>
      <c r="G26" s="43"/>
    </row>
    <row r="28" spans="2:11" x14ac:dyDescent="0.2">
      <c r="B28" s="11"/>
      <c r="C28" s="11"/>
      <c r="E28" s="11"/>
      <c r="F28" s="11"/>
      <c r="G28" s="11"/>
      <c r="I28" s="11"/>
      <c r="J28" s="11"/>
      <c r="K28" s="11"/>
    </row>
    <row r="29" spans="2:11" x14ac:dyDescent="0.2">
      <c r="B29" s="56" t="s">
        <v>6</v>
      </c>
      <c r="C29" s="56"/>
      <c r="E29" s="57" t="s">
        <v>7</v>
      </c>
      <c r="F29" s="57"/>
      <c r="G29" s="57"/>
      <c r="I29" s="56" t="s">
        <v>21</v>
      </c>
      <c r="J29" s="56"/>
      <c r="K29" s="56"/>
    </row>
    <row r="30" spans="2:11" x14ac:dyDescent="0.2">
      <c r="B30" s="8" t="s">
        <v>0</v>
      </c>
      <c r="C30" s="8" t="s">
        <v>1</v>
      </c>
      <c r="E30" s="8" t="s">
        <v>0</v>
      </c>
      <c r="F30" s="8" t="s">
        <v>8</v>
      </c>
      <c r="G30" s="10" t="s">
        <v>10</v>
      </c>
      <c r="I30" s="10" t="s">
        <v>0</v>
      </c>
      <c r="J30" s="10" t="s">
        <v>11</v>
      </c>
      <c r="K30" s="10" t="s">
        <v>12</v>
      </c>
    </row>
    <row r="31" spans="2:11" x14ac:dyDescent="0.2">
      <c r="B31" s="5">
        <v>1</v>
      </c>
      <c r="C31" s="5">
        <v>2</v>
      </c>
      <c r="E31" s="5">
        <v>1</v>
      </c>
      <c r="F31" s="54">
        <v>80</v>
      </c>
      <c r="G31" s="52">
        <f>F31*2</f>
        <v>160</v>
      </c>
      <c r="I31" s="5">
        <v>1</v>
      </c>
      <c r="J31" s="42">
        <v>0.4</v>
      </c>
      <c r="K31" s="60">
        <v>0.15</v>
      </c>
    </row>
    <row r="32" spans="2:11" x14ac:dyDescent="0.2">
      <c r="B32" s="5">
        <f>B31+1</f>
        <v>2</v>
      </c>
      <c r="C32" s="5">
        <v>3</v>
      </c>
      <c r="E32" s="5">
        <v>2</v>
      </c>
      <c r="F32" s="54">
        <v>88</v>
      </c>
      <c r="G32" s="52">
        <f t="shared" ref="G32:G51" si="1">F32*2</f>
        <v>176</v>
      </c>
      <c r="I32" s="5">
        <v>2</v>
      </c>
      <c r="J32" s="42">
        <v>0.42</v>
      </c>
      <c r="K32" s="60">
        <v>0.17</v>
      </c>
    </row>
    <row r="33" spans="2:11" x14ac:dyDescent="0.2">
      <c r="B33" s="5">
        <f t="shared" ref="B33:B52" si="2">B32+1</f>
        <v>3</v>
      </c>
      <c r="C33" s="5">
        <v>3</v>
      </c>
      <c r="E33" s="5">
        <v>3</v>
      </c>
      <c r="F33" s="54">
        <v>97</v>
      </c>
      <c r="G33" s="52">
        <f t="shared" si="1"/>
        <v>194</v>
      </c>
      <c r="I33" s="5">
        <v>3</v>
      </c>
      <c r="J33" s="42">
        <v>0.45</v>
      </c>
      <c r="K33" s="60">
        <v>0.19</v>
      </c>
    </row>
    <row r="34" spans="2:11" x14ac:dyDescent="0.2">
      <c r="B34" s="5">
        <f t="shared" si="2"/>
        <v>4</v>
      </c>
      <c r="C34" s="5">
        <v>4</v>
      </c>
      <c r="E34" s="5">
        <v>4</v>
      </c>
      <c r="F34" s="54">
        <v>106</v>
      </c>
      <c r="G34" s="52">
        <f t="shared" si="1"/>
        <v>212</v>
      </c>
      <c r="I34" s="5">
        <v>4</v>
      </c>
      <c r="J34" s="42">
        <v>0.47</v>
      </c>
      <c r="K34" s="60">
        <v>0.22</v>
      </c>
    </row>
    <row r="35" spans="2:11" x14ac:dyDescent="0.2">
      <c r="B35" s="5">
        <f t="shared" si="2"/>
        <v>5</v>
      </c>
      <c r="C35" s="5">
        <v>4</v>
      </c>
      <c r="E35" s="5">
        <v>5</v>
      </c>
      <c r="F35" s="54">
        <v>117</v>
      </c>
      <c r="G35" s="52">
        <f t="shared" si="1"/>
        <v>234</v>
      </c>
      <c r="I35" s="5">
        <v>5</v>
      </c>
      <c r="J35" s="42">
        <v>0.5</v>
      </c>
      <c r="K35" s="60">
        <v>0.25</v>
      </c>
    </row>
    <row r="36" spans="2:11" x14ac:dyDescent="0.2">
      <c r="B36" s="5">
        <f t="shared" si="2"/>
        <v>6</v>
      </c>
      <c r="C36" s="5">
        <v>5</v>
      </c>
      <c r="E36" s="5">
        <v>6</v>
      </c>
      <c r="F36" s="54">
        <v>129</v>
      </c>
      <c r="G36" s="52">
        <f t="shared" si="1"/>
        <v>258</v>
      </c>
    </row>
    <row r="37" spans="2:11" x14ac:dyDescent="0.2">
      <c r="B37" s="5">
        <f t="shared" si="2"/>
        <v>7</v>
      </c>
      <c r="C37" s="5">
        <v>5</v>
      </c>
      <c r="E37" s="5">
        <v>7</v>
      </c>
      <c r="F37" s="54">
        <v>142</v>
      </c>
      <c r="G37" s="52">
        <f t="shared" si="1"/>
        <v>284</v>
      </c>
    </row>
    <row r="38" spans="2:11" x14ac:dyDescent="0.2">
      <c r="B38" s="5">
        <f t="shared" si="2"/>
        <v>8</v>
      </c>
      <c r="C38" s="5">
        <v>6</v>
      </c>
      <c r="E38" s="5">
        <v>8</v>
      </c>
      <c r="F38" s="54">
        <v>156</v>
      </c>
      <c r="G38" s="52">
        <f t="shared" si="1"/>
        <v>312</v>
      </c>
    </row>
    <row r="39" spans="2:11" x14ac:dyDescent="0.2">
      <c r="B39" s="5">
        <f t="shared" si="2"/>
        <v>9</v>
      </c>
      <c r="C39" s="5">
        <v>6</v>
      </c>
      <c r="E39" s="5">
        <v>9</v>
      </c>
      <c r="F39" s="54">
        <v>171</v>
      </c>
      <c r="G39" s="52">
        <f t="shared" si="1"/>
        <v>342</v>
      </c>
      <c r="I39" s="8" t="s">
        <v>0</v>
      </c>
      <c r="J39" s="13" t="s">
        <v>13</v>
      </c>
    </row>
    <row r="40" spans="2:11" x14ac:dyDescent="0.2">
      <c r="B40" s="5">
        <f t="shared" si="2"/>
        <v>10</v>
      </c>
      <c r="C40" s="5">
        <v>7</v>
      </c>
      <c r="E40" s="5">
        <v>10</v>
      </c>
      <c r="F40" s="54">
        <v>189</v>
      </c>
      <c r="G40" s="52">
        <f t="shared" si="1"/>
        <v>378</v>
      </c>
      <c r="I40" s="5" t="s">
        <v>16</v>
      </c>
      <c r="J40" s="23">
        <v>0.5</v>
      </c>
    </row>
    <row r="41" spans="2:11" x14ac:dyDescent="0.2">
      <c r="B41" s="5">
        <f t="shared" si="2"/>
        <v>11</v>
      </c>
      <c r="C41" s="5">
        <v>7</v>
      </c>
      <c r="E41" s="5">
        <v>11</v>
      </c>
      <c r="F41" s="54">
        <v>207</v>
      </c>
      <c r="G41" s="52">
        <f t="shared" si="1"/>
        <v>414</v>
      </c>
      <c r="I41" s="5">
        <v>1</v>
      </c>
      <c r="J41" s="15">
        <f>$J$40*(1+J31)</f>
        <v>0.7</v>
      </c>
    </row>
    <row r="42" spans="2:11" x14ac:dyDescent="0.2">
      <c r="B42" s="5">
        <f t="shared" si="2"/>
        <v>12</v>
      </c>
      <c r="C42" s="5">
        <v>8</v>
      </c>
      <c r="E42" s="5">
        <v>12</v>
      </c>
      <c r="F42" s="54">
        <v>228</v>
      </c>
      <c r="G42" s="52">
        <f t="shared" si="1"/>
        <v>456</v>
      </c>
      <c r="I42" s="5">
        <v>2</v>
      </c>
      <c r="J42" s="15">
        <f t="shared" ref="J42:J45" si="3">$J$40*(1+J32)</f>
        <v>0.71</v>
      </c>
    </row>
    <row r="43" spans="2:11" x14ac:dyDescent="0.2">
      <c r="B43" s="5">
        <f t="shared" si="2"/>
        <v>13</v>
      </c>
      <c r="C43" s="5">
        <v>8</v>
      </c>
      <c r="E43" s="5">
        <v>13</v>
      </c>
      <c r="F43" s="54">
        <v>251</v>
      </c>
      <c r="G43" s="52">
        <f t="shared" si="1"/>
        <v>502</v>
      </c>
      <c r="I43" s="5">
        <v>3</v>
      </c>
      <c r="J43" s="15">
        <f t="shared" si="3"/>
        <v>0.72499999999999998</v>
      </c>
    </row>
    <row r="44" spans="2:11" x14ac:dyDescent="0.2">
      <c r="B44" s="5">
        <f t="shared" si="2"/>
        <v>14</v>
      </c>
      <c r="C44" s="5">
        <v>9</v>
      </c>
      <c r="E44" s="5">
        <v>14</v>
      </c>
      <c r="F44" s="54">
        <v>276</v>
      </c>
      <c r="G44" s="52">
        <f t="shared" si="1"/>
        <v>552</v>
      </c>
      <c r="I44" s="5">
        <v>4</v>
      </c>
      <c r="J44" s="15">
        <f t="shared" si="3"/>
        <v>0.73499999999999999</v>
      </c>
    </row>
    <row r="45" spans="2:11" x14ac:dyDescent="0.2">
      <c r="B45" s="5">
        <f t="shared" si="2"/>
        <v>15</v>
      </c>
      <c r="C45" s="5">
        <v>9</v>
      </c>
      <c r="E45" s="5">
        <v>15</v>
      </c>
      <c r="F45" s="54">
        <v>304</v>
      </c>
      <c r="G45" s="52">
        <f t="shared" si="1"/>
        <v>608</v>
      </c>
      <c r="I45" s="5">
        <v>5</v>
      </c>
      <c r="J45" s="30">
        <f t="shared" si="3"/>
        <v>0.75</v>
      </c>
    </row>
    <row r="46" spans="2:11" x14ac:dyDescent="0.2">
      <c r="B46" s="5">
        <f t="shared" si="2"/>
        <v>16</v>
      </c>
      <c r="C46" s="5">
        <v>10</v>
      </c>
      <c r="E46" s="5">
        <v>16</v>
      </c>
      <c r="F46" s="54">
        <v>334</v>
      </c>
      <c r="G46" s="52">
        <f t="shared" si="1"/>
        <v>668</v>
      </c>
    </row>
    <row r="47" spans="2:11" x14ac:dyDescent="0.2">
      <c r="B47" s="5">
        <f t="shared" si="2"/>
        <v>17</v>
      </c>
      <c r="C47" s="5">
        <v>10</v>
      </c>
      <c r="E47" s="5">
        <v>17</v>
      </c>
      <c r="F47" s="54">
        <v>368</v>
      </c>
      <c r="G47" s="52">
        <f t="shared" si="1"/>
        <v>736</v>
      </c>
      <c r="I47" s="8" t="s">
        <v>0</v>
      </c>
      <c r="J47" s="13" t="s">
        <v>14</v>
      </c>
    </row>
    <row r="48" spans="2:11" x14ac:dyDescent="0.2">
      <c r="B48" s="5">
        <f t="shared" si="2"/>
        <v>18</v>
      </c>
      <c r="C48" s="5">
        <v>11</v>
      </c>
      <c r="E48" s="5">
        <v>18</v>
      </c>
      <c r="F48" s="54">
        <v>404</v>
      </c>
      <c r="G48" s="52">
        <f t="shared" si="1"/>
        <v>808</v>
      </c>
      <c r="I48" s="5" t="s">
        <v>16</v>
      </c>
      <c r="J48" s="58">
        <f>G51</f>
        <v>1076</v>
      </c>
    </row>
    <row r="49" spans="2:10" x14ac:dyDescent="0.2">
      <c r="B49" s="5">
        <f t="shared" si="2"/>
        <v>19</v>
      </c>
      <c r="C49" s="5">
        <v>11</v>
      </c>
      <c r="E49" s="5">
        <v>19</v>
      </c>
      <c r="F49" s="54">
        <v>445</v>
      </c>
      <c r="G49" s="52">
        <f t="shared" si="1"/>
        <v>890</v>
      </c>
      <c r="I49" s="5">
        <v>1</v>
      </c>
      <c r="J49" s="59">
        <f>$J$48*(1+K31)</f>
        <v>1237.3999999999999</v>
      </c>
    </row>
    <row r="50" spans="2:10" x14ac:dyDescent="0.2">
      <c r="B50" s="5">
        <f t="shared" si="2"/>
        <v>20</v>
      </c>
      <c r="C50" s="5">
        <v>12</v>
      </c>
      <c r="E50" s="5">
        <v>20</v>
      </c>
      <c r="F50" s="54">
        <v>489</v>
      </c>
      <c r="G50" s="52">
        <f t="shared" si="1"/>
        <v>978</v>
      </c>
      <c r="I50" s="5">
        <v>2</v>
      </c>
      <c r="J50" s="59">
        <f t="shared" ref="J50:J53" si="4">$J$48*(1+K32)</f>
        <v>1258.9199999999998</v>
      </c>
    </row>
    <row r="51" spans="2:10" x14ac:dyDescent="0.2">
      <c r="B51" s="5">
        <f t="shared" si="2"/>
        <v>21</v>
      </c>
      <c r="C51" s="5">
        <v>12</v>
      </c>
      <c r="E51" s="5">
        <v>21</v>
      </c>
      <c r="F51" s="54">
        <v>538</v>
      </c>
      <c r="G51" s="53">
        <f t="shared" si="1"/>
        <v>1076</v>
      </c>
      <c r="I51" s="5">
        <v>3</v>
      </c>
      <c r="J51" s="59">
        <f t="shared" si="4"/>
        <v>1280.44</v>
      </c>
    </row>
    <row r="52" spans="2:10" x14ac:dyDescent="0.2">
      <c r="B52" s="5">
        <f t="shared" si="2"/>
        <v>22</v>
      </c>
      <c r="C52" s="5">
        <v>13</v>
      </c>
      <c r="I52" s="5">
        <v>4</v>
      </c>
      <c r="J52" s="59">
        <f t="shared" si="4"/>
        <v>1312.72</v>
      </c>
    </row>
    <row r="53" spans="2:10" x14ac:dyDescent="0.2">
      <c r="I53" s="5">
        <v>5</v>
      </c>
      <c r="J53" s="59">
        <f t="shared" si="4"/>
        <v>1345</v>
      </c>
    </row>
    <row r="55" spans="2:10" x14ac:dyDescent="0.2">
      <c r="G55" s="2"/>
    </row>
    <row r="56" spans="2:10" x14ac:dyDescent="0.2">
      <c r="G56" s="2"/>
    </row>
  </sheetData>
  <mergeCells count="3">
    <mergeCell ref="B29:C29"/>
    <mergeCell ref="E29:G29"/>
    <mergeCell ref="I29:K29"/>
  </mergeCells>
  <phoneticPr fontId="0" type="noConversion"/>
  <pageMargins left="0.75" right="0.75" top="1" bottom="1" header="0.5" footer="0.5"/>
  <pageSetup paperSize="9" orientation="portrait" verticalDpi="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6"/>
  <sheetViews>
    <sheetView showGridLines="0" zoomScaleNormal="100" workbookViewId="0">
      <selection activeCell="L34" sqref="L34"/>
    </sheetView>
  </sheetViews>
  <sheetFormatPr defaultRowHeight="12.75" x14ac:dyDescent="0.2"/>
  <cols>
    <col min="2" max="2" width="18.5703125" customWidth="1"/>
    <col min="6" max="6" width="2" customWidth="1"/>
  </cols>
  <sheetData>
    <row r="1" spans="2:18" x14ac:dyDescent="0.2">
      <c r="B1" s="11"/>
      <c r="C1" s="11"/>
      <c r="D1" s="11"/>
      <c r="E1" s="11"/>
    </row>
    <row r="2" spans="2:18" x14ac:dyDescent="0.2">
      <c r="B2" s="9"/>
      <c r="C2" s="7" t="s">
        <v>28</v>
      </c>
      <c r="D2" s="7" t="s">
        <v>29</v>
      </c>
      <c r="E2" s="7" t="s">
        <v>4</v>
      </c>
    </row>
    <row r="3" spans="2:18" x14ac:dyDescent="0.2">
      <c r="B3" t="s">
        <v>26</v>
      </c>
      <c r="C3" s="1">
        <f>J56</f>
        <v>22</v>
      </c>
      <c r="D3" s="1">
        <f>P53</f>
        <v>18</v>
      </c>
      <c r="E3" s="1"/>
      <c r="F3" s="28" t="s">
        <v>34</v>
      </c>
      <c r="J3" s="3"/>
    </row>
    <row r="4" spans="2:18" x14ac:dyDescent="0.2">
      <c r="B4" t="s">
        <v>30</v>
      </c>
      <c r="C4">
        <v>4</v>
      </c>
      <c r="D4">
        <v>3</v>
      </c>
      <c r="F4" s="28" t="s">
        <v>32</v>
      </c>
    </row>
    <row r="5" spans="2:18" x14ac:dyDescent="0.2">
      <c r="B5" t="s">
        <v>31</v>
      </c>
      <c r="D5" s="12">
        <v>0.86</v>
      </c>
      <c r="E5" s="12"/>
      <c r="F5" s="28" t="s">
        <v>33</v>
      </c>
    </row>
    <row r="6" spans="2:18" x14ac:dyDescent="0.2">
      <c r="B6" s="31" t="s">
        <v>27</v>
      </c>
      <c r="C6" s="32">
        <f>C4*K56</f>
        <v>25056</v>
      </c>
      <c r="D6" s="32">
        <f>(Q53*D5)*D4</f>
        <v>37152</v>
      </c>
      <c r="E6" s="33">
        <f>D6+C6</f>
        <v>62208</v>
      </c>
    </row>
    <row r="7" spans="2:18" x14ac:dyDescent="0.2">
      <c r="B7" s="34"/>
      <c r="C7" s="34"/>
      <c r="D7" s="35"/>
      <c r="E7" s="35"/>
    </row>
    <row r="8" spans="2:18" x14ac:dyDescent="0.2">
      <c r="B8" s="36" t="s">
        <v>36</v>
      </c>
      <c r="C8" s="36">
        <f>L17</f>
        <v>24</v>
      </c>
      <c r="D8" s="36">
        <f>R16</f>
        <v>48</v>
      </c>
      <c r="E8" s="36">
        <f>D8+C8</f>
        <v>72</v>
      </c>
      <c r="F8" s="28" t="s">
        <v>35</v>
      </c>
    </row>
    <row r="9" spans="2:18" x14ac:dyDescent="0.2">
      <c r="F9" s="28"/>
    </row>
    <row r="11" spans="2:18" x14ac:dyDescent="0.2">
      <c r="J11" s="3" t="s">
        <v>28</v>
      </c>
      <c r="P11" s="3" t="s">
        <v>29</v>
      </c>
    </row>
    <row r="13" spans="2:18" ht="12.75" customHeight="1" x14ac:dyDescent="0.2">
      <c r="J13" t="s">
        <v>23</v>
      </c>
      <c r="K13" t="s">
        <v>24</v>
      </c>
      <c r="L13" t="s">
        <v>25</v>
      </c>
      <c r="P13" t="s">
        <v>23</v>
      </c>
      <c r="Q13" t="s">
        <v>24</v>
      </c>
      <c r="R13" t="s">
        <v>25</v>
      </c>
    </row>
    <row r="14" spans="2:18" ht="13.5" customHeight="1" x14ac:dyDescent="0.2">
      <c r="J14">
        <v>1</v>
      </c>
      <c r="K14">
        <v>3</v>
      </c>
      <c r="L14">
        <v>3</v>
      </c>
      <c r="P14">
        <v>1</v>
      </c>
      <c r="Q14">
        <v>10</v>
      </c>
      <c r="R14">
        <v>10</v>
      </c>
    </row>
    <row r="15" spans="2:18" x14ac:dyDescent="0.2">
      <c r="J15">
        <v>2</v>
      </c>
      <c r="K15">
        <v>5</v>
      </c>
      <c r="L15">
        <v>8</v>
      </c>
      <c r="P15">
        <v>2</v>
      </c>
      <c r="Q15">
        <v>16</v>
      </c>
      <c r="R15">
        <v>26</v>
      </c>
    </row>
    <row r="16" spans="2:18" x14ac:dyDescent="0.2">
      <c r="J16">
        <v>3</v>
      </c>
      <c r="K16">
        <v>7</v>
      </c>
      <c r="L16">
        <v>15</v>
      </c>
      <c r="P16">
        <v>3</v>
      </c>
      <c r="Q16">
        <v>22</v>
      </c>
      <c r="R16">
        <v>48</v>
      </c>
    </row>
    <row r="17" spans="10:18" x14ac:dyDescent="0.2">
      <c r="J17">
        <v>4</v>
      </c>
      <c r="K17">
        <v>9</v>
      </c>
      <c r="L17">
        <v>24</v>
      </c>
      <c r="P17">
        <v>4</v>
      </c>
      <c r="Q17">
        <v>28</v>
      </c>
      <c r="R17">
        <v>76</v>
      </c>
    </row>
    <row r="18" spans="10:18" x14ac:dyDescent="0.2">
      <c r="J18">
        <v>5</v>
      </c>
      <c r="K18">
        <v>11</v>
      </c>
      <c r="L18">
        <v>35</v>
      </c>
      <c r="P18">
        <v>5</v>
      </c>
      <c r="Q18">
        <v>34</v>
      </c>
      <c r="R18">
        <v>110</v>
      </c>
    </row>
    <row r="19" spans="10:18" x14ac:dyDescent="0.2">
      <c r="J19">
        <v>6</v>
      </c>
      <c r="K19">
        <v>13</v>
      </c>
      <c r="L19">
        <v>48</v>
      </c>
      <c r="P19">
        <v>6</v>
      </c>
      <c r="Q19">
        <v>40</v>
      </c>
      <c r="R19">
        <v>150</v>
      </c>
    </row>
    <row r="20" spans="10:18" x14ac:dyDescent="0.2">
      <c r="J20">
        <v>7</v>
      </c>
      <c r="K20">
        <v>15</v>
      </c>
      <c r="L20">
        <v>63</v>
      </c>
      <c r="P20">
        <v>7</v>
      </c>
      <c r="Q20">
        <v>46</v>
      </c>
      <c r="R20">
        <v>196</v>
      </c>
    </row>
    <row r="21" spans="10:18" x14ac:dyDescent="0.2">
      <c r="J21">
        <v>8</v>
      </c>
      <c r="K21">
        <v>17</v>
      </c>
      <c r="L21">
        <v>80</v>
      </c>
      <c r="P21">
        <v>8</v>
      </c>
      <c r="Q21">
        <v>52</v>
      </c>
      <c r="R21">
        <v>248</v>
      </c>
    </row>
    <row r="22" spans="10:18" x14ac:dyDescent="0.2">
      <c r="J22">
        <v>9</v>
      </c>
      <c r="K22">
        <v>19</v>
      </c>
      <c r="L22">
        <v>99</v>
      </c>
    </row>
    <row r="23" spans="10:18" x14ac:dyDescent="0.2">
      <c r="J23">
        <v>10</v>
      </c>
      <c r="K23">
        <v>21</v>
      </c>
      <c r="L23">
        <v>120</v>
      </c>
    </row>
    <row r="24" spans="10:18" x14ac:dyDescent="0.2">
      <c r="J24">
        <v>11</v>
      </c>
      <c r="K24">
        <v>23</v>
      </c>
      <c r="L24">
        <v>143</v>
      </c>
    </row>
    <row r="25" spans="10:18" x14ac:dyDescent="0.2">
      <c r="J25">
        <v>12</v>
      </c>
      <c r="K25">
        <v>25</v>
      </c>
      <c r="L25">
        <v>168</v>
      </c>
    </row>
    <row r="26" spans="10:18" x14ac:dyDescent="0.2">
      <c r="J26">
        <v>13</v>
      </c>
      <c r="K26">
        <v>27</v>
      </c>
      <c r="L26">
        <v>195</v>
      </c>
    </row>
    <row r="27" spans="10:18" x14ac:dyDescent="0.2">
      <c r="J27">
        <v>14</v>
      </c>
      <c r="K27">
        <v>29</v>
      </c>
      <c r="L27">
        <v>224</v>
      </c>
    </row>
    <row r="28" spans="10:18" x14ac:dyDescent="0.2">
      <c r="J28">
        <v>15</v>
      </c>
      <c r="K28">
        <v>31</v>
      </c>
      <c r="L28">
        <v>255</v>
      </c>
    </row>
    <row r="34" spans="10:17" x14ac:dyDescent="0.2">
      <c r="J34" t="s">
        <v>26</v>
      </c>
      <c r="K34" t="s">
        <v>27</v>
      </c>
    </row>
    <row r="35" spans="10:17" ht="12.75" customHeight="1" x14ac:dyDescent="0.2">
      <c r="J35">
        <v>1</v>
      </c>
      <c r="K35" s="2">
        <v>700</v>
      </c>
      <c r="P35" t="s">
        <v>26</v>
      </c>
      <c r="Q35" t="s">
        <v>27</v>
      </c>
    </row>
    <row r="36" spans="10:17" ht="13.5" customHeight="1" x14ac:dyDescent="0.2">
      <c r="J36">
        <v>2</v>
      </c>
      <c r="K36" s="2">
        <v>777</v>
      </c>
      <c r="P36">
        <v>1</v>
      </c>
      <c r="Q36" s="2">
        <v>2850</v>
      </c>
    </row>
    <row r="37" spans="10:17" x14ac:dyDescent="0.2">
      <c r="J37">
        <v>3</v>
      </c>
      <c r="K37" s="2">
        <v>862</v>
      </c>
      <c r="P37">
        <v>2</v>
      </c>
      <c r="Q37" s="2">
        <v>3135</v>
      </c>
    </row>
    <row r="38" spans="10:17" x14ac:dyDescent="0.2">
      <c r="J38">
        <v>4</v>
      </c>
      <c r="K38" s="2">
        <v>957</v>
      </c>
      <c r="P38">
        <v>3</v>
      </c>
      <c r="Q38" s="2">
        <v>3450</v>
      </c>
    </row>
    <row r="39" spans="10:17" x14ac:dyDescent="0.2">
      <c r="J39">
        <v>5</v>
      </c>
      <c r="K39" s="2">
        <v>1063</v>
      </c>
      <c r="P39">
        <v>4</v>
      </c>
      <c r="Q39" s="2">
        <v>3795</v>
      </c>
    </row>
    <row r="40" spans="10:17" x14ac:dyDescent="0.2">
      <c r="J40">
        <v>6</v>
      </c>
      <c r="K40" s="2">
        <v>1180</v>
      </c>
      <c r="P40">
        <v>5</v>
      </c>
      <c r="Q40" s="2">
        <v>4170</v>
      </c>
    </row>
    <row r="41" spans="10:17" x14ac:dyDescent="0.2">
      <c r="J41">
        <v>7</v>
      </c>
      <c r="K41" s="2">
        <v>1309</v>
      </c>
      <c r="P41">
        <v>6</v>
      </c>
      <c r="Q41" s="2">
        <v>4590</v>
      </c>
    </row>
    <row r="42" spans="10:17" x14ac:dyDescent="0.2">
      <c r="J42">
        <v>8</v>
      </c>
      <c r="K42" s="2">
        <v>1453</v>
      </c>
      <c r="P42">
        <v>7</v>
      </c>
      <c r="Q42" s="2">
        <v>5055</v>
      </c>
    </row>
    <row r="43" spans="10:17" x14ac:dyDescent="0.2">
      <c r="J43">
        <v>9</v>
      </c>
      <c r="K43" s="2">
        <v>1613</v>
      </c>
      <c r="P43">
        <v>8</v>
      </c>
      <c r="Q43" s="2">
        <v>5550</v>
      </c>
    </row>
    <row r="44" spans="10:17" x14ac:dyDescent="0.2">
      <c r="J44">
        <v>10</v>
      </c>
      <c r="K44" s="2">
        <v>1791</v>
      </c>
      <c r="P44">
        <v>9</v>
      </c>
      <c r="Q44" s="2">
        <v>6105</v>
      </c>
    </row>
    <row r="45" spans="10:17" x14ac:dyDescent="0.2">
      <c r="J45">
        <v>11</v>
      </c>
      <c r="K45" s="2">
        <v>1988</v>
      </c>
      <c r="P45">
        <v>10</v>
      </c>
      <c r="Q45" s="2">
        <v>6720</v>
      </c>
    </row>
    <row r="46" spans="10:17" x14ac:dyDescent="0.2">
      <c r="J46">
        <v>12</v>
      </c>
      <c r="K46" s="2">
        <v>2206</v>
      </c>
      <c r="P46">
        <v>11</v>
      </c>
      <c r="Q46" s="2">
        <v>7395</v>
      </c>
    </row>
    <row r="47" spans="10:17" x14ac:dyDescent="0.2">
      <c r="J47">
        <v>13</v>
      </c>
      <c r="K47" s="2">
        <v>2449</v>
      </c>
      <c r="P47">
        <v>12</v>
      </c>
      <c r="Q47" s="2">
        <v>8130</v>
      </c>
    </row>
    <row r="48" spans="10:17" x14ac:dyDescent="0.2">
      <c r="J48">
        <v>14</v>
      </c>
      <c r="K48" s="2">
        <v>2718</v>
      </c>
      <c r="P48">
        <v>13</v>
      </c>
      <c r="Q48" s="2">
        <v>8940</v>
      </c>
    </row>
    <row r="49" spans="10:17" x14ac:dyDescent="0.2">
      <c r="J49">
        <v>15</v>
      </c>
      <c r="K49" s="2">
        <v>3017</v>
      </c>
      <c r="P49">
        <v>14</v>
      </c>
      <c r="Q49" s="2">
        <v>9840</v>
      </c>
    </row>
    <row r="50" spans="10:17" x14ac:dyDescent="0.2">
      <c r="J50">
        <v>16</v>
      </c>
      <c r="K50" s="2">
        <v>3349</v>
      </c>
      <c r="P50">
        <v>15</v>
      </c>
      <c r="Q50" s="2">
        <v>10830</v>
      </c>
    </row>
    <row r="51" spans="10:17" x14ac:dyDescent="0.2">
      <c r="J51">
        <v>17</v>
      </c>
      <c r="K51" s="2">
        <v>3718</v>
      </c>
      <c r="P51">
        <v>16</v>
      </c>
      <c r="Q51" s="2">
        <v>11910</v>
      </c>
    </row>
    <row r="52" spans="10:17" x14ac:dyDescent="0.2">
      <c r="J52">
        <v>18</v>
      </c>
      <c r="K52" s="2">
        <v>4127</v>
      </c>
      <c r="P52">
        <v>17</v>
      </c>
      <c r="Q52" s="2">
        <v>13095</v>
      </c>
    </row>
    <row r="53" spans="10:17" x14ac:dyDescent="0.2">
      <c r="J53">
        <v>19</v>
      </c>
      <c r="K53" s="2">
        <v>4580</v>
      </c>
      <c r="P53">
        <v>18</v>
      </c>
      <c r="Q53" s="2">
        <v>14400</v>
      </c>
    </row>
    <row r="54" spans="10:17" x14ac:dyDescent="0.2">
      <c r="J54">
        <v>20</v>
      </c>
      <c r="K54" s="2">
        <v>5084</v>
      </c>
    </row>
    <row r="55" spans="10:17" x14ac:dyDescent="0.2">
      <c r="J55">
        <v>21</v>
      </c>
      <c r="K55" s="2">
        <v>5644</v>
      </c>
    </row>
    <row r="56" spans="10:17" x14ac:dyDescent="0.2">
      <c r="J56">
        <v>22</v>
      </c>
      <c r="K56" s="2">
        <v>6264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TD</vt:lpstr>
      <vt:lpstr>Bart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Johansson</dc:creator>
  <cp:lastModifiedBy>Patrik Johansson</cp:lastModifiedBy>
  <dcterms:created xsi:type="dcterms:W3CDTF">2006-12-06T10:28:39Z</dcterms:created>
  <dcterms:modified xsi:type="dcterms:W3CDTF">2017-08-22T07:51:12Z</dcterms:modified>
</cp:coreProperties>
</file>