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40" yWindow="-470" windowWidth="19340" windowHeight="7860" tabRatio="772" activeTab="2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cachestore数据载入" sheetId="11" r:id="rId12"/>
    <sheet name="区间计算" sheetId="7" r:id="rId13"/>
    <sheet name="关联表" sheetId="6" r:id="rId14"/>
    <sheet name="模糊查询" sheetId="8" r:id="rId15"/>
    <sheet name="持久化" sheetId="9" r:id="rId16"/>
    <sheet name="持久化恢复" sheetId="10" r:id="rId17"/>
  </sheets>
  <calcPr calcId="144525"/>
</workbook>
</file>

<file path=xl/calcChain.xml><?xml version="1.0" encoding="utf-8"?>
<calcChain xmlns="http://schemas.openxmlformats.org/spreadsheetml/2006/main"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L16" i="5"/>
  <c r="M16" i="5" s="1"/>
  <c r="N3" i="5"/>
  <c r="L3" i="5" s="1"/>
  <c r="M3" i="5" s="1"/>
  <c r="K4" i="6" l="1"/>
  <c r="K5" i="6"/>
  <c r="K6" i="6"/>
  <c r="K7" i="6"/>
  <c r="K8" i="6"/>
  <c r="J4" i="6"/>
  <c r="J5" i="6"/>
  <c r="J6" i="6"/>
  <c r="J7" i="6"/>
  <c r="J8" i="6"/>
  <c r="J3" i="6"/>
  <c r="H3" i="7"/>
  <c r="N4" i="6"/>
  <c r="N5" i="6"/>
  <c r="N6" i="6"/>
  <c r="N7" i="6"/>
  <c r="N8" i="6"/>
  <c r="K3" i="6"/>
  <c r="N3" i="6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H4" i="8"/>
  <c r="H8" i="8"/>
  <c r="K4" i="8"/>
  <c r="G4" i="8" s="1"/>
  <c r="K5" i="8"/>
  <c r="G5" i="8" s="1"/>
  <c r="H5" i="8" s="1"/>
  <c r="K6" i="8"/>
  <c r="G6" i="8" s="1"/>
  <c r="H6" i="8" s="1"/>
  <c r="K7" i="8"/>
  <c r="G7" i="8" s="1"/>
  <c r="H7" i="8" s="1"/>
  <c r="K8" i="8"/>
  <c r="G8" i="8"/>
  <c r="H3" i="8"/>
  <c r="G3" i="8"/>
  <c r="K3" i="8"/>
  <c r="I4" i="7"/>
  <c r="I5" i="7"/>
  <c r="I6" i="7"/>
  <c r="I8" i="7"/>
  <c r="I9" i="7"/>
  <c r="H4" i="7"/>
  <c r="H5" i="7"/>
  <c r="H6" i="7"/>
  <c r="H11" i="7"/>
  <c r="I11" i="7" s="1"/>
  <c r="H12" i="7"/>
  <c r="I12" i="7" s="1"/>
  <c r="H13" i="7"/>
  <c r="I13" i="7" s="1"/>
  <c r="H16" i="7"/>
  <c r="I16" i="7" s="1"/>
  <c r="H18" i="7"/>
  <c r="I18" i="7" s="1"/>
  <c r="H22" i="7"/>
  <c r="I22" i="7" s="1"/>
  <c r="H23" i="7"/>
  <c r="I23" i="7" s="1"/>
  <c r="J4" i="7"/>
  <c r="J5" i="7"/>
  <c r="J6" i="7"/>
  <c r="J7" i="7"/>
  <c r="H7" i="7" s="1"/>
  <c r="I7" i="7" s="1"/>
  <c r="J8" i="7"/>
  <c r="H8" i="7" s="1"/>
  <c r="J9" i="7"/>
  <c r="H9" i="7" s="1"/>
  <c r="J10" i="7"/>
  <c r="H10" i="7" s="1"/>
  <c r="I10" i="7" s="1"/>
  <c r="J11" i="7"/>
  <c r="J12" i="7"/>
  <c r="J13" i="7"/>
  <c r="J14" i="7"/>
  <c r="H14" i="7" s="1"/>
  <c r="I14" i="7" s="1"/>
  <c r="J15" i="7"/>
  <c r="H15" i="7" s="1"/>
  <c r="I15" i="7" s="1"/>
  <c r="J16" i="7"/>
  <c r="J17" i="7"/>
  <c r="H17" i="7" s="1"/>
  <c r="I17" i="7" s="1"/>
  <c r="J18" i="7"/>
  <c r="J19" i="7"/>
  <c r="H19" i="7" s="1"/>
  <c r="I19" i="7" s="1"/>
  <c r="J20" i="7"/>
  <c r="H20" i="7" s="1"/>
  <c r="I20" i="7" s="1"/>
  <c r="J21" i="7"/>
  <c r="H21" i="7" s="1"/>
  <c r="I21" i="7" s="1"/>
  <c r="J22" i="7"/>
  <c r="J23" i="7"/>
  <c r="J24" i="7"/>
  <c r="H24" i="7" s="1"/>
  <c r="I24" i="7" s="1"/>
  <c r="J3" i="7"/>
  <c r="I3" i="7" s="1"/>
  <c r="I4" i="21"/>
  <c r="I5" i="21"/>
  <c r="I6" i="21"/>
  <c r="I7" i="21"/>
  <c r="I8" i="21"/>
  <c r="I3" i="21"/>
  <c r="O34" i="28"/>
  <c r="K34" i="28" s="1"/>
  <c r="L34" i="28" s="1"/>
  <c r="E34" i="28"/>
  <c r="O33" i="28"/>
  <c r="K33" i="28"/>
  <c r="L33" i="28" s="1"/>
  <c r="E33" i="28"/>
  <c r="O32" i="28"/>
  <c r="K32" i="28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L3" i="28"/>
  <c r="K3" i="28"/>
  <c r="O3" i="28"/>
  <c r="I3" i="32"/>
  <c r="J3" i="32" s="1"/>
  <c r="I4" i="32"/>
  <c r="J4" i="32"/>
  <c r="I5" i="32"/>
  <c r="J5" i="32"/>
  <c r="I6" i="32"/>
  <c r="J6" i="32"/>
  <c r="I7" i="32"/>
  <c r="J7" i="32" s="1"/>
  <c r="I8" i="32"/>
  <c r="J8" i="32"/>
  <c r="I9" i="32"/>
  <c r="J9" i="32"/>
  <c r="I10" i="32"/>
  <c r="J10" i="32"/>
  <c r="I11" i="32"/>
  <c r="J11" i="32" s="1"/>
  <c r="I12" i="32"/>
  <c r="J12" i="32"/>
  <c r="I13" i="32"/>
  <c r="J13" i="32"/>
  <c r="I14" i="32"/>
  <c r="J14" i="32"/>
  <c r="I15" i="32"/>
  <c r="J15" i="32" s="1"/>
  <c r="I16" i="32"/>
  <c r="J16" i="32"/>
  <c r="I17" i="32"/>
  <c r="J17" i="32"/>
  <c r="I18" i="32"/>
  <c r="J18" i="32"/>
  <c r="I19" i="32"/>
  <c r="J19" i="32" s="1"/>
  <c r="I20" i="32"/>
  <c r="J20" i="32"/>
  <c r="I21" i="32"/>
  <c r="J21" i="32"/>
  <c r="I22" i="32"/>
  <c r="J22" i="32"/>
  <c r="K4" i="38" l="1"/>
  <c r="J4" i="38"/>
  <c r="J7" i="38"/>
  <c r="K7" i="38" s="1"/>
  <c r="J16" i="38"/>
  <c r="K16" i="38" s="1"/>
  <c r="J19" i="38"/>
  <c r="K19" i="38" s="1"/>
  <c r="J20" i="38"/>
  <c r="K20" i="38" s="1"/>
  <c r="L4" i="38"/>
  <c r="L5" i="38"/>
  <c r="J5" i="38" s="1"/>
  <c r="K5" i="38" s="1"/>
  <c r="L6" i="38"/>
  <c r="J6" i="38" s="1"/>
  <c r="K6" i="38" s="1"/>
  <c r="L7" i="38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L17" i="38"/>
  <c r="J17" i="38" s="1"/>
  <c r="K17" i="38" s="1"/>
  <c r="L18" i="38"/>
  <c r="J18" i="38" s="1"/>
  <c r="K18" i="38" s="1"/>
  <c r="L19" i="38"/>
  <c r="L20" i="38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K3" i="38"/>
  <c r="J3" i="38"/>
  <c r="L3" i="38"/>
  <c r="L4" i="37"/>
  <c r="J4" i="37" s="1"/>
  <c r="K4" i="37" s="1"/>
  <c r="L5" i="37"/>
  <c r="J5" i="37" s="1"/>
  <c r="K5" i="37" s="1"/>
  <c r="L6" i="37"/>
  <c r="J6" i="37" s="1"/>
  <c r="K6" i="37" s="1"/>
  <c r="L7" i="37"/>
  <c r="J7" i="37" s="1"/>
  <c r="K7" i="37" s="1"/>
  <c r="L8" i="37"/>
  <c r="J8" i="37" s="1"/>
  <c r="K8" i="37" s="1"/>
  <c r="L9" i="37"/>
  <c r="J9" i="37" s="1"/>
  <c r="K9" i="37" s="1"/>
  <c r="L10" i="37"/>
  <c r="J10" i="37" s="1"/>
  <c r="K10" i="37" s="1"/>
  <c r="L11" i="37"/>
  <c r="L12" i="37"/>
  <c r="J12" i="37" s="1"/>
  <c r="K12" i="37" s="1"/>
  <c r="L13" i="37"/>
  <c r="L14" i="37"/>
  <c r="J14" i="37" s="1"/>
  <c r="K14" i="37" s="1"/>
  <c r="L15" i="37"/>
  <c r="J15" i="37" s="1"/>
  <c r="K15" i="37" s="1"/>
  <c r="L16" i="37"/>
  <c r="J16" i="37" s="1"/>
  <c r="K16" i="37" s="1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J11" i="37"/>
  <c r="K11" i="37" s="1"/>
  <c r="J13" i="37"/>
  <c r="K13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I15" i="36"/>
  <c r="J15" i="36" s="1"/>
  <c r="I23" i="36"/>
  <c r="J23" i="36" s="1"/>
  <c r="K3" i="36"/>
  <c r="I3" i="36" s="1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K94" i="15" l="1"/>
  <c r="K95" i="15" s="1"/>
  <c r="L94" i="15"/>
  <c r="L95" i="15" s="1"/>
  <c r="O94" i="15"/>
  <c r="O95" i="15" s="1"/>
  <c r="P94" i="15"/>
  <c r="P95" i="15" s="1"/>
  <c r="R42" i="15"/>
  <c r="R94" i="15" s="1"/>
  <c r="R95" i="15" s="1"/>
  <c r="Q42" i="15"/>
  <c r="Q94" i="15" s="1"/>
  <c r="Q95" i="15" s="1"/>
  <c r="P42" i="15"/>
  <c r="O42" i="15"/>
  <c r="N42" i="15"/>
  <c r="N94" i="15" s="1"/>
  <c r="N95" i="15" s="1"/>
  <c r="M42" i="15"/>
  <c r="M94" i="15" s="1"/>
  <c r="M95" i="15" s="1"/>
  <c r="L42" i="15"/>
  <c r="K42" i="15"/>
  <c r="J42" i="15"/>
  <c r="J94" i="15" s="1"/>
  <c r="J95" i="15" s="1"/>
  <c r="I42" i="15"/>
  <c r="I94" i="15" s="1"/>
  <c r="I95" i="15" s="1"/>
  <c r="I93" i="15"/>
  <c r="S93" i="15" s="1"/>
  <c r="J93" i="15"/>
  <c r="K93" i="15"/>
  <c r="L93" i="15"/>
  <c r="M93" i="15"/>
  <c r="N93" i="15"/>
  <c r="O93" i="15"/>
  <c r="P93" i="15"/>
  <c r="Q93" i="15"/>
  <c r="R93" i="15"/>
  <c r="H93" i="15"/>
  <c r="H42" i="15"/>
  <c r="H94" i="15" s="1"/>
  <c r="H95" i="15" s="1"/>
  <c r="L36" i="15"/>
  <c r="P36" i="15"/>
  <c r="J35" i="15"/>
  <c r="J36" i="15" s="1"/>
  <c r="L35" i="15"/>
  <c r="N35" i="15"/>
  <c r="N36" i="15" s="1"/>
  <c r="P35" i="15"/>
  <c r="R35" i="15"/>
  <c r="R36" i="15" s="1"/>
  <c r="R13" i="15"/>
  <c r="Q13" i="15"/>
  <c r="Q35" i="15" s="1"/>
  <c r="Q36" i="15" s="1"/>
  <c r="P13" i="15"/>
  <c r="O13" i="15"/>
  <c r="O35" i="15" s="1"/>
  <c r="O36" i="15" s="1"/>
  <c r="N13" i="15"/>
  <c r="M13" i="15"/>
  <c r="M35" i="15" s="1"/>
  <c r="M36" i="15" s="1"/>
  <c r="L13" i="15"/>
  <c r="K13" i="15"/>
  <c r="K35" i="15" s="1"/>
  <c r="K36" i="15" s="1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H35" i="15" s="1"/>
  <c r="H36" i="15" s="1"/>
  <c r="S95" i="15" l="1"/>
  <c r="S36" i="15"/>
</calcChain>
</file>

<file path=xl/sharedStrings.xml><?xml version="1.0" encoding="utf-8"?>
<sst xmlns="http://schemas.openxmlformats.org/spreadsheetml/2006/main" count="1006" uniqueCount="283">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</sst>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5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176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0" fontId="0" fillId="4" borderId="2" xfId="0" applyFill="1" applyBorder="1"/>
    <xf numFmtId="0" fontId="0" fillId="3" borderId="2" xfId="0" applyFill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5" borderId="2" xfId="0" applyFill="1" applyBorder="1" applyAlignment="1"/>
    <xf numFmtId="0" fontId="4" fillId="5" borderId="2" xfId="0" applyFont="1" applyFill="1" applyBorder="1" applyAlignment="1"/>
    <xf numFmtId="3" fontId="0" fillId="5" borderId="2" xfId="0" applyNumberFormat="1" applyFill="1" applyBorder="1" applyAlignment="1"/>
    <xf numFmtId="3" fontId="5" fillId="5" borderId="2" xfId="0" applyNumberFormat="1" applyFont="1" applyFill="1" applyBorder="1" applyAlignment="1"/>
    <xf numFmtId="0" fontId="0" fillId="5" borderId="0" xfId="0" applyFill="1"/>
    <xf numFmtId="0" fontId="0" fillId="0" borderId="4" xfId="0" applyBorder="1" applyAlignment="1">
      <alignment vertical="center"/>
    </xf>
    <xf numFmtId="3" fontId="0" fillId="3" borderId="0" xfId="0" applyNumberForma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82021.833333333328</c:v>
                </c:pt>
                <c:pt idx="1">
                  <c:v>80288.100000000006</c:v>
                </c:pt>
                <c:pt idx="2">
                  <c:v>82440.29333333332</c:v>
                </c:pt>
                <c:pt idx="3">
                  <c:v>83126.393333333326</c:v>
                </c:pt>
                <c:pt idx="4">
                  <c:v>82216.746666666659</c:v>
                </c:pt>
                <c:pt idx="5">
                  <c:v>80892.273333333331</c:v>
                </c:pt>
                <c:pt idx="6">
                  <c:v>80922.606666666674</c:v>
                </c:pt>
                <c:pt idx="7">
                  <c:v>80352.873333333337</c:v>
                </c:pt>
                <c:pt idx="8">
                  <c:v>80098.766666666663</c:v>
                </c:pt>
                <c:pt idx="9">
                  <c:v>80052.353333333333</c:v>
                </c:pt>
                <c:pt idx="10">
                  <c:v>80010.973333333328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71584"/>
        <c:axId val="157973120"/>
      </c:lineChart>
      <c:catAx>
        <c:axId val="1579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73120"/>
        <c:crosses val="autoZero"/>
        <c:auto val="1"/>
        <c:lblAlgn val="ctr"/>
        <c:lblOffset val="100"/>
        <c:noMultiLvlLbl val="0"/>
      </c:catAx>
      <c:valAx>
        <c:axId val="1579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15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32681.541666666668</c:v>
                </c:pt>
                <c:pt idx="1">
                  <c:v>32852.968333333331</c:v>
                </c:pt>
                <c:pt idx="2">
                  <c:v>32778.01</c:v>
                </c:pt>
                <c:pt idx="3">
                  <c:v>32669.421666666665</c:v>
                </c:pt>
                <c:pt idx="4">
                  <c:v>32689.881666666668</c:v>
                </c:pt>
                <c:pt idx="5">
                  <c:v>32737.424999999999</c:v>
                </c:pt>
                <c:pt idx="6">
                  <c:v>32690.84</c:v>
                </c:pt>
                <c:pt idx="7">
                  <c:v>32680.980000000003</c:v>
                </c:pt>
                <c:pt idx="8">
                  <c:v>32590.583333333336</c:v>
                </c:pt>
                <c:pt idx="9">
                  <c:v>32651.168333333331</c:v>
                </c:pt>
                <c:pt idx="10">
                  <c:v>32623.190000000006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2976"/>
        <c:axId val="158224768"/>
      </c:lineChart>
      <c:catAx>
        <c:axId val="158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24768"/>
        <c:crosses val="autoZero"/>
        <c:auto val="1"/>
        <c:lblAlgn val="ctr"/>
        <c:lblOffset val="100"/>
        <c:noMultiLvlLbl val="0"/>
      </c:catAx>
      <c:valAx>
        <c:axId val="158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2"/>
      <c r="I1" s="52"/>
    </row>
    <row r="2" spans="1:9" ht="37.5" customHeight="1">
      <c r="A2" s="51">
        <v>1</v>
      </c>
      <c r="B2" s="51" t="s">
        <v>7</v>
      </c>
      <c r="C2" s="51" t="s">
        <v>8</v>
      </c>
      <c r="D2" s="51" t="s">
        <v>9</v>
      </c>
      <c r="E2" s="51"/>
      <c r="F2" s="51" t="s">
        <v>10</v>
      </c>
      <c r="G2" s="51" t="s">
        <v>11</v>
      </c>
      <c r="H2" s="52"/>
      <c r="I2" s="52"/>
    </row>
    <row r="3" spans="1:9" ht="37.5" customHeight="1">
      <c r="A3" s="51">
        <v>2</v>
      </c>
      <c r="B3" s="51" t="s">
        <v>7</v>
      </c>
      <c r="C3" s="51" t="s">
        <v>12</v>
      </c>
      <c r="D3" s="53" t="s">
        <v>13</v>
      </c>
      <c r="E3" s="51"/>
      <c r="F3" s="51"/>
      <c r="G3" s="51" t="s">
        <v>14</v>
      </c>
      <c r="H3" s="52"/>
      <c r="I3" s="52"/>
    </row>
    <row r="4" spans="1:9" ht="37.5" customHeight="1">
      <c r="A4" s="51">
        <v>3</v>
      </c>
      <c r="B4" s="51" t="s">
        <v>7</v>
      </c>
      <c r="C4" s="51" t="s">
        <v>15</v>
      </c>
      <c r="D4" s="53" t="s">
        <v>16</v>
      </c>
      <c r="E4" s="51" t="s">
        <v>17</v>
      </c>
      <c r="F4" s="51" t="s">
        <v>18</v>
      </c>
      <c r="G4" s="51" t="s">
        <v>19</v>
      </c>
      <c r="H4" s="52"/>
      <c r="I4" s="52"/>
    </row>
    <row r="5" spans="1:9" ht="37.5" customHeight="1">
      <c r="A5" s="51">
        <v>4</v>
      </c>
      <c r="B5" s="51" t="s">
        <v>7</v>
      </c>
      <c r="C5" s="53" t="s">
        <v>20</v>
      </c>
      <c r="D5" s="53" t="s">
        <v>21</v>
      </c>
      <c r="E5" s="51" t="s">
        <v>22</v>
      </c>
      <c r="F5" s="51" t="s">
        <v>23</v>
      </c>
      <c r="G5" s="51" t="s">
        <v>11</v>
      </c>
      <c r="H5" s="52"/>
      <c r="I5" s="52"/>
    </row>
    <row r="6" spans="1:9" ht="37.5" customHeight="1">
      <c r="A6" s="51">
        <v>5</v>
      </c>
      <c r="B6" s="51" t="s">
        <v>7</v>
      </c>
      <c r="C6" s="53" t="s">
        <v>24</v>
      </c>
      <c r="D6" s="53" t="s">
        <v>25</v>
      </c>
      <c r="E6" s="51" t="s">
        <v>26</v>
      </c>
      <c r="F6" s="51" t="s">
        <v>27</v>
      </c>
      <c r="G6" s="51" t="s">
        <v>19</v>
      </c>
      <c r="H6" s="52"/>
      <c r="I6" s="52"/>
    </row>
    <row r="7" spans="1:9" ht="37.5" customHeight="1">
      <c r="A7" s="51">
        <v>6</v>
      </c>
      <c r="B7" s="51" t="s">
        <v>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19</v>
      </c>
      <c r="H7" s="52"/>
      <c r="I7" s="52"/>
    </row>
    <row r="8" spans="1:9" ht="37.5" customHeight="1">
      <c r="A8" s="51">
        <v>7</v>
      </c>
      <c r="B8" s="51" t="s">
        <v>7</v>
      </c>
      <c r="C8" s="51" t="s">
        <v>32</v>
      </c>
      <c r="D8" s="51" t="s">
        <v>33</v>
      </c>
      <c r="E8" s="51" t="s">
        <v>34</v>
      </c>
      <c r="F8" s="51" t="s">
        <v>35</v>
      </c>
      <c r="G8" s="51" t="s">
        <v>19</v>
      </c>
      <c r="H8" s="52"/>
      <c r="I8" s="52"/>
    </row>
    <row r="9" spans="1:9" ht="37.5" customHeight="1">
      <c r="A9" s="51">
        <v>9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40</v>
      </c>
      <c r="G9" s="51" t="s">
        <v>19</v>
      </c>
      <c r="H9" s="52"/>
      <c r="I9" s="52"/>
    </row>
    <row r="10" spans="1:9" ht="37.5" customHeight="1">
      <c r="A10" s="51">
        <v>10</v>
      </c>
      <c r="B10" s="51" t="s">
        <v>36</v>
      </c>
      <c r="C10" s="51" t="s">
        <v>41</v>
      </c>
      <c r="D10" s="51" t="s">
        <v>42</v>
      </c>
      <c r="E10" s="51" t="s">
        <v>43</v>
      </c>
      <c r="F10" s="51" t="s">
        <v>44</v>
      </c>
      <c r="G10" s="51" t="s">
        <v>19</v>
      </c>
      <c r="H10" s="52"/>
      <c r="I10" s="52"/>
    </row>
    <row r="11" spans="1:9" ht="37.5" customHeight="1">
      <c r="A11" s="51">
        <v>11</v>
      </c>
      <c r="B11" s="51" t="s">
        <v>45</v>
      </c>
      <c r="C11" s="51" t="s">
        <v>46</v>
      </c>
      <c r="D11" s="51" t="s">
        <v>47</v>
      </c>
      <c r="E11" s="51" t="s">
        <v>48</v>
      </c>
      <c r="F11" s="51" t="s">
        <v>49</v>
      </c>
      <c r="G11" s="51" t="s">
        <v>19</v>
      </c>
      <c r="H11" s="52"/>
      <c r="I11" s="52"/>
    </row>
    <row r="12" spans="1:9" ht="37.5" customHeight="1">
      <c r="A12" s="51">
        <v>12</v>
      </c>
      <c r="B12" s="51" t="s">
        <v>45</v>
      </c>
      <c r="C12" s="51" t="s">
        <v>50</v>
      </c>
      <c r="D12" s="51" t="s">
        <v>51</v>
      </c>
      <c r="E12" s="51" t="s">
        <v>48</v>
      </c>
      <c r="F12" s="51" t="s">
        <v>52</v>
      </c>
      <c r="G12" s="51" t="s">
        <v>19</v>
      </c>
      <c r="H12" s="52"/>
      <c r="I12" s="52"/>
    </row>
    <row r="13" spans="1:9" ht="37.5" customHeight="1">
      <c r="A13" s="51">
        <v>13</v>
      </c>
      <c r="B13" s="51" t="s">
        <v>53</v>
      </c>
      <c r="C13" s="51" t="s">
        <v>54</v>
      </c>
      <c r="D13" s="51" t="s">
        <v>55</v>
      </c>
      <c r="E13" s="51" t="s">
        <v>56</v>
      </c>
      <c r="F13" s="51" t="s">
        <v>57</v>
      </c>
      <c r="G13" s="51" t="s">
        <v>19</v>
      </c>
      <c r="H13" s="52"/>
      <c r="I13" s="52"/>
    </row>
    <row r="14" spans="1:9" ht="37.5" customHeight="1">
      <c r="A14" s="51">
        <v>14</v>
      </c>
      <c r="B14" s="51" t="s">
        <v>53</v>
      </c>
      <c r="C14" s="51" t="s">
        <v>58</v>
      </c>
      <c r="D14" s="53" t="s">
        <v>59</v>
      </c>
      <c r="E14" s="51" t="s">
        <v>60</v>
      </c>
      <c r="F14" s="51" t="s">
        <v>61</v>
      </c>
      <c r="G14" s="51" t="s">
        <v>19</v>
      </c>
      <c r="H14" s="52"/>
      <c r="I14" s="52"/>
    </row>
    <row r="15" spans="1:9" ht="37.5" customHeight="1">
      <c r="A15" s="51">
        <v>15</v>
      </c>
      <c r="B15" s="51" t="s">
        <v>53</v>
      </c>
      <c r="C15" s="53" t="s">
        <v>62</v>
      </c>
      <c r="D15" s="53" t="s">
        <v>63</v>
      </c>
      <c r="E15" s="51" t="s">
        <v>64</v>
      </c>
      <c r="F15" s="51" t="s">
        <v>65</v>
      </c>
      <c r="G15" s="51" t="s">
        <v>19</v>
      </c>
      <c r="H15" s="52"/>
      <c r="I15" s="52"/>
    </row>
    <row r="16" spans="1:9" ht="37.5" customHeight="1">
      <c r="A16" s="51">
        <v>16</v>
      </c>
      <c r="B16" s="51" t="s">
        <v>66</v>
      </c>
      <c r="C16" s="51" t="s">
        <v>67</v>
      </c>
      <c r="D16" s="51" t="s">
        <v>68</v>
      </c>
      <c r="E16" s="51"/>
      <c r="F16" s="51" t="s">
        <v>69</v>
      </c>
      <c r="G16" s="51" t="s">
        <v>19</v>
      </c>
      <c r="H16" s="52"/>
      <c r="I16" s="52"/>
    </row>
    <row r="17" spans="1:9" ht="37.5" customHeight="1">
      <c r="A17" s="51">
        <v>16</v>
      </c>
      <c r="B17" s="51" t="s">
        <v>66</v>
      </c>
      <c r="C17" s="51" t="s">
        <v>70</v>
      </c>
      <c r="D17" s="51" t="s">
        <v>71</v>
      </c>
      <c r="E17" s="51"/>
      <c r="F17" s="51" t="s">
        <v>69</v>
      </c>
      <c r="G17" s="51" t="s">
        <v>19</v>
      </c>
      <c r="H17" s="52"/>
      <c r="I17" s="52"/>
    </row>
    <row r="18" spans="1:9" ht="37.5" customHeight="1">
      <c r="A18" s="51">
        <v>17</v>
      </c>
      <c r="B18" s="51" t="s">
        <v>66</v>
      </c>
      <c r="C18" s="51" t="s">
        <v>72</v>
      </c>
      <c r="D18" s="51" t="s">
        <v>73</v>
      </c>
      <c r="E18" s="51" t="s">
        <v>74</v>
      </c>
      <c r="F18" s="51" t="s">
        <v>75</v>
      </c>
      <c r="G18" s="51" t="s">
        <v>19</v>
      </c>
      <c r="H18" s="52"/>
      <c r="I18" s="52"/>
    </row>
    <row r="19" spans="1:9" ht="37.5" customHeight="1">
      <c r="A19" s="51">
        <v>18</v>
      </c>
      <c r="B19" s="51" t="s">
        <v>66</v>
      </c>
      <c r="C19" s="51" t="s">
        <v>76</v>
      </c>
      <c r="D19" s="51" t="s">
        <v>77</v>
      </c>
      <c r="E19" s="51"/>
      <c r="F19" s="51" t="s">
        <v>78</v>
      </c>
      <c r="G19" s="51" t="s">
        <v>19</v>
      </c>
      <c r="H19" s="52"/>
      <c r="I19" s="52"/>
    </row>
    <row r="20" spans="1:9" ht="37.5" customHeight="1">
      <c r="A20" s="51">
        <v>19</v>
      </c>
      <c r="B20" s="51" t="s">
        <v>66</v>
      </c>
      <c r="C20" s="51" t="s">
        <v>79</v>
      </c>
      <c r="D20" s="53" t="s">
        <v>80</v>
      </c>
      <c r="E20" s="51"/>
      <c r="F20" s="51" t="s">
        <v>81</v>
      </c>
      <c r="G20" s="51" t="s">
        <v>19</v>
      </c>
      <c r="H20" s="52"/>
      <c r="I20" s="52"/>
    </row>
    <row r="21" spans="1:9" ht="37.5" customHeight="1">
      <c r="A21" s="51">
        <v>21</v>
      </c>
      <c r="B21" s="51" t="s">
        <v>82</v>
      </c>
      <c r="C21" s="53" t="s">
        <v>83</v>
      </c>
      <c r="D21" s="53" t="s">
        <v>84</v>
      </c>
      <c r="E21" s="51"/>
      <c r="F21" s="51" t="s">
        <v>85</v>
      </c>
      <c r="G21" s="51" t="s">
        <v>19</v>
      </c>
      <c r="H21" s="52"/>
      <c r="I21" s="52"/>
    </row>
    <row r="22" spans="1:9" ht="37.5" customHeight="1">
      <c r="A22" s="51">
        <v>22</v>
      </c>
      <c r="B22" s="51" t="s">
        <v>82</v>
      </c>
      <c r="C22" s="51" t="s">
        <v>86</v>
      </c>
      <c r="D22" s="51" t="s">
        <v>87</v>
      </c>
      <c r="E22" s="51"/>
      <c r="F22" s="51" t="s">
        <v>88</v>
      </c>
      <c r="G22" s="51" t="s">
        <v>19</v>
      </c>
      <c r="H22" s="52"/>
      <c r="I22" s="52"/>
    </row>
    <row r="23" spans="1:9" ht="37.5" customHeight="1">
      <c r="A23" s="51">
        <v>23</v>
      </c>
      <c r="B23" s="51" t="s">
        <v>82</v>
      </c>
      <c r="C23" s="51" t="s">
        <v>89</v>
      </c>
      <c r="D23" s="51" t="s">
        <v>90</v>
      </c>
      <c r="E23" s="51"/>
      <c r="F23" s="51" t="s">
        <v>91</v>
      </c>
      <c r="G23" s="51" t="s">
        <v>19</v>
      </c>
      <c r="H23" s="52"/>
      <c r="I23" s="52"/>
    </row>
    <row r="24" spans="1:9" ht="37.5" customHeight="1">
      <c r="A24" s="51">
        <v>24</v>
      </c>
      <c r="B24" s="51" t="s">
        <v>82</v>
      </c>
      <c r="C24" s="51" t="s">
        <v>92</v>
      </c>
      <c r="D24" s="51" t="s">
        <v>93</v>
      </c>
      <c r="E24" s="51" t="s">
        <v>94</v>
      </c>
      <c r="F24" s="51" t="s">
        <v>95</v>
      </c>
      <c r="G24" s="51" t="s">
        <v>19</v>
      </c>
      <c r="H24" s="52"/>
      <c r="I24" s="52"/>
    </row>
    <row r="25" spans="1:9" ht="28">
      <c r="A25" s="51">
        <v>25</v>
      </c>
      <c r="B25" s="51" t="s">
        <v>96</v>
      </c>
      <c r="C25" s="53" t="s">
        <v>97</v>
      </c>
      <c r="D25" s="53" t="s">
        <v>98</v>
      </c>
      <c r="E25" s="51" t="s">
        <v>99</v>
      </c>
      <c r="F25" s="51" t="s">
        <v>100</v>
      </c>
      <c r="G25" s="51" t="s">
        <v>19</v>
      </c>
    </row>
    <row r="26" spans="1:9" ht="42">
      <c r="A26" s="51">
        <v>26</v>
      </c>
      <c r="B26" s="51" t="s">
        <v>101</v>
      </c>
      <c r="C26" s="51" t="s">
        <v>102</v>
      </c>
      <c r="D26" s="51" t="s">
        <v>103</v>
      </c>
      <c r="E26" s="51" t="s">
        <v>104</v>
      </c>
      <c r="F26" s="51" t="s">
        <v>105</v>
      </c>
      <c r="G26" s="51" t="s">
        <v>19</v>
      </c>
    </row>
    <row r="27" spans="1:9" ht="28">
      <c r="A27" s="51">
        <v>27</v>
      </c>
      <c r="B27" s="51" t="s">
        <v>101</v>
      </c>
      <c r="C27" s="51" t="s">
        <v>76</v>
      </c>
      <c r="D27" s="51" t="s">
        <v>106</v>
      </c>
      <c r="E27" s="51" t="s">
        <v>104</v>
      </c>
      <c r="F27" s="51" t="s">
        <v>107</v>
      </c>
      <c r="G27" s="51" t="s">
        <v>19</v>
      </c>
    </row>
    <row r="28" spans="1:9" ht="28">
      <c r="A28" s="51">
        <v>28</v>
      </c>
      <c r="B28" s="51" t="s">
        <v>101</v>
      </c>
      <c r="C28" s="53" t="s">
        <v>108</v>
      </c>
      <c r="D28" s="53" t="s">
        <v>109</v>
      </c>
      <c r="E28" s="51" t="s">
        <v>104</v>
      </c>
      <c r="F28" s="51" t="s">
        <v>110</v>
      </c>
      <c r="G28" s="51" t="s">
        <v>19</v>
      </c>
      <c r="H28" s="52"/>
      <c r="I28" s="52"/>
    </row>
    <row r="29" spans="1:9" ht="37.5" customHeight="1">
      <c r="A29" s="51">
        <v>29</v>
      </c>
      <c r="B29" s="51" t="s">
        <v>111</v>
      </c>
      <c r="C29" s="53" t="s">
        <v>112</v>
      </c>
      <c r="D29" s="53" t="s">
        <v>113</v>
      </c>
      <c r="E29" s="51"/>
      <c r="F29" s="55" t="s">
        <v>236</v>
      </c>
      <c r="G29" s="51" t="s">
        <v>19</v>
      </c>
      <c r="H29" s="52"/>
      <c r="I29" s="52"/>
    </row>
    <row r="30" spans="1:9" ht="37.5" customHeight="1">
      <c r="A30" s="51"/>
      <c r="G30" s="51"/>
      <c r="H30" s="52"/>
      <c r="I30" s="52"/>
    </row>
    <row r="31" spans="1:9">
      <c r="A31" s="51"/>
      <c r="B31" s="51"/>
      <c r="C31" s="51"/>
      <c r="D31" s="51"/>
      <c r="E31" s="51"/>
      <c r="G31" s="51"/>
      <c r="H31" s="52"/>
      <c r="I31" s="52"/>
    </row>
    <row r="32" spans="1:9">
      <c r="A32" s="51"/>
      <c r="B32" s="51"/>
      <c r="C32" s="51"/>
      <c r="D32" s="51"/>
      <c r="E32" s="51"/>
      <c r="G32" s="51"/>
      <c r="H32" s="52"/>
      <c r="I32" s="52"/>
    </row>
    <row r="33" spans="1:9">
      <c r="A33" s="51"/>
      <c r="B33" s="51"/>
      <c r="C33" s="51"/>
      <c r="D33" s="51"/>
      <c r="E33" s="51"/>
      <c r="G33" s="51"/>
      <c r="H33" s="52"/>
      <c r="I33" s="52"/>
    </row>
    <row r="34" spans="1:9">
      <c r="A34" s="51"/>
      <c r="B34" s="51"/>
      <c r="C34" s="51"/>
      <c r="D34" s="51"/>
      <c r="E34" s="51"/>
      <c r="G34" s="51"/>
      <c r="H34" s="52"/>
      <c r="I34" s="52"/>
    </row>
    <row r="35" spans="1:9">
      <c r="A35" s="51"/>
      <c r="B35" s="51"/>
      <c r="C35" s="51"/>
      <c r="D35" s="51"/>
      <c r="E35" s="51"/>
      <c r="G35" s="51"/>
      <c r="H35" s="52"/>
      <c r="I35" s="52"/>
    </row>
    <row r="36" spans="1:9">
      <c r="A36" s="51"/>
      <c r="B36" s="51"/>
      <c r="C36" s="51"/>
      <c r="D36" s="51"/>
      <c r="E36" s="51"/>
      <c r="G36" s="51"/>
      <c r="H36" s="52"/>
      <c r="I36" s="52"/>
    </row>
    <row r="37" spans="1:9">
      <c r="A37" s="51"/>
      <c r="B37" s="51"/>
      <c r="C37" s="51"/>
      <c r="D37" s="51"/>
      <c r="E37" s="51"/>
      <c r="G37" s="51"/>
      <c r="H37" s="52"/>
      <c r="I37" s="52"/>
    </row>
    <row r="38" spans="1:9">
      <c r="A38" s="51"/>
      <c r="B38" s="51"/>
      <c r="C38" s="51"/>
      <c r="D38" s="51"/>
      <c r="E38" s="51"/>
      <c r="G38" s="51"/>
      <c r="H38" s="52"/>
      <c r="I38" s="52"/>
    </row>
    <row r="39" spans="1:9">
      <c r="A39" s="51"/>
      <c r="B39" s="51"/>
      <c r="C39" s="51"/>
      <c r="D39" s="54"/>
      <c r="E39" s="51"/>
      <c r="G39" s="51"/>
      <c r="H39" s="52"/>
      <c r="I39" s="52"/>
    </row>
    <row r="40" spans="1:9">
      <c r="A40" s="51"/>
      <c r="B40" s="51"/>
      <c r="C40" s="51"/>
      <c r="D40" s="51"/>
      <c r="E40" s="51"/>
      <c r="G40" s="51"/>
      <c r="H40" s="52"/>
      <c r="I40" s="52"/>
    </row>
    <row r="41" spans="1:9">
      <c r="A41" s="51"/>
      <c r="B41" s="51"/>
      <c r="C41" s="51"/>
      <c r="D41" s="51"/>
      <c r="E41" s="51"/>
      <c r="G41" s="51"/>
      <c r="H41" s="52"/>
      <c r="I41" s="52"/>
    </row>
    <row r="42" spans="1:9">
      <c r="A42" s="51"/>
      <c r="B42" s="51"/>
      <c r="C42" s="51"/>
      <c r="D42" s="51"/>
      <c r="E42" s="51"/>
      <c r="G42" s="51"/>
      <c r="H42" s="52"/>
      <c r="I42" s="52"/>
    </row>
    <row r="43" spans="1:9">
      <c r="A43" s="52"/>
      <c r="B43" s="52"/>
      <c r="C43" s="52"/>
      <c r="D43" s="52"/>
      <c r="E43" s="52"/>
      <c r="G43" s="52"/>
      <c r="H43" s="52"/>
      <c r="I43" s="52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94" t="s">
        <v>169</v>
      </c>
      <c r="B1" s="94"/>
      <c r="C1" s="94"/>
      <c r="D1" s="94"/>
      <c r="E1" s="94"/>
      <c r="F1" s="94"/>
      <c r="G1" s="94"/>
      <c r="H1" s="44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5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N8" sqref="N8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265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6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6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3"/>
    </row>
    <row r="5" spans="1:17">
      <c r="A5" s="106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3"/>
      <c r="P5" s="11"/>
      <c r="Q5" s="43" t="s">
        <v>282</v>
      </c>
    </row>
    <row r="6" spans="1:17" s="20" customFormat="1">
      <c r="A6" s="106"/>
      <c r="B6" s="27" t="s">
        <v>126</v>
      </c>
      <c r="C6" s="11" t="s">
        <v>158</v>
      </c>
      <c r="D6" s="8">
        <v>10000000</v>
      </c>
      <c r="E6" s="8">
        <f t="shared" si="0"/>
        <v>2500</v>
      </c>
      <c r="F6" s="27">
        <v>1</v>
      </c>
      <c r="G6" s="8" t="s">
        <v>127</v>
      </c>
      <c r="H6" s="13">
        <v>200</v>
      </c>
      <c r="I6" s="8">
        <v>20</v>
      </c>
      <c r="J6" s="11"/>
      <c r="K6" s="11"/>
      <c r="L6" s="27"/>
      <c r="M6" s="27"/>
      <c r="N6" s="11"/>
      <c r="O6" s="20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6" sqref="I16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273</v>
      </c>
      <c r="B2" s="4" t="s">
        <v>270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</row>
    <row r="3" spans="1:7">
      <c r="A3" s="107" t="s">
        <v>274</v>
      </c>
      <c r="B3" s="8" t="s">
        <v>272</v>
      </c>
      <c r="C3" s="11" t="s">
        <v>191</v>
      </c>
      <c r="D3" s="42">
        <v>10000000</v>
      </c>
      <c r="E3" s="8">
        <v>1</v>
      </c>
      <c r="F3" s="8" t="s">
        <v>192</v>
      </c>
      <c r="G3" s="42">
        <v>76681</v>
      </c>
    </row>
    <row r="4" spans="1:7">
      <c r="A4" s="108"/>
      <c r="B4" s="8" t="s">
        <v>272</v>
      </c>
      <c r="C4" s="11" t="s">
        <v>193</v>
      </c>
      <c r="D4" s="42">
        <v>10000000</v>
      </c>
      <c r="E4" s="8">
        <v>1</v>
      </c>
      <c r="F4" s="8" t="s">
        <v>192</v>
      </c>
      <c r="G4" s="42">
        <v>25530</v>
      </c>
    </row>
    <row r="5" spans="1:7">
      <c r="A5" s="108"/>
      <c r="B5" s="8" t="s">
        <v>272</v>
      </c>
      <c r="C5" s="11" t="s">
        <v>191</v>
      </c>
      <c r="D5" s="42">
        <v>10000000</v>
      </c>
      <c r="E5" s="8">
        <v>1</v>
      </c>
      <c r="F5" s="8" t="s">
        <v>194</v>
      </c>
      <c r="G5" s="42">
        <v>130112</v>
      </c>
    </row>
    <row r="6" spans="1:7">
      <c r="A6" s="109"/>
      <c r="B6" s="8" t="s">
        <v>272</v>
      </c>
      <c r="C6" s="11" t="s">
        <v>193</v>
      </c>
      <c r="D6" s="42">
        <v>10000000</v>
      </c>
      <c r="E6" s="8">
        <v>1</v>
      </c>
      <c r="F6" s="8" t="s">
        <v>194</v>
      </c>
      <c r="G6" s="42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I24" sqref="I24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15" customHeight="1">
      <c r="A1" s="110" t="s">
        <v>254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215</v>
      </c>
      <c r="B2" s="5" t="s">
        <v>270</v>
      </c>
      <c r="C2" s="5" t="s">
        <v>216</v>
      </c>
      <c r="D2" s="5" t="s">
        <v>117</v>
      </c>
      <c r="E2" s="5" t="s">
        <v>255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20" customFormat="1">
      <c r="A3" s="28" t="s">
        <v>218</v>
      </c>
      <c r="B3" s="13" t="s">
        <v>266</v>
      </c>
      <c r="C3" s="13" t="s">
        <v>219</v>
      </c>
      <c r="D3" s="13">
        <v>10000000</v>
      </c>
      <c r="E3" s="13">
        <v>100</v>
      </c>
      <c r="F3" s="13">
        <v>20</v>
      </c>
      <c r="G3" s="13">
        <v>1</v>
      </c>
      <c r="H3" s="29">
        <f>J3/F3</f>
        <v>2257.1</v>
      </c>
      <c r="I3" s="29">
        <f>1000/H3*G3</f>
        <v>0.44304638695671439</v>
      </c>
      <c r="J3" s="33">
        <f>L3/K3</f>
        <v>45142</v>
      </c>
      <c r="K3" s="20">
        <v>1</v>
      </c>
      <c r="L3" s="33">
        <v>45142</v>
      </c>
    </row>
    <row r="4" spans="1:12" s="20" customFormat="1">
      <c r="A4" s="30"/>
      <c r="B4" s="13" t="s">
        <v>266</v>
      </c>
      <c r="C4" s="13" t="s">
        <v>219</v>
      </c>
      <c r="D4" s="13">
        <v>10000000</v>
      </c>
      <c r="E4" s="13">
        <v>100</v>
      </c>
      <c r="F4" s="13">
        <v>20</v>
      </c>
      <c r="G4" s="13">
        <v>50</v>
      </c>
      <c r="H4" s="29">
        <f t="shared" ref="H4:H24" si="0">J4/F4</f>
        <v>27910.1</v>
      </c>
      <c r="I4" s="29">
        <f t="shared" ref="I4:I24" si="1">1000/H4*G4</f>
        <v>1.791466171744279</v>
      </c>
      <c r="J4" s="33">
        <f t="shared" ref="J4:J24" si="2">L4/K4</f>
        <v>558202</v>
      </c>
      <c r="K4" s="20">
        <v>5</v>
      </c>
      <c r="L4" s="20">
        <v>2791010</v>
      </c>
    </row>
    <row r="5" spans="1:12" s="20" customFormat="1">
      <c r="A5" s="30"/>
      <c r="B5" s="13" t="s">
        <v>266</v>
      </c>
      <c r="C5" s="13" t="s">
        <v>220</v>
      </c>
      <c r="D5" s="13">
        <v>10000000</v>
      </c>
      <c r="E5" s="13">
        <v>100</v>
      </c>
      <c r="F5" s="13">
        <v>20</v>
      </c>
      <c r="G5" s="13">
        <v>1</v>
      </c>
      <c r="H5" s="29">
        <f t="shared" si="0"/>
        <v>21.05</v>
      </c>
      <c r="I5" s="29">
        <f t="shared" si="1"/>
        <v>47.505938242280287</v>
      </c>
      <c r="J5" s="33">
        <f t="shared" si="2"/>
        <v>421</v>
      </c>
      <c r="K5" s="20">
        <v>1</v>
      </c>
      <c r="L5" s="20">
        <v>421</v>
      </c>
    </row>
    <row r="6" spans="1:12" s="20" customFormat="1">
      <c r="A6" s="30"/>
      <c r="B6" s="13" t="s">
        <v>266</v>
      </c>
      <c r="C6" s="13" t="s">
        <v>220</v>
      </c>
      <c r="D6" s="13">
        <v>10000000</v>
      </c>
      <c r="E6" s="13">
        <v>100</v>
      </c>
      <c r="F6" s="13">
        <v>20</v>
      </c>
      <c r="G6" s="13">
        <v>50</v>
      </c>
      <c r="H6" s="29">
        <f t="shared" si="0"/>
        <v>67.099999999999994</v>
      </c>
      <c r="I6" s="29">
        <f t="shared" si="1"/>
        <v>745.15648286140095</v>
      </c>
      <c r="J6" s="33">
        <f t="shared" si="2"/>
        <v>1342</v>
      </c>
      <c r="K6" s="20">
        <v>5</v>
      </c>
      <c r="L6" s="20">
        <v>6710</v>
      </c>
    </row>
    <row r="7" spans="1:12" s="20" customFormat="1">
      <c r="A7" s="30"/>
      <c r="B7" s="13" t="s">
        <v>266</v>
      </c>
      <c r="C7" s="13" t="s">
        <v>220</v>
      </c>
      <c r="D7" s="13">
        <v>10000000</v>
      </c>
      <c r="E7" s="13">
        <v>100</v>
      </c>
      <c r="F7" s="13">
        <v>20</v>
      </c>
      <c r="G7" s="13">
        <v>100</v>
      </c>
      <c r="H7" s="29">
        <f t="shared" si="0"/>
        <v>75.320000000000007</v>
      </c>
      <c r="I7" s="29">
        <f t="shared" si="1"/>
        <v>1327.668613913967</v>
      </c>
      <c r="J7" s="33">
        <f t="shared" si="2"/>
        <v>1506.4</v>
      </c>
      <c r="K7" s="20">
        <v>5</v>
      </c>
      <c r="L7" s="20">
        <v>7532</v>
      </c>
    </row>
    <row r="8" spans="1:12" s="20" customFormat="1">
      <c r="A8" s="30"/>
      <c r="B8" s="13" t="s">
        <v>266</v>
      </c>
      <c r="C8" s="13" t="s">
        <v>221</v>
      </c>
      <c r="D8" s="13">
        <v>10000000</v>
      </c>
      <c r="E8" s="13">
        <v>100</v>
      </c>
      <c r="F8" s="13">
        <v>20</v>
      </c>
      <c r="G8" s="13">
        <v>1</v>
      </c>
      <c r="H8" s="29">
        <f t="shared" si="0"/>
        <v>24.95</v>
      </c>
      <c r="I8" s="29">
        <f t="shared" si="1"/>
        <v>40.080160320641284</v>
      </c>
      <c r="J8" s="33">
        <f t="shared" si="2"/>
        <v>499</v>
      </c>
      <c r="K8" s="20">
        <v>1</v>
      </c>
      <c r="L8" s="20">
        <v>499</v>
      </c>
    </row>
    <row r="9" spans="1:12" s="20" customFormat="1">
      <c r="A9" s="30"/>
      <c r="B9" s="13" t="s">
        <v>266</v>
      </c>
      <c r="C9" s="13" t="s">
        <v>221</v>
      </c>
      <c r="D9" s="13">
        <v>10000000</v>
      </c>
      <c r="E9" s="13">
        <v>100</v>
      </c>
      <c r="F9" s="13">
        <v>20</v>
      </c>
      <c r="G9" s="13">
        <v>50</v>
      </c>
      <c r="H9" s="29">
        <f t="shared" si="0"/>
        <v>66.47</v>
      </c>
      <c r="I9" s="29">
        <f t="shared" si="1"/>
        <v>752.21904618624944</v>
      </c>
      <c r="J9" s="33">
        <f t="shared" si="2"/>
        <v>1329.4</v>
      </c>
      <c r="K9" s="20">
        <v>5</v>
      </c>
      <c r="L9" s="20">
        <v>6647</v>
      </c>
    </row>
    <row r="10" spans="1:12" s="74" customFormat="1">
      <c r="A10" s="76"/>
      <c r="B10" s="13" t="s">
        <v>266</v>
      </c>
      <c r="C10" s="32" t="s">
        <v>221</v>
      </c>
      <c r="D10" s="32">
        <v>10000000</v>
      </c>
      <c r="E10" s="13">
        <v>100</v>
      </c>
      <c r="F10" s="13">
        <v>20</v>
      </c>
      <c r="G10" s="32">
        <v>100</v>
      </c>
      <c r="H10" s="29">
        <f t="shared" si="0"/>
        <v>59.75</v>
      </c>
      <c r="I10" s="29">
        <f t="shared" si="1"/>
        <v>1673.6401673640166</v>
      </c>
      <c r="J10" s="33">
        <f t="shared" si="2"/>
        <v>1195</v>
      </c>
      <c r="K10" s="20">
        <v>5</v>
      </c>
      <c r="L10" s="74">
        <v>5975</v>
      </c>
    </row>
    <row r="11" spans="1:12" s="20" customFormat="1">
      <c r="A11" s="30"/>
      <c r="B11" s="13" t="s">
        <v>266</v>
      </c>
      <c r="C11" s="13" t="s">
        <v>222</v>
      </c>
      <c r="D11" s="13">
        <v>10000000</v>
      </c>
      <c r="E11" s="13">
        <v>100</v>
      </c>
      <c r="F11" s="13">
        <v>20</v>
      </c>
      <c r="G11" s="13">
        <v>1</v>
      </c>
      <c r="H11" s="29">
        <f t="shared" si="0"/>
        <v>20.95</v>
      </c>
      <c r="I11" s="29">
        <f t="shared" si="1"/>
        <v>47.732696897374701</v>
      </c>
      <c r="J11" s="33">
        <f t="shared" si="2"/>
        <v>419</v>
      </c>
      <c r="K11" s="20">
        <v>1</v>
      </c>
      <c r="L11" s="20">
        <v>419</v>
      </c>
    </row>
    <row r="12" spans="1:12" s="20" customFormat="1">
      <c r="A12" s="30"/>
      <c r="B12" s="13" t="s">
        <v>266</v>
      </c>
      <c r="C12" s="13" t="s">
        <v>222</v>
      </c>
      <c r="D12" s="13">
        <v>10000000</v>
      </c>
      <c r="E12" s="13">
        <v>100</v>
      </c>
      <c r="F12" s="13">
        <v>20</v>
      </c>
      <c r="G12" s="13">
        <v>50</v>
      </c>
      <c r="H12" s="29">
        <f t="shared" si="0"/>
        <v>67.599999999999994</v>
      </c>
      <c r="I12" s="29">
        <f t="shared" si="1"/>
        <v>739.64497041420123</v>
      </c>
      <c r="J12" s="33">
        <f t="shared" si="2"/>
        <v>1352</v>
      </c>
      <c r="K12" s="20">
        <v>5</v>
      </c>
      <c r="L12" s="20">
        <v>6760</v>
      </c>
    </row>
    <row r="13" spans="1:12" s="20" customFormat="1">
      <c r="A13" s="30"/>
      <c r="B13" s="13" t="s">
        <v>266</v>
      </c>
      <c r="C13" s="13" t="s">
        <v>222</v>
      </c>
      <c r="D13" s="13">
        <v>10000000</v>
      </c>
      <c r="E13" s="13">
        <v>100</v>
      </c>
      <c r="F13" s="13">
        <v>20</v>
      </c>
      <c r="G13" s="13">
        <v>100</v>
      </c>
      <c r="H13" s="29">
        <f t="shared" si="0"/>
        <v>76.570000000000007</v>
      </c>
      <c r="I13" s="29">
        <f t="shared" si="1"/>
        <v>1305.9945148230377</v>
      </c>
      <c r="J13" s="33">
        <f t="shared" si="2"/>
        <v>1531.4</v>
      </c>
      <c r="K13" s="20">
        <v>5</v>
      </c>
      <c r="L13" s="20">
        <v>7657</v>
      </c>
    </row>
    <row r="14" spans="1:12">
      <c r="A14" s="31"/>
      <c r="B14" s="32" t="s">
        <v>267</v>
      </c>
      <c r="C14" s="8" t="s">
        <v>219</v>
      </c>
      <c r="D14" s="13">
        <v>10000000</v>
      </c>
      <c r="E14" s="13">
        <v>100</v>
      </c>
      <c r="F14" s="13">
        <v>20</v>
      </c>
      <c r="G14" s="13">
        <v>1</v>
      </c>
      <c r="H14" s="29">
        <f t="shared" si="0"/>
        <v>16883.3</v>
      </c>
      <c r="I14" s="29">
        <f t="shared" si="1"/>
        <v>5.9230126811701506E-2</v>
      </c>
      <c r="J14" s="33">
        <f t="shared" si="2"/>
        <v>337666</v>
      </c>
      <c r="K14" s="20">
        <v>1</v>
      </c>
      <c r="L14">
        <v>337666</v>
      </c>
    </row>
    <row r="15" spans="1:12">
      <c r="A15" s="31"/>
      <c r="B15" s="32" t="s">
        <v>267</v>
      </c>
      <c r="C15" s="8" t="s">
        <v>219</v>
      </c>
      <c r="D15" s="13">
        <v>10000000</v>
      </c>
      <c r="E15" s="13">
        <v>100</v>
      </c>
      <c r="F15" s="13">
        <v>20</v>
      </c>
      <c r="G15" s="13">
        <v>50</v>
      </c>
      <c r="H15" s="29">
        <f t="shared" si="0"/>
        <v>48915.409999999996</v>
      </c>
      <c r="I15" s="29">
        <f t="shared" si="1"/>
        <v>1.0221727672322485</v>
      </c>
      <c r="J15" s="33">
        <f t="shared" si="2"/>
        <v>978308.2</v>
      </c>
      <c r="K15" s="20">
        <v>5</v>
      </c>
      <c r="L15" s="20">
        <v>4891541</v>
      </c>
    </row>
    <row r="16" spans="1:12">
      <c r="A16" s="31"/>
      <c r="B16" s="32" t="s">
        <v>267</v>
      </c>
      <c r="C16" s="8" t="s">
        <v>220</v>
      </c>
      <c r="D16" s="13">
        <v>10000000</v>
      </c>
      <c r="E16" s="13">
        <v>100</v>
      </c>
      <c r="F16" s="13">
        <v>20</v>
      </c>
      <c r="G16" s="13">
        <v>1</v>
      </c>
      <c r="H16" s="29">
        <f t="shared" si="0"/>
        <v>23.9</v>
      </c>
      <c r="I16" s="29">
        <f t="shared" si="1"/>
        <v>41.84100418410042</v>
      </c>
      <c r="J16" s="33">
        <f t="shared" si="2"/>
        <v>478</v>
      </c>
      <c r="K16" s="20">
        <v>1</v>
      </c>
      <c r="L16">
        <v>478</v>
      </c>
    </row>
    <row r="17" spans="1:12">
      <c r="A17" s="31"/>
      <c r="B17" s="32" t="s">
        <v>267</v>
      </c>
      <c r="C17" s="8" t="s">
        <v>220</v>
      </c>
      <c r="D17" s="13">
        <v>10000000</v>
      </c>
      <c r="E17" s="13">
        <v>100</v>
      </c>
      <c r="F17" s="13">
        <v>20</v>
      </c>
      <c r="G17" s="13">
        <v>50</v>
      </c>
      <c r="H17" s="29">
        <f t="shared" si="0"/>
        <v>93.15</v>
      </c>
      <c r="I17" s="29">
        <f t="shared" si="1"/>
        <v>536.76865271068164</v>
      </c>
      <c r="J17" s="33">
        <f t="shared" si="2"/>
        <v>1863</v>
      </c>
      <c r="K17" s="20">
        <v>5</v>
      </c>
      <c r="L17">
        <v>9315</v>
      </c>
    </row>
    <row r="18" spans="1:12">
      <c r="A18" s="31"/>
      <c r="B18" s="32" t="s">
        <v>267</v>
      </c>
      <c r="C18" s="8" t="s">
        <v>220</v>
      </c>
      <c r="D18" s="13">
        <v>10000000</v>
      </c>
      <c r="E18" s="13">
        <v>100</v>
      </c>
      <c r="F18" s="13">
        <v>20</v>
      </c>
      <c r="G18" s="13">
        <v>100</v>
      </c>
      <c r="H18" s="29">
        <f t="shared" si="0"/>
        <v>100.42999999999999</v>
      </c>
      <c r="I18" s="29">
        <f t="shared" si="1"/>
        <v>995.71841083341644</v>
      </c>
      <c r="J18" s="33">
        <f t="shared" si="2"/>
        <v>2008.6</v>
      </c>
      <c r="K18" s="20">
        <v>5</v>
      </c>
      <c r="L18">
        <v>10043</v>
      </c>
    </row>
    <row r="19" spans="1:12">
      <c r="A19" s="31"/>
      <c r="B19" s="32" t="s">
        <v>267</v>
      </c>
      <c r="C19" s="8" t="s">
        <v>221</v>
      </c>
      <c r="D19" s="13">
        <v>10000000</v>
      </c>
      <c r="E19" s="13">
        <v>100</v>
      </c>
      <c r="F19" s="13">
        <v>20</v>
      </c>
      <c r="G19" s="13">
        <v>1</v>
      </c>
      <c r="H19" s="29">
        <f t="shared" si="0"/>
        <v>21.85</v>
      </c>
      <c r="I19" s="29">
        <f t="shared" si="1"/>
        <v>45.766590389016017</v>
      </c>
      <c r="J19" s="33">
        <f t="shared" si="2"/>
        <v>437</v>
      </c>
      <c r="K19" s="20">
        <v>1</v>
      </c>
      <c r="L19">
        <v>437</v>
      </c>
    </row>
    <row r="20" spans="1:12">
      <c r="A20" s="31"/>
      <c r="B20" s="32" t="s">
        <v>267</v>
      </c>
      <c r="C20" s="8" t="s">
        <v>221</v>
      </c>
      <c r="D20" s="13">
        <v>10000000</v>
      </c>
      <c r="E20" s="13">
        <v>100</v>
      </c>
      <c r="F20" s="13">
        <v>20</v>
      </c>
      <c r="G20" s="13">
        <v>50</v>
      </c>
      <c r="H20" s="29">
        <f t="shared" si="0"/>
        <v>88.460000000000008</v>
      </c>
      <c r="I20" s="29">
        <f t="shared" si="1"/>
        <v>565.22722134297987</v>
      </c>
      <c r="J20" s="33">
        <f t="shared" si="2"/>
        <v>1769.2</v>
      </c>
      <c r="K20" s="20">
        <v>5</v>
      </c>
      <c r="L20">
        <v>8846</v>
      </c>
    </row>
    <row r="21" spans="1:12" s="74" customFormat="1">
      <c r="A21" s="76"/>
      <c r="B21" s="32" t="s">
        <v>267</v>
      </c>
      <c r="C21" s="32" t="s">
        <v>221</v>
      </c>
      <c r="D21" s="32">
        <v>10000000</v>
      </c>
      <c r="E21" s="13">
        <v>100</v>
      </c>
      <c r="F21" s="13">
        <v>20</v>
      </c>
      <c r="G21" s="32">
        <v>100</v>
      </c>
      <c r="H21" s="29">
        <f t="shared" si="0"/>
        <v>99.77000000000001</v>
      </c>
      <c r="I21" s="29">
        <f t="shared" si="1"/>
        <v>1002.3053021950485</v>
      </c>
      <c r="J21" s="33">
        <f t="shared" si="2"/>
        <v>1995.4</v>
      </c>
      <c r="K21" s="20">
        <v>5</v>
      </c>
      <c r="L21" s="74">
        <v>9977</v>
      </c>
    </row>
    <row r="22" spans="1:12" s="20" customFormat="1">
      <c r="A22" s="30"/>
      <c r="B22" s="32" t="s">
        <v>267</v>
      </c>
      <c r="C22" s="13" t="s">
        <v>222</v>
      </c>
      <c r="D22" s="13">
        <v>10000000</v>
      </c>
      <c r="E22" s="13">
        <v>100</v>
      </c>
      <c r="F22" s="13">
        <v>20</v>
      </c>
      <c r="G22" s="13">
        <v>1</v>
      </c>
      <c r="H22" s="29">
        <f t="shared" si="0"/>
        <v>22.45</v>
      </c>
      <c r="I22" s="29">
        <f t="shared" si="1"/>
        <v>44.543429844098</v>
      </c>
      <c r="J22" s="33">
        <f t="shared" si="2"/>
        <v>449</v>
      </c>
      <c r="K22" s="20">
        <v>1</v>
      </c>
      <c r="L22" s="20">
        <v>449</v>
      </c>
    </row>
    <row r="23" spans="1:12" s="20" customFormat="1">
      <c r="A23" s="30"/>
      <c r="B23" s="32" t="s">
        <v>267</v>
      </c>
      <c r="C23" s="13" t="s">
        <v>222</v>
      </c>
      <c r="D23" s="13">
        <v>10000000</v>
      </c>
      <c r="E23" s="13">
        <v>100</v>
      </c>
      <c r="F23" s="13">
        <v>20</v>
      </c>
      <c r="G23" s="13">
        <v>50</v>
      </c>
      <c r="H23" s="29">
        <f t="shared" si="0"/>
        <v>91.77000000000001</v>
      </c>
      <c r="I23" s="29">
        <f t="shared" si="1"/>
        <v>544.84036177400014</v>
      </c>
      <c r="J23" s="33">
        <f t="shared" si="2"/>
        <v>1835.4</v>
      </c>
      <c r="K23" s="20">
        <v>5</v>
      </c>
      <c r="L23" s="20">
        <v>9177</v>
      </c>
    </row>
    <row r="24" spans="1:12" s="20" customFormat="1">
      <c r="A24" s="30"/>
      <c r="B24" s="32" t="s">
        <v>267</v>
      </c>
      <c r="C24" s="13" t="s">
        <v>222</v>
      </c>
      <c r="D24" s="13">
        <v>10000000</v>
      </c>
      <c r="E24" s="13">
        <v>100</v>
      </c>
      <c r="F24" s="13">
        <v>20</v>
      </c>
      <c r="G24" s="13">
        <v>100</v>
      </c>
      <c r="H24" s="29">
        <f t="shared" si="0"/>
        <v>95.66</v>
      </c>
      <c r="I24" s="29">
        <f t="shared" si="1"/>
        <v>1045.3690152623876</v>
      </c>
      <c r="J24" s="33">
        <f t="shared" si="2"/>
        <v>1913.2</v>
      </c>
      <c r="K24" s="20">
        <v>5</v>
      </c>
      <c r="L24" s="20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215</v>
      </c>
      <c r="B2" s="5" t="s">
        <v>270</v>
      </c>
      <c r="C2" s="5" t="s">
        <v>223</v>
      </c>
      <c r="D2" s="5" t="s">
        <v>117</v>
      </c>
      <c r="E2" s="5" t="s">
        <v>217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1" t="s">
        <v>268</v>
      </c>
      <c r="C3" s="22" t="s">
        <v>224</v>
      </c>
      <c r="D3" s="21">
        <v>10000000</v>
      </c>
      <c r="E3" s="21">
        <v>100</v>
      </c>
      <c r="F3" s="21">
        <v>1</v>
      </c>
      <c r="G3" s="21" t="s">
        <v>225</v>
      </c>
      <c r="H3" s="21">
        <v>20</v>
      </c>
      <c r="I3" s="8">
        <v>1</v>
      </c>
      <c r="J3" s="26">
        <f>N3/H3</f>
        <v>132.80000000000001</v>
      </c>
      <c r="K3" s="26">
        <f>1000/J3*I3</f>
        <v>7.5301204819277103</v>
      </c>
      <c r="L3" s="26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1" t="s">
        <v>268</v>
      </c>
      <c r="C4" s="22" t="s">
        <v>224</v>
      </c>
      <c r="D4" s="21">
        <v>10000000</v>
      </c>
      <c r="E4" s="21">
        <v>100</v>
      </c>
      <c r="F4" s="21">
        <v>1</v>
      </c>
      <c r="G4" s="21" t="s">
        <v>225</v>
      </c>
      <c r="H4" s="21">
        <v>20</v>
      </c>
      <c r="I4" s="8">
        <v>50</v>
      </c>
      <c r="J4" s="26">
        <f t="shared" ref="J4:J8" si="0">N4/H4</f>
        <v>80.92</v>
      </c>
      <c r="K4" s="26">
        <f t="shared" ref="K4:K8" si="1">1000/J4*I4</f>
        <v>617.89421651013345</v>
      </c>
      <c r="L4" s="26"/>
      <c r="M4" s="11"/>
      <c r="N4" s="11">
        <f t="shared" ref="N4:N8" si="2">P4/O4</f>
        <v>1618.4</v>
      </c>
      <c r="O4">
        <v>5</v>
      </c>
      <c r="P4">
        <v>8092</v>
      </c>
    </row>
    <row r="5" spans="1:16" s="20" customFormat="1">
      <c r="A5" s="102"/>
      <c r="B5" s="21" t="s">
        <v>268</v>
      </c>
      <c r="C5" s="24" t="s">
        <v>224</v>
      </c>
      <c r="D5" s="21">
        <v>10000000</v>
      </c>
      <c r="E5" s="21">
        <v>100</v>
      </c>
      <c r="F5" s="23">
        <v>1</v>
      </c>
      <c r="G5" s="23" t="s">
        <v>225</v>
      </c>
      <c r="H5" s="21">
        <v>20</v>
      </c>
      <c r="I5" s="13">
        <v>100</v>
      </c>
      <c r="J5" s="26">
        <f t="shared" si="0"/>
        <v>120.79</v>
      </c>
      <c r="K5" s="26">
        <f t="shared" si="1"/>
        <v>827.88310290586969</v>
      </c>
      <c r="L5" s="27"/>
      <c r="M5" s="27"/>
      <c r="N5" s="11">
        <f t="shared" si="2"/>
        <v>2415.8000000000002</v>
      </c>
      <c r="O5" s="20">
        <v>5</v>
      </c>
      <c r="P5" s="20">
        <v>12079</v>
      </c>
    </row>
    <row r="6" spans="1:16">
      <c r="A6" s="102"/>
      <c r="B6" s="21" t="s">
        <v>268</v>
      </c>
      <c r="C6" s="22" t="s">
        <v>226</v>
      </c>
      <c r="D6" s="21">
        <v>10000000</v>
      </c>
      <c r="E6" s="21">
        <v>100</v>
      </c>
      <c r="F6" s="25">
        <v>1</v>
      </c>
      <c r="G6" s="21" t="s">
        <v>225</v>
      </c>
      <c r="H6" s="21">
        <v>20</v>
      </c>
      <c r="I6" s="8">
        <v>1</v>
      </c>
      <c r="J6" s="26">
        <f t="shared" si="0"/>
        <v>113.7</v>
      </c>
      <c r="K6" s="26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1" t="s">
        <v>268</v>
      </c>
      <c r="C7" s="22" t="s">
        <v>226</v>
      </c>
      <c r="D7" s="21">
        <v>10000000</v>
      </c>
      <c r="E7" s="21">
        <v>100</v>
      </c>
      <c r="F7" s="25">
        <v>1</v>
      </c>
      <c r="G7" s="21" t="s">
        <v>225</v>
      </c>
      <c r="H7" s="21">
        <v>20</v>
      </c>
      <c r="I7" s="8">
        <v>50</v>
      </c>
      <c r="J7" s="26">
        <f t="shared" si="0"/>
        <v>57.52</v>
      </c>
      <c r="K7" s="26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20" customFormat="1">
      <c r="A8" s="102"/>
      <c r="B8" s="21" t="s">
        <v>268</v>
      </c>
      <c r="C8" s="24" t="s">
        <v>226</v>
      </c>
      <c r="D8" s="21">
        <v>10000000</v>
      </c>
      <c r="E8" s="21">
        <v>100</v>
      </c>
      <c r="F8" s="23">
        <v>1</v>
      </c>
      <c r="G8" s="23" t="s">
        <v>225</v>
      </c>
      <c r="H8" s="21">
        <v>20</v>
      </c>
      <c r="I8" s="13">
        <v>100</v>
      </c>
      <c r="J8" s="26">
        <f t="shared" si="0"/>
        <v>100.88</v>
      </c>
      <c r="K8" s="26">
        <f t="shared" si="1"/>
        <v>991.27676447264082</v>
      </c>
      <c r="L8" s="27"/>
      <c r="M8" s="27"/>
      <c r="N8" s="11">
        <f t="shared" si="2"/>
        <v>2017.6</v>
      </c>
      <c r="O8" s="20">
        <v>5</v>
      </c>
      <c r="P8" s="20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6" t="s">
        <v>215</v>
      </c>
      <c r="B2" s="5" t="s">
        <v>270</v>
      </c>
      <c r="C2" s="16" t="s">
        <v>117</v>
      </c>
      <c r="D2" s="16" t="s">
        <v>118</v>
      </c>
      <c r="E2" s="16" t="s">
        <v>120</v>
      </c>
      <c r="F2" s="16" t="s">
        <v>121</v>
      </c>
      <c r="G2" s="17" t="s">
        <v>122</v>
      </c>
      <c r="H2" s="17" t="s">
        <v>123</v>
      </c>
      <c r="I2" s="17" t="s">
        <v>153</v>
      </c>
      <c r="J2" s="19" t="s">
        <v>154</v>
      </c>
      <c r="K2" s="19" t="s">
        <v>135</v>
      </c>
    </row>
    <row r="3" spans="1:13">
      <c r="A3" s="101" t="s">
        <v>218</v>
      </c>
      <c r="B3" s="8" t="s">
        <v>269</v>
      </c>
      <c r="C3" s="8">
        <v>10000000</v>
      </c>
      <c r="D3" s="8">
        <v>1</v>
      </c>
      <c r="E3" s="8">
        <v>20</v>
      </c>
      <c r="F3" s="8">
        <v>1</v>
      </c>
      <c r="G3" s="18">
        <f>K3/E3</f>
        <v>3064.35</v>
      </c>
      <c r="H3" s="18">
        <f>1000/G3*F3</f>
        <v>0.32633348018339942</v>
      </c>
      <c r="I3" s="18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269</v>
      </c>
      <c r="C4" s="8">
        <v>10000000</v>
      </c>
      <c r="D4" s="8">
        <v>1</v>
      </c>
      <c r="E4" s="8">
        <v>20</v>
      </c>
      <c r="F4" s="8">
        <v>50</v>
      </c>
      <c r="G4" s="18">
        <f t="shared" ref="G4:G8" si="0">K4/E4</f>
        <v>2642.42</v>
      </c>
      <c r="H4" s="18">
        <f t="shared" ref="H4:H8" si="1">1000/G4*F4</f>
        <v>18.922048728059885</v>
      </c>
      <c r="I4" s="18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269</v>
      </c>
      <c r="C5" s="8">
        <v>10000000</v>
      </c>
      <c r="D5" s="8">
        <v>1</v>
      </c>
      <c r="E5" s="8">
        <v>20</v>
      </c>
      <c r="F5" s="8">
        <v>100</v>
      </c>
      <c r="G5" s="18">
        <f t="shared" si="0"/>
        <v>2712.5099999999998</v>
      </c>
      <c r="H5" s="18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218</v>
      </c>
      <c r="B6" s="8" t="s">
        <v>271</v>
      </c>
      <c r="C6" s="8">
        <v>10000000</v>
      </c>
      <c r="D6" s="8">
        <v>1</v>
      </c>
      <c r="E6" s="8">
        <v>20</v>
      </c>
      <c r="F6" s="8">
        <v>1</v>
      </c>
      <c r="G6" s="18">
        <f t="shared" si="0"/>
        <v>6681.65</v>
      </c>
      <c r="H6" s="18">
        <f t="shared" si="1"/>
        <v>0.14966363098935145</v>
      </c>
      <c r="I6" s="18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271</v>
      </c>
      <c r="C7" s="8">
        <v>10000000</v>
      </c>
      <c r="D7" s="8">
        <v>1</v>
      </c>
      <c r="E7" s="8">
        <v>20</v>
      </c>
      <c r="F7" s="8">
        <v>50</v>
      </c>
      <c r="G7" s="18">
        <f t="shared" si="0"/>
        <v>9054.4500000000007</v>
      </c>
      <c r="H7" s="18">
        <f t="shared" si="1"/>
        <v>5.5221465688142288</v>
      </c>
      <c r="I7" s="18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271</v>
      </c>
      <c r="C8" s="8">
        <v>10000000</v>
      </c>
      <c r="D8" s="8">
        <v>1</v>
      </c>
      <c r="E8" s="8">
        <v>20</v>
      </c>
      <c r="F8" s="8">
        <v>100</v>
      </c>
      <c r="G8" s="18">
        <f t="shared" si="0"/>
        <v>9180.4500000000007</v>
      </c>
      <c r="H8" s="18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1" t="s">
        <v>227</v>
      </c>
      <c r="B9" s="111"/>
      <c r="C9" s="111"/>
      <c r="D9" s="111"/>
      <c r="E9" s="111"/>
      <c r="F9" s="111"/>
      <c r="G9" s="111"/>
      <c r="H9" s="111"/>
      <c r="I9" s="111"/>
      <c r="J9" s="111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8" sqref="K18"/>
    </sheetView>
  </sheetViews>
  <sheetFormatPr defaultColWidth="9" defaultRowHeight="14"/>
  <cols>
    <col min="1" max="1" width="6.6328125" customWidth="1"/>
    <col min="3" max="3" width="11.36328125" customWidth="1"/>
    <col min="6" max="6" width="15.08984375" customWidth="1"/>
    <col min="9" max="9" width="10.6328125"/>
    <col min="10" max="10" width="12.90625"/>
  </cols>
  <sheetData>
    <row r="1" spans="1:15" ht="14.15" customHeight="1">
      <c r="A1" s="112" t="s">
        <v>228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s="12" t="s">
        <v>125</v>
      </c>
      <c r="B3" s="93" t="s">
        <v>279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/>
      <c r="L3" s="11"/>
      <c r="M3" s="11">
        <f>O3/N3</f>
        <v>2766710</v>
      </c>
      <c r="N3">
        <v>1</v>
      </c>
      <c r="O3">
        <v>2766710</v>
      </c>
    </row>
    <row r="4" spans="1:15">
      <c r="A4" s="15"/>
      <c r="B4" s="93" t="s">
        <v>279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/>
      <c r="L4" s="11"/>
      <c r="M4" s="11">
        <f t="shared" ref="M4:M16" si="2">O4/N4</f>
        <v>106713</v>
      </c>
      <c r="N4">
        <v>5</v>
      </c>
      <c r="O4">
        <v>533565</v>
      </c>
    </row>
    <row r="5" spans="1:15">
      <c r="A5" s="15"/>
      <c r="B5" s="93" t="s">
        <v>279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/>
      <c r="L5" s="11"/>
      <c r="M5" s="11">
        <f t="shared" si="2"/>
        <v>76653.2</v>
      </c>
      <c r="N5">
        <v>5</v>
      </c>
      <c r="O5">
        <v>383266</v>
      </c>
    </row>
    <row r="6" spans="1:15">
      <c r="A6" s="15"/>
      <c r="B6" s="93" t="s">
        <v>279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/>
      <c r="L6" s="11"/>
      <c r="M6" s="11">
        <f t="shared" si="2"/>
        <v>51963.8</v>
      </c>
      <c r="N6">
        <v>5</v>
      </c>
      <c r="O6">
        <v>259819</v>
      </c>
    </row>
    <row r="7" spans="1:15">
      <c r="B7" s="93" t="s">
        <v>279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93" t="s">
        <v>279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93" t="s">
        <v>279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93" t="s">
        <v>279</v>
      </c>
      <c r="C10" s="8">
        <v>10000000</v>
      </c>
      <c r="D10" s="11">
        <v>1</v>
      </c>
      <c r="E10" s="11" t="s">
        <v>231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93" t="s">
        <v>279</v>
      </c>
      <c r="C11" s="8">
        <v>10000000</v>
      </c>
      <c r="D11" s="11">
        <v>1</v>
      </c>
      <c r="E11" s="11" t="s">
        <v>231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93" t="s">
        <v>279</v>
      </c>
      <c r="C12" s="8">
        <v>10000000</v>
      </c>
      <c r="D12" s="11">
        <v>1</v>
      </c>
      <c r="E12" s="11" t="s">
        <v>231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93" t="s">
        <v>279</v>
      </c>
      <c r="C13" s="8">
        <v>10000000</v>
      </c>
      <c r="D13" s="11">
        <v>1</v>
      </c>
      <c r="E13" s="11" t="s">
        <v>231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93" t="s">
        <v>279</v>
      </c>
      <c r="C14" s="8">
        <v>10000000</v>
      </c>
      <c r="D14" s="11">
        <v>1</v>
      </c>
      <c r="E14" s="11" t="s">
        <v>231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93" t="s">
        <v>279</v>
      </c>
      <c r="C15" s="8">
        <v>10000000</v>
      </c>
      <c r="D15" s="11">
        <v>1</v>
      </c>
      <c r="E15" s="11" t="s">
        <v>231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93" t="s">
        <v>279</v>
      </c>
      <c r="C16" s="8">
        <v>10000000</v>
      </c>
      <c r="D16" s="11">
        <v>1</v>
      </c>
      <c r="E16" s="11" t="s">
        <v>231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232</v>
      </c>
      <c r="F2" s="7" t="s">
        <v>233</v>
      </c>
    </row>
    <row r="3" spans="1:7">
      <c r="A3" s="8" t="s">
        <v>190</v>
      </c>
      <c r="B3" s="8" t="s">
        <v>234</v>
      </c>
      <c r="C3" s="8">
        <v>10000000</v>
      </c>
      <c r="D3" s="8">
        <v>1</v>
      </c>
      <c r="E3" s="9"/>
      <c r="F3" s="9"/>
    </row>
    <row r="4" spans="1:7">
      <c r="A4" s="8" t="s">
        <v>190</v>
      </c>
      <c r="B4" s="9" t="s">
        <v>235</v>
      </c>
      <c r="C4" s="8">
        <v>10000000</v>
      </c>
      <c r="D4" s="10">
        <v>1</v>
      </c>
      <c r="E4" s="10">
        <v>131</v>
      </c>
      <c r="F4" s="9"/>
      <c r="G4" s="43" t="s">
        <v>280</v>
      </c>
    </row>
    <row r="5" spans="1:7">
      <c r="A5" s="8" t="s">
        <v>190</v>
      </c>
      <c r="B5" s="11" t="s">
        <v>230</v>
      </c>
      <c r="C5" s="8">
        <v>10000000</v>
      </c>
      <c r="D5" s="10">
        <v>1</v>
      </c>
      <c r="E5" s="10">
        <v>130</v>
      </c>
      <c r="F5" s="11"/>
      <c r="G5" s="43" t="s">
        <v>281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P12" sqref="P12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customWidth="1"/>
    <col min="10" max="10" width="17.90625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261</v>
      </c>
      <c r="D2" s="5" t="s">
        <v>250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124</v>
      </c>
      <c r="L2" s="7" t="s">
        <v>238</v>
      </c>
      <c r="M2" s="7" t="s">
        <v>237</v>
      </c>
    </row>
    <row r="3" spans="1:15">
      <c r="A3" s="71" t="s">
        <v>242</v>
      </c>
      <c r="B3" s="63" t="s">
        <v>241</v>
      </c>
      <c r="C3" s="63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11">
        <f>K3/C3*H3</f>
        <v>0.52115100000000003</v>
      </c>
      <c r="J3" s="10">
        <f t="shared" ref="J3:J30" si="0">1000/I3*H3</f>
        <v>1918.8296674092537</v>
      </c>
      <c r="K3" s="11">
        <f t="shared" ref="K3:K30" si="1">O3/N3</f>
        <v>5211510</v>
      </c>
      <c r="L3" s="65">
        <v>1.36</v>
      </c>
      <c r="M3" s="65">
        <v>733</v>
      </c>
      <c r="N3">
        <v>1</v>
      </c>
      <c r="O3" s="11">
        <v>5211510</v>
      </c>
    </row>
    <row r="4" spans="1:15">
      <c r="A4" s="48"/>
      <c r="B4" s="63" t="s">
        <v>241</v>
      </c>
      <c r="C4" s="63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11">
        <f>K4/C4*H4</f>
        <v>0.23244400000000001</v>
      </c>
      <c r="J4" s="10">
        <f t="shared" si="0"/>
        <v>215105.57381562871</v>
      </c>
      <c r="K4" s="11">
        <f>O4/N4</f>
        <v>46488.800000000003</v>
      </c>
      <c r="L4" s="65">
        <v>0.8</v>
      </c>
      <c r="M4" s="66">
        <v>61148</v>
      </c>
      <c r="N4">
        <v>5</v>
      </c>
      <c r="O4" s="11">
        <v>232444</v>
      </c>
    </row>
    <row r="5" spans="1:15">
      <c r="A5" s="48"/>
      <c r="B5" s="63" t="s">
        <v>241</v>
      </c>
      <c r="C5" s="63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11">
        <f>K5/C5*H5</f>
        <v>0.26632</v>
      </c>
      <c r="J5" s="10">
        <f t="shared" si="0"/>
        <v>375488.13457494741</v>
      </c>
      <c r="K5" s="11">
        <f>O5/N5</f>
        <v>26632</v>
      </c>
      <c r="L5" s="65">
        <v>1.08</v>
      </c>
      <c r="M5" s="66">
        <v>86405</v>
      </c>
      <c r="N5">
        <v>5</v>
      </c>
      <c r="O5" s="11">
        <v>133160</v>
      </c>
    </row>
    <row r="6" spans="1:15">
      <c r="A6" s="48"/>
      <c r="B6" s="63" t="s">
        <v>241</v>
      </c>
      <c r="C6" s="63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11">
        <f>K6/C6*H6</f>
        <v>0.31561600000000001</v>
      </c>
      <c r="J6" s="10">
        <f t="shared" si="0"/>
        <v>633681.43566866068</v>
      </c>
      <c r="K6" s="11">
        <f>O6/N6</f>
        <v>15780.8</v>
      </c>
      <c r="L6" s="65">
        <v>1.42</v>
      </c>
      <c r="M6" s="66">
        <v>134686</v>
      </c>
      <c r="N6">
        <v>5</v>
      </c>
      <c r="O6" s="11">
        <v>78904</v>
      </c>
    </row>
    <row r="7" spans="1:15">
      <c r="A7" s="48"/>
      <c r="B7" s="63" t="s">
        <v>241</v>
      </c>
      <c r="C7" s="63">
        <v>1</v>
      </c>
      <c r="D7" s="8">
        <v>1000</v>
      </c>
      <c r="E7" s="11">
        <v>1</v>
      </c>
      <c r="F7" s="64" t="s">
        <v>243</v>
      </c>
      <c r="G7" s="8">
        <v>20</v>
      </c>
      <c r="H7" s="14">
        <v>1</v>
      </c>
      <c r="I7" s="11">
        <f>K7/D7/G7</f>
        <v>0.2671</v>
      </c>
      <c r="J7" s="10">
        <f t="shared" si="0"/>
        <v>3743.9161362785471</v>
      </c>
      <c r="K7" s="11">
        <f t="shared" si="1"/>
        <v>5342</v>
      </c>
      <c r="L7" s="67"/>
      <c r="M7" s="67"/>
      <c r="N7">
        <v>1</v>
      </c>
      <c r="O7">
        <v>5342</v>
      </c>
    </row>
    <row r="8" spans="1:15">
      <c r="A8" s="48"/>
      <c r="B8" s="63" t="s">
        <v>241</v>
      </c>
      <c r="C8" s="63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11">
        <f t="shared" ref="I8:I10" si="3">K8/D8/G8</f>
        <v>1.74668</v>
      </c>
      <c r="J8" s="10">
        <f t="shared" si="0"/>
        <v>28625.735681407015</v>
      </c>
      <c r="K8" s="11">
        <f t="shared" si="1"/>
        <v>34933.599999999999</v>
      </c>
      <c r="L8" s="67"/>
      <c r="M8" s="67"/>
      <c r="N8">
        <v>5</v>
      </c>
      <c r="O8">
        <v>174668</v>
      </c>
    </row>
    <row r="9" spans="1:15">
      <c r="A9" s="48"/>
      <c r="B9" s="63" t="s">
        <v>241</v>
      </c>
      <c r="C9" s="63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11">
        <f t="shared" si="3"/>
        <v>3.4389600000000002</v>
      </c>
      <c r="J9" s="10">
        <f t="shared" si="0"/>
        <v>29078.558634005629</v>
      </c>
      <c r="K9" s="11">
        <f t="shared" si="1"/>
        <v>68779.199999999997</v>
      </c>
      <c r="L9" s="67"/>
      <c r="M9" s="67"/>
      <c r="N9">
        <v>5</v>
      </c>
      <c r="O9" s="86">
        <v>343896</v>
      </c>
    </row>
    <row r="10" spans="1:15">
      <c r="A10" s="48"/>
      <c r="B10" s="63" t="s">
        <v>241</v>
      </c>
      <c r="C10" s="63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11">
        <f t="shared" si="3"/>
        <v>7.1257499999999991</v>
      </c>
      <c r="J10" s="10">
        <f t="shared" si="0"/>
        <v>28067.22099428131</v>
      </c>
      <c r="K10" s="11">
        <f t="shared" si="1"/>
        <v>142515</v>
      </c>
      <c r="L10" s="67"/>
      <c r="M10" s="67"/>
      <c r="N10">
        <v>5</v>
      </c>
      <c r="O10">
        <v>712575</v>
      </c>
    </row>
    <row r="11" spans="1:15">
      <c r="A11" s="71" t="s">
        <v>242</v>
      </c>
      <c r="B11" s="63" t="s">
        <v>239</v>
      </c>
      <c r="C11" s="63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11">
        <f t="shared" ref="I11:I30" si="5">K11/C11*H11</f>
        <v>1.2339683333333333</v>
      </c>
      <c r="J11" s="10">
        <f t="shared" si="0"/>
        <v>810.3935676361225</v>
      </c>
      <c r="K11" s="11">
        <f t="shared" si="1"/>
        <v>7403810</v>
      </c>
      <c r="L11" s="65"/>
      <c r="M11" s="65"/>
      <c r="N11">
        <v>1</v>
      </c>
      <c r="O11">
        <v>7403810</v>
      </c>
    </row>
    <row r="12" spans="1:15">
      <c r="A12" s="48"/>
      <c r="B12" s="63" t="s">
        <v>239</v>
      </c>
      <c r="C12" s="63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11">
        <f t="shared" si="5"/>
        <v>1.8911916666666668</v>
      </c>
      <c r="J12" s="10">
        <f t="shared" si="0"/>
        <v>26438.356767999012</v>
      </c>
      <c r="K12" s="11">
        <f t="shared" si="1"/>
        <v>226943</v>
      </c>
      <c r="L12" s="65"/>
      <c r="M12" s="66"/>
      <c r="N12">
        <v>5</v>
      </c>
      <c r="O12">
        <v>1134715</v>
      </c>
    </row>
    <row r="13" spans="1:15">
      <c r="A13" s="48"/>
      <c r="B13" s="63" t="s">
        <v>239</v>
      </c>
      <c r="C13" s="63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11">
        <f t="shared" si="5"/>
        <v>1.0720399999999999</v>
      </c>
      <c r="J13" s="10">
        <f t="shared" si="0"/>
        <v>93280.101488750428</v>
      </c>
      <c r="K13" s="11">
        <f t="shared" si="1"/>
        <v>64322.400000000001</v>
      </c>
      <c r="L13" s="65"/>
      <c r="M13" s="66"/>
      <c r="N13">
        <v>5</v>
      </c>
      <c r="O13">
        <v>321612</v>
      </c>
    </row>
    <row r="14" spans="1:15">
      <c r="A14" s="48"/>
      <c r="B14" s="63" t="s">
        <v>239</v>
      </c>
      <c r="C14" s="63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11">
        <f t="shared" si="5"/>
        <v>1.9586866666666667</v>
      </c>
      <c r="J14" s="10">
        <f t="shared" si="0"/>
        <v>102109.23646116615</v>
      </c>
      <c r="K14" s="11">
        <f t="shared" si="1"/>
        <v>58760.6</v>
      </c>
      <c r="L14" s="65"/>
      <c r="M14" s="66"/>
      <c r="N14">
        <v>5</v>
      </c>
      <c r="O14">
        <v>293803</v>
      </c>
    </row>
    <row r="15" spans="1:15">
      <c r="A15" s="48"/>
      <c r="B15" s="63" t="s">
        <v>239</v>
      </c>
      <c r="C15" s="63">
        <v>6000000</v>
      </c>
      <c r="D15" s="8">
        <f t="shared" si="4"/>
        <v>300000</v>
      </c>
      <c r="E15" s="27">
        <v>1</v>
      </c>
      <c r="F15" s="64" t="s">
        <v>244</v>
      </c>
      <c r="G15" s="8">
        <v>20</v>
      </c>
      <c r="H15" s="14">
        <v>1</v>
      </c>
      <c r="I15" s="11">
        <f t="shared" si="5"/>
        <v>0.44400466666666666</v>
      </c>
      <c r="J15" s="10">
        <f t="shared" si="0"/>
        <v>2252.2285801800881</v>
      </c>
      <c r="K15" s="11">
        <f t="shared" si="1"/>
        <v>2664028</v>
      </c>
      <c r="L15" s="65">
        <v>1.2</v>
      </c>
      <c r="M15" s="65">
        <v>835</v>
      </c>
      <c r="N15">
        <v>1</v>
      </c>
      <c r="O15">
        <v>2664028</v>
      </c>
    </row>
    <row r="16" spans="1:15">
      <c r="A16" s="48"/>
      <c r="B16" s="63" t="s">
        <v>239</v>
      </c>
      <c r="C16" s="63">
        <v>6000000</v>
      </c>
      <c r="D16" s="8">
        <f t="shared" si="4"/>
        <v>6000</v>
      </c>
      <c r="E16" s="27">
        <v>1</v>
      </c>
      <c r="F16" s="13" t="s">
        <v>130</v>
      </c>
      <c r="G16" s="8">
        <v>20</v>
      </c>
      <c r="H16" s="14">
        <v>50</v>
      </c>
      <c r="I16" s="11">
        <f t="shared" si="5"/>
        <v>1.1175350000000002</v>
      </c>
      <c r="J16" s="10">
        <f t="shared" si="0"/>
        <v>44741.328012098049</v>
      </c>
      <c r="K16" s="11">
        <f t="shared" si="1"/>
        <v>134104.20000000001</v>
      </c>
      <c r="L16" s="65">
        <v>1.91</v>
      </c>
      <c r="M16" s="66">
        <v>25931</v>
      </c>
      <c r="N16">
        <v>5</v>
      </c>
      <c r="O16">
        <v>670521</v>
      </c>
    </row>
    <row r="17" spans="1:15">
      <c r="A17" s="48"/>
      <c r="B17" s="63" t="s">
        <v>239</v>
      </c>
      <c r="C17" s="63">
        <v>6000000</v>
      </c>
      <c r="D17" s="8">
        <f t="shared" si="4"/>
        <v>3000</v>
      </c>
      <c r="E17" s="27">
        <v>1</v>
      </c>
      <c r="F17" s="13" t="s">
        <v>130</v>
      </c>
      <c r="G17" s="8">
        <v>20</v>
      </c>
      <c r="H17" s="14">
        <v>100</v>
      </c>
      <c r="I17" s="11">
        <f t="shared" si="5"/>
        <v>1.0461666666666667</v>
      </c>
      <c r="J17" s="10">
        <f t="shared" si="0"/>
        <v>95587.06388402103</v>
      </c>
      <c r="K17" s="11">
        <f t="shared" si="1"/>
        <v>62770</v>
      </c>
      <c r="L17" s="65">
        <v>2.6</v>
      </c>
      <c r="M17" s="66">
        <v>38115</v>
      </c>
      <c r="N17">
        <v>5</v>
      </c>
      <c r="O17">
        <v>313850</v>
      </c>
    </row>
    <row r="18" spans="1:15">
      <c r="A18" s="48"/>
      <c r="B18" s="63" t="s">
        <v>239</v>
      </c>
      <c r="C18" s="63">
        <v>6000000</v>
      </c>
      <c r="D18" s="8">
        <f t="shared" si="4"/>
        <v>1500</v>
      </c>
      <c r="E18" s="27">
        <v>1</v>
      </c>
      <c r="F18" s="13" t="s">
        <v>130</v>
      </c>
      <c r="G18" s="8">
        <v>20</v>
      </c>
      <c r="H18" s="14">
        <v>200</v>
      </c>
      <c r="I18" s="11">
        <f t="shared" si="5"/>
        <v>1.9380733333333333</v>
      </c>
      <c r="J18" s="10">
        <f t="shared" si="0"/>
        <v>103195.2695288448</v>
      </c>
      <c r="K18" s="11">
        <f t="shared" si="1"/>
        <v>58142.2</v>
      </c>
      <c r="L18" s="65">
        <v>3.47</v>
      </c>
      <c r="M18" s="66">
        <v>47259</v>
      </c>
      <c r="N18">
        <v>5</v>
      </c>
      <c r="O18">
        <v>290711</v>
      </c>
    </row>
    <row r="19" spans="1:15">
      <c r="A19" s="48"/>
      <c r="B19" s="63" t="s">
        <v>240</v>
      </c>
      <c r="C19" s="63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11">
        <f t="shared" si="5"/>
        <v>0.61204866666666669</v>
      </c>
      <c r="J19" s="10">
        <f t="shared" si="0"/>
        <v>1633.8570026566515</v>
      </c>
      <c r="K19" s="11">
        <f t="shared" si="1"/>
        <v>1836146</v>
      </c>
      <c r="L19" s="65">
        <v>1.52</v>
      </c>
      <c r="M19" s="65">
        <v>658</v>
      </c>
      <c r="N19">
        <v>1</v>
      </c>
      <c r="O19">
        <v>1836146</v>
      </c>
    </row>
    <row r="20" spans="1:15">
      <c r="A20" s="48"/>
      <c r="B20" s="63" t="s">
        <v>240</v>
      </c>
      <c r="C20" s="63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11">
        <f t="shared" si="5"/>
        <v>2.9631466666666664</v>
      </c>
      <c r="J20" s="10">
        <f t="shared" si="0"/>
        <v>16873.953814863482</v>
      </c>
      <c r="K20" s="11">
        <f t="shared" si="1"/>
        <v>177788.79999999999</v>
      </c>
      <c r="L20" s="65">
        <v>2.15</v>
      </c>
      <c r="M20" s="66">
        <v>23079</v>
      </c>
      <c r="N20">
        <v>5</v>
      </c>
      <c r="O20">
        <v>888944</v>
      </c>
    </row>
    <row r="21" spans="1:15">
      <c r="A21" s="48"/>
      <c r="B21" s="63" t="s">
        <v>240</v>
      </c>
      <c r="C21" s="63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11">
        <f t="shared" si="5"/>
        <v>3.017126666666667</v>
      </c>
      <c r="J21" s="10">
        <f t="shared" si="0"/>
        <v>33144.117250629184</v>
      </c>
      <c r="K21" s="11">
        <f t="shared" si="1"/>
        <v>90513.8</v>
      </c>
      <c r="L21" s="65">
        <v>2.86</v>
      </c>
      <c r="M21" s="66">
        <v>34608</v>
      </c>
      <c r="N21">
        <v>5</v>
      </c>
      <c r="O21">
        <v>452569</v>
      </c>
    </row>
    <row r="22" spans="1:15">
      <c r="A22" s="48"/>
      <c r="B22" s="63" t="s">
        <v>240</v>
      </c>
      <c r="C22" s="63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11">
        <f t="shared" si="5"/>
        <v>5.9786933333333323</v>
      </c>
      <c r="J22" s="10">
        <f t="shared" si="0"/>
        <v>33452.125548057331</v>
      </c>
      <c r="K22" s="11">
        <f t="shared" si="1"/>
        <v>89680.4</v>
      </c>
      <c r="L22" s="65">
        <v>5.86</v>
      </c>
      <c r="M22" s="66">
        <v>33781</v>
      </c>
      <c r="N22">
        <v>5</v>
      </c>
      <c r="O22">
        <v>448402</v>
      </c>
    </row>
    <row r="23" spans="1:15">
      <c r="A23" s="48"/>
      <c r="B23" s="63" t="s">
        <v>241</v>
      </c>
      <c r="C23" s="63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11">
        <f t="shared" si="5"/>
        <v>0.33186959999999999</v>
      </c>
      <c r="J23" s="10">
        <f t="shared" si="0"/>
        <v>3013.2317030544527</v>
      </c>
      <c r="K23" s="11">
        <f t="shared" si="1"/>
        <v>3318696</v>
      </c>
      <c r="L23" s="65">
        <v>4.8499999999999996</v>
      </c>
      <c r="M23" s="65">
        <v>206</v>
      </c>
      <c r="N23">
        <v>1</v>
      </c>
      <c r="O23">
        <v>3318696</v>
      </c>
    </row>
    <row r="24" spans="1:15">
      <c r="A24" s="48"/>
      <c r="B24" s="63" t="s">
        <v>241</v>
      </c>
      <c r="C24" s="63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11">
        <f t="shared" si="5"/>
        <v>0.43084000000000006</v>
      </c>
      <c r="J24" s="10">
        <f t="shared" si="0"/>
        <v>116052.36282610713</v>
      </c>
      <c r="K24" s="11">
        <f t="shared" si="1"/>
        <v>86168</v>
      </c>
      <c r="L24" s="65">
        <v>10.029999999999999</v>
      </c>
      <c r="M24" s="66">
        <v>4848</v>
      </c>
      <c r="N24">
        <v>5</v>
      </c>
      <c r="O24">
        <v>430840</v>
      </c>
    </row>
    <row r="25" spans="1:15">
      <c r="A25" s="48"/>
      <c r="B25" s="63" t="s">
        <v>241</v>
      </c>
      <c r="C25" s="63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11">
        <f t="shared" si="5"/>
        <v>0.48849800000000004</v>
      </c>
      <c r="J25" s="10">
        <f t="shared" si="0"/>
        <v>204709.12879888964</v>
      </c>
      <c r="K25" s="11">
        <f t="shared" si="1"/>
        <v>48849.8</v>
      </c>
      <c r="L25" s="65">
        <v>13.13</v>
      </c>
      <c r="M25" s="66">
        <v>7552</v>
      </c>
      <c r="N25">
        <v>5</v>
      </c>
      <c r="O25">
        <v>244249</v>
      </c>
    </row>
    <row r="26" spans="1:15">
      <c r="A26" s="48"/>
      <c r="B26" s="63" t="s">
        <v>241</v>
      </c>
      <c r="C26" s="63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11">
        <f t="shared" si="5"/>
        <v>0.70997199999999994</v>
      </c>
      <c r="J26" s="10">
        <f t="shared" si="0"/>
        <v>281701.25019014836</v>
      </c>
      <c r="K26" s="11">
        <f t="shared" si="1"/>
        <v>35498.6</v>
      </c>
      <c r="L26" s="65">
        <v>16.170000000000002</v>
      </c>
      <c r="M26" s="66">
        <v>12188</v>
      </c>
      <c r="N26">
        <v>5</v>
      </c>
      <c r="O26">
        <v>177493</v>
      </c>
    </row>
    <row r="27" spans="1:15">
      <c r="A27" s="48"/>
      <c r="B27" s="63" t="s">
        <v>241</v>
      </c>
      <c r="C27" s="63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11">
        <f t="shared" si="5"/>
        <v>0.38014340000000002</v>
      </c>
      <c r="J27" s="10">
        <f t="shared" si="0"/>
        <v>2630.5862471898763</v>
      </c>
      <c r="K27" s="11">
        <f t="shared" si="1"/>
        <v>3801434</v>
      </c>
      <c r="L27" s="65">
        <v>1.07</v>
      </c>
      <c r="M27" s="65">
        <v>936</v>
      </c>
      <c r="N27">
        <v>1</v>
      </c>
      <c r="O27">
        <v>3801434</v>
      </c>
    </row>
    <row r="28" spans="1:15">
      <c r="A28" s="48"/>
      <c r="B28" s="63" t="s">
        <v>241</v>
      </c>
      <c r="C28" s="63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11">
        <f t="shared" si="5"/>
        <v>0.48171400000000003</v>
      </c>
      <c r="J28" s="10">
        <f t="shared" si="0"/>
        <v>103796.02834877126</v>
      </c>
      <c r="K28" s="11">
        <f t="shared" si="1"/>
        <v>96342.8</v>
      </c>
      <c r="L28" s="65">
        <v>1.27</v>
      </c>
      <c r="M28" s="66">
        <v>38912</v>
      </c>
      <c r="N28">
        <v>5</v>
      </c>
      <c r="O28">
        <v>481714</v>
      </c>
    </row>
    <row r="29" spans="1:15">
      <c r="A29" s="48"/>
      <c r="B29" s="63" t="s">
        <v>241</v>
      </c>
      <c r="C29" s="63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11">
        <f t="shared" si="5"/>
        <v>0.55069400000000002</v>
      </c>
      <c r="J29" s="10">
        <f t="shared" si="0"/>
        <v>181589.04945396172</v>
      </c>
      <c r="K29" s="11">
        <f t="shared" si="1"/>
        <v>55069.4</v>
      </c>
      <c r="L29" s="65">
        <v>1.5</v>
      </c>
      <c r="M29" s="66">
        <v>65271</v>
      </c>
      <c r="N29">
        <v>5</v>
      </c>
      <c r="O29">
        <v>275347</v>
      </c>
    </row>
    <row r="30" spans="1:15">
      <c r="A30" s="72"/>
      <c r="B30" s="63" t="s">
        <v>241</v>
      </c>
      <c r="C30" s="63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11">
        <f t="shared" si="5"/>
        <v>0.76889200000000002</v>
      </c>
      <c r="J30" s="10">
        <f t="shared" si="0"/>
        <v>260114.55444977968</v>
      </c>
      <c r="K30" s="11">
        <f t="shared" si="1"/>
        <v>38444.6</v>
      </c>
      <c r="L30" s="65">
        <v>2.1</v>
      </c>
      <c r="M30" s="66">
        <v>93455</v>
      </c>
      <c r="N30">
        <v>5</v>
      </c>
      <c r="O30">
        <v>192223</v>
      </c>
    </row>
    <row r="31" spans="1:15" ht="14.1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70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2"/>
  <sheetViews>
    <sheetView tabSelected="1" zoomScale="70" zoomScaleNormal="70" workbookViewId="0">
      <selection activeCell="L28" sqref="L28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customWidth="1"/>
    <col min="11" max="11" width="13.453125" customWidth="1"/>
    <col min="12" max="12" width="15.7265625" customWidth="1"/>
    <col min="14" max="14" width="13.08984375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82" t="s">
        <v>125</v>
      </c>
      <c r="B3" s="63" t="s">
        <v>262</v>
      </c>
      <c r="C3" s="63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10">
        <f>L3/C3*I3</f>
        <v>0.2940024</v>
      </c>
      <c r="K3" s="10">
        <f>1000/J3*I3</f>
        <v>3401.3327782358238</v>
      </c>
      <c r="L3" s="11">
        <f>P3/O3</f>
        <v>2940024</v>
      </c>
      <c r="M3" s="58">
        <v>0.69</v>
      </c>
      <c r="N3" s="59">
        <v>1442</v>
      </c>
      <c r="O3">
        <v>1</v>
      </c>
      <c r="P3">
        <v>2940024</v>
      </c>
    </row>
    <row r="4" spans="1:16">
      <c r="A4" s="48"/>
      <c r="B4" s="63" t="s">
        <v>262</v>
      </c>
      <c r="C4" s="63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10">
        <f t="shared" ref="J4:J23" si="1">L4/C4*I4</f>
        <v>0.20763200000000001</v>
      </c>
      <c r="K4" s="10">
        <f t="shared" ref="K4:K23" si="2">1000/J4*I4</f>
        <v>481621.33004546503</v>
      </c>
      <c r="L4" s="11">
        <f t="shared" ref="L4:L23" si="3">P4/O4</f>
        <v>20763.2</v>
      </c>
      <c r="M4" s="58">
        <v>1.1100000000000001</v>
      </c>
      <c r="N4" s="59">
        <v>87379</v>
      </c>
      <c r="O4">
        <v>5</v>
      </c>
      <c r="P4">
        <v>103816</v>
      </c>
    </row>
    <row r="5" spans="1:16">
      <c r="A5" s="48"/>
      <c r="B5" s="63" t="s">
        <v>262</v>
      </c>
      <c r="C5" s="63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10">
        <f t="shared" si="1"/>
        <v>0.25027599999999994</v>
      </c>
      <c r="K5" s="10">
        <f t="shared" si="2"/>
        <v>799117.77397752902</v>
      </c>
      <c r="L5" s="11">
        <f t="shared" si="3"/>
        <v>12513.8</v>
      </c>
      <c r="M5" s="58">
        <v>1.29</v>
      </c>
      <c r="N5" s="59">
        <v>147950</v>
      </c>
      <c r="O5">
        <v>5</v>
      </c>
      <c r="P5">
        <v>62569</v>
      </c>
    </row>
    <row r="6" spans="1:16">
      <c r="A6" s="82"/>
      <c r="B6" s="63" t="s">
        <v>251</v>
      </c>
      <c r="C6" s="63">
        <v>1</v>
      </c>
      <c r="D6" s="8">
        <v>1000</v>
      </c>
      <c r="E6" s="11">
        <v>1</v>
      </c>
      <c r="F6" s="8" t="s">
        <v>137</v>
      </c>
      <c r="G6" s="8">
        <v>10000</v>
      </c>
      <c r="H6" s="8">
        <v>20</v>
      </c>
      <c r="I6" s="14">
        <v>1</v>
      </c>
      <c r="J6" s="10">
        <f>L6/D6/H6</f>
        <v>0.2455</v>
      </c>
      <c r="K6" s="10">
        <f>1000/J6*I6</f>
        <v>4073.3197556008149</v>
      </c>
      <c r="L6" s="11">
        <f t="shared" si="3"/>
        <v>4910</v>
      </c>
      <c r="O6">
        <v>1</v>
      </c>
      <c r="P6">
        <v>4910</v>
      </c>
    </row>
    <row r="7" spans="1:16">
      <c r="A7" s="48"/>
      <c r="B7" s="63" t="s">
        <v>251</v>
      </c>
      <c r="C7" s="63">
        <v>1</v>
      </c>
      <c r="D7" s="8">
        <v>1000</v>
      </c>
      <c r="E7" s="11">
        <v>1</v>
      </c>
      <c r="F7" s="8" t="s">
        <v>137</v>
      </c>
      <c r="G7" s="8">
        <v>10000</v>
      </c>
      <c r="H7" s="8">
        <v>20</v>
      </c>
      <c r="I7" s="14">
        <v>100</v>
      </c>
      <c r="J7" s="10">
        <f t="shared" ref="J7:J8" si="4">L7/D7/H7</f>
        <v>0.68586000000000003</v>
      </c>
      <c r="K7" s="10">
        <f t="shared" ref="K7:K8" si="5">1000/J7*I7</f>
        <v>145802.35033388739</v>
      </c>
      <c r="L7" s="11">
        <f t="shared" si="3"/>
        <v>13717.2</v>
      </c>
      <c r="O7">
        <v>5</v>
      </c>
      <c r="P7">
        <v>68586</v>
      </c>
    </row>
    <row r="8" spans="1:16">
      <c r="A8" s="48"/>
      <c r="B8" s="63" t="s">
        <v>251</v>
      </c>
      <c r="C8" s="63">
        <v>1</v>
      </c>
      <c r="D8" s="8">
        <v>1000</v>
      </c>
      <c r="E8" s="11">
        <v>1</v>
      </c>
      <c r="F8" s="8" t="s">
        <v>137</v>
      </c>
      <c r="G8" s="8">
        <v>10000</v>
      </c>
      <c r="H8" s="8">
        <v>20</v>
      </c>
      <c r="I8" s="14">
        <v>200</v>
      </c>
      <c r="J8" s="10">
        <f t="shared" si="4"/>
        <v>1.4814099999999999</v>
      </c>
      <c r="K8" s="10">
        <f t="shared" si="5"/>
        <v>135006.5140643036</v>
      </c>
      <c r="L8" s="11">
        <f t="shared" si="3"/>
        <v>29628.2</v>
      </c>
      <c r="O8">
        <v>5</v>
      </c>
      <c r="P8">
        <v>148141</v>
      </c>
    </row>
    <row r="9" spans="1:16">
      <c r="A9" s="48"/>
      <c r="B9" s="63" t="s">
        <v>251</v>
      </c>
      <c r="C9" s="63">
        <v>6000000</v>
      </c>
      <c r="D9" s="8">
        <f>C9/E9/H9/I9</f>
        <v>300000</v>
      </c>
      <c r="E9" s="11">
        <v>1</v>
      </c>
      <c r="F9" s="13" t="s">
        <v>136</v>
      </c>
      <c r="G9" s="8">
        <v>10000</v>
      </c>
      <c r="H9" s="8">
        <v>20</v>
      </c>
      <c r="I9" s="14">
        <v>1</v>
      </c>
      <c r="J9" s="10">
        <f t="shared" si="1"/>
        <v>0.43163516666666668</v>
      </c>
      <c r="K9" s="10">
        <f t="shared" si="2"/>
        <v>2316.7713782974897</v>
      </c>
      <c r="L9" s="11">
        <f t="shared" si="3"/>
        <v>2589811</v>
      </c>
      <c r="M9" s="58">
        <v>0.56000000000000005</v>
      </c>
      <c r="N9" s="59">
        <v>1778</v>
      </c>
      <c r="O9">
        <v>1</v>
      </c>
      <c r="P9">
        <v>2589811</v>
      </c>
    </row>
    <row r="10" spans="1:16">
      <c r="A10" s="48"/>
      <c r="B10" s="63" t="s">
        <v>251</v>
      </c>
      <c r="C10" s="63">
        <v>6000000</v>
      </c>
      <c r="D10" s="8">
        <f>C10/E10/H10/I10</f>
        <v>3000</v>
      </c>
      <c r="E10" s="11">
        <v>1</v>
      </c>
      <c r="F10" s="13" t="s">
        <v>136</v>
      </c>
      <c r="G10" s="8">
        <v>10000</v>
      </c>
      <c r="H10" s="8">
        <v>20</v>
      </c>
      <c r="I10" s="14">
        <v>100</v>
      </c>
      <c r="J10" s="10">
        <f t="shared" si="1"/>
        <v>0.41106999999999999</v>
      </c>
      <c r="K10" s="10">
        <f t="shared" si="2"/>
        <v>243267.57000024326</v>
      </c>
      <c r="L10" s="11">
        <f t="shared" si="3"/>
        <v>24664.2</v>
      </c>
      <c r="M10" s="58">
        <v>0.97</v>
      </c>
      <c r="N10" s="59">
        <v>98822</v>
      </c>
      <c r="O10">
        <v>5</v>
      </c>
      <c r="P10">
        <v>123321</v>
      </c>
    </row>
    <row r="11" spans="1:16">
      <c r="A11" s="48"/>
      <c r="B11" s="63" t="s">
        <v>251</v>
      </c>
      <c r="C11" s="63">
        <v>6000000</v>
      </c>
      <c r="D11" s="8">
        <f>C11/E11/H11/I11</f>
        <v>1500</v>
      </c>
      <c r="E11" s="11">
        <v>1</v>
      </c>
      <c r="F11" s="13" t="s">
        <v>136</v>
      </c>
      <c r="G11" s="8">
        <v>10000</v>
      </c>
      <c r="H11" s="8">
        <v>20</v>
      </c>
      <c r="I11" s="14">
        <v>200</v>
      </c>
      <c r="J11" s="10">
        <f t="shared" si="1"/>
        <v>0.56644000000000005</v>
      </c>
      <c r="K11" s="10">
        <f t="shared" si="2"/>
        <v>353082.40943436197</v>
      </c>
      <c r="L11" s="11">
        <f t="shared" si="3"/>
        <v>16993.2</v>
      </c>
      <c r="M11" s="58">
        <v>1.49</v>
      </c>
      <c r="N11" s="59">
        <v>131567</v>
      </c>
      <c r="O11">
        <v>5</v>
      </c>
      <c r="P11">
        <v>84966</v>
      </c>
    </row>
    <row r="12" spans="1:16">
      <c r="A12" s="48"/>
      <c r="B12" s="63" t="s">
        <v>251</v>
      </c>
      <c r="C12" s="63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10">
        <f t="shared" si="1"/>
        <v>0.42765116666666669</v>
      </c>
      <c r="K12" s="10">
        <f t="shared" si="2"/>
        <v>2338.3544298370907</v>
      </c>
      <c r="L12" s="11">
        <f t="shared" si="3"/>
        <v>2565907</v>
      </c>
      <c r="M12" s="58">
        <v>4.6000000000000001E-4</v>
      </c>
      <c r="N12" s="59">
        <v>2173913</v>
      </c>
      <c r="O12">
        <v>1</v>
      </c>
      <c r="P12">
        <v>2565907</v>
      </c>
    </row>
    <row r="13" spans="1:16">
      <c r="A13" s="48"/>
      <c r="B13" s="63" t="s">
        <v>251</v>
      </c>
      <c r="C13" s="63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10">
        <f t="shared" si="1"/>
        <v>1.1403300000000001</v>
      </c>
      <c r="K13" s="10">
        <f t="shared" si="2"/>
        <v>87693.913165487174</v>
      </c>
      <c r="L13" s="11">
        <f t="shared" si="3"/>
        <v>68419.8</v>
      </c>
      <c r="M13" s="69">
        <v>3.2000000000000003E-4</v>
      </c>
      <c r="N13" s="23">
        <v>248138958</v>
      </c>
      <c r="O13">
        <v>5</v>
      </c>
      <c r="P13">
        <v>342099</v>
      </c>
    </row>
    <row r="14" spans="1:16">
      <c r="A14" s="48"/>
      <c r="B14" s="63" t="s">
        <v>251</v>
      </c>
      <c r="C14" s="63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10">
        <f t="shared" si="1"/>
        <v>2.0121666666666664</v>
      </c>
      <c r="K14" s="10">
        <f t="shared" si="2"/>
        <v>99395.344984676558</v>
      </c>
      <c r="L14" s="11">
        <f t="shared" si="3"/>
        <v>60365</v>
      </c>
      <c r="M14" s="58" t="s">
        <v>245</v>
      </c>
      <c r="N14" s="59">
        <v>50955414</v>
      </c>
      <c r="O14">
        <v>5</v>
      </c>
      <c r="P14">
        <v>301825</v>
      </c>
    </row>
    <row r="15" spans="1:16">
      <c r="A15" s="48"/>
      <c r="B15" s="63" t="s">
        <v>252</v>
      </c>
      <c r="C15" s="63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10">
        <f t="shared" si="1"/>
        <v>0.53008166666666667</v>
      </c>
      <c r="K15" s="10">
        <f t="shared" si="2"/>
        <v>1886.5017654512355</v>
      </c>
      <c r="L15" s="11">
        <f t="shared" si="3"/>
        <v>1590245</v>
      </c>
      <c r="M15" s="58">
        <v>0.64</v>
      </c>
      <c r="N15" s="59">
        <v>1562</v>
      </c>
      <c r="O15">
        <v>1</v>
      </c>
      <c r="P15">
        <v>1590245</v>
      </c>
    </row>
    <row r="16" spans="1:16">
      <c r="A16" s="48"/>
      <c r="B16" s="63" t="s">
        <v>252</v>
      </c>
      <c r="C16" s="63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10">
        <f t="shared" si="1"/>
        <v>0.44889333333333326</v>
      </c>
      <c r="K16" s="10">
        <f t="shared" si="2"/>
        <v>222770.07158344972</v>
      </c>
      <c r="L16" s="11">
        <f t="shared" si="3"/>
        <v>13466.8</v>
      </c>
      <c r="M16" s="58">
        <v>1.19</v>
      </c>
      <c r="N16" s="83">
        <v>82098</v>
      </c>
      <c r="O16">
        <v>5</v>
      </c>
      <c r="P16">
        <v>67334</v>
      </c>
    </row>
    <row r="17" spans="1:16">
      <c r="A17" s="48"/>
      <c r="B17" s="63" t="s">
        <v>252</v>
      </c>
      <c r="C17" s="63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10">
        <f t="shared" si="1"/>
        <v>0.59094666666666673</v>
      </c>
      <c r="K17" s="10">
        <f t="shared" si="2"/>
        <v>338440.01714762748</v>
      </c>
      <c r="L17" s="11">
        <f t="shared" si="3"/>
        <v>8864.2000000000007</v>
      </c>
      <c r="M17" s="58">
        <v>1.48</v>
      </c>
      <c r="N17" s="59">
        <v>130396</v>
      </c>
      <c r="O17">
        <v>5</v>
      </c>
      <c r="P17">
        <v>44321</v>
      </c>
    </row>
    <row r="18" spans="1:16">
      <c r="A18" s="48"/>
      <c r="B18" s="63" t="s">
        <v>253</v>
      </c>
      <c r="C18" s="63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10">
        <f t="shared" si="1"/>
        <v>0.21712890000000001</v>
      </c>
      <c r="K18" s="10">
        <f t="shared" si="2"/>
        <v>4605.5591862713809</v>
      </c>
      <c r="L18" s="11">
        <f>P18/O18</f>
        <v>2171289</v>
      </c>
      <c r="M18" s="58">
        <v>1.95</v>
      </c>
      <c r="N18" s="68">
        <v>513</v>
      </c>
      <c r="O18">
        <v>1</v>
      </c>
      <c r="P18">
        <v>2171289</v>
      </c>
    </row>
    <row r="19" spans="1:16">
      <c r="A19" s="48"/>
      <c r="B19" s="63" t="s">
        <v>253</v>
      </c>
      <c r="C19" s="63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10">
        <f t="shared" si="1"/>
        <v>0.49641599999999997</v>
      </c>
      <c r="K19" s="10">
        <f t="shared" si="2"/>
        <v>201443.95023528655</v>
      </c>
      <c r="L19" s="11">
        <f t="shared" si="3"/>
        <v>49641.599999999999</v>
      </c>
      <c r="M19" s="58">
        <v>4.0999999999999996</v>
      </c>
      <c r="N19" s="59">
        <v>24057</v>
      </c>
      <c r="O19">
        <v>5</v>
      </c>
      <c r="P19">
        <v>248208</v>
      </c>
    </row>
    <row r="20" spans="1:16">
      <c r="A20" s="48"/>
      <c r="B20" s="63" t="s">
        <v>253</v>
      </c>
      <c r="C20" s="63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10">
        <f t="shared" si="1"/>
        <v>0.62919999999999998</v>
      </c>
      <c r="K20" s="10">
        <f t="shared" si="2"/>
        <v>317863.95422759058</v>
      </c>
      <c r="L20" s="11">
        <f t="shared" si="3"/>
        <v>31460</v>
      </c>
      <c r="M20" s="58">
        <v>4.6399999999999997</v>
      </c>
      <c r="N20" s="59">
        <v>41304</v>
      </c>
      <c r="O20">
        <v>5</v>
      </c>
      <c r="P20">
        <v>157300</v>
      </c>
    </row>
    <row r="21" spans="1:16">
      <c r="A21" s="48"/>
      <c r="B21" s="63" t="s">
        <v>253</v>
      </c>
      <c r="C21" s="63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10">
        <f t="shared" si="1"/>
        <v>0.27144760000000001</v>
      </c>
      <c r="K21" s="10">
        <f t="shared" si="2"/>
        <v>3683.9522618730098</v>
      </c>
      <c r="L21" s="11">
        <f t="shared" si="3"/>
        <v>2714476</v>
      </c>
      <c r="M21" s="60">
        <v>0.97</v>
      </c>
      <c r="N21" s="59">
        <v>1035</v>
      </c>
      <c r="O21">
        <v>1</v>
      </c>
      <c r="P21">
        <v>2714476</v>
      </c>
    </row>
    <row r="22" spans="1:16">
      <c r="A22" s="48"/>
      <c r="B22" s="63" t="s">
        <v>253</v>
      </c>
      <c r="C22" s="63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10">
        <f t="shared" si="1"/>
        <v>0.56175200000000003</v>
      </c>
      <c r="K22" s="10">
        <f t="shared" si="2"/>
        <v>178014.49750067646</v>
      </c>
      <c r="L22" s="11">
        <f t="shared" si="3"/>
        <v>56175.199999999997</v>
      </c>
      <c r="M22" s="58">
        <v>1.47</v>
      </c>
      <c r="N22" s="59">
        <v>66736</v>
      </c>
      <c r="O22">
        <v>5</v>
      </c>
      <c r="P22">
        <v>280876</v>
      </c>
    </row>
    <row r="23" spans="1:16">
      <c r="A23" s="72"/>
      <c r="B23" s="63" t="s">
        <v>253</v>
      </c>
      <c r="C23" s="63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10">
        <f t="shared" si="1"/>
        <v>0.71556399999999998</v>
      </c>
      <c r="K23" s="10">
        <f t="shared" si="2"/>
        <v>279499.80714513309</v>
      </c>
      <c r="L23" s="11">
        <f t="shared" si="3"/>
        <v>35778.199999999997</v>
      </c>
      <c r="M23" s="58">
        <v>1.85</v>
      </c>
      <c r="N23" s="59">
        <v>104678</v>
      </c>
      <c r="O23">
        <v>5</v>
      </c>
      <c r="P23">
        <v>178891</v>
      </c>
    </row>
    <row r="24" spans="1:16" ht="14.15" customHeight="1">
      <c r="A24" s="95" t="s">
        <v>142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1:16">
      <c r="A25" s="1"/>
      <c r="E25" s="1"/>
      <c r="F25" s="1"/>
      <c r="G25" s="1"/>
      <c r="H25" s="1"/>
      <c r="I25" s="1"/>
      <c r="J25" s="1"/>
      <c r="K25" s="1"/>
    </row>
    <row r="32" spans="1:16" ht="14.15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6" zoomScale="70" zoomScaleNormal="70" workbookViewId="0">
      <selection activeCell="L25" sqref="L25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97" t="s">
        <v>249</v>
      </c>
      <c r="B3" s="63" t="s">
        <v>246</v>
      </c>
      <c r="C3" s="63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61">
        <v>2.1</v>
      </c>
      <c r="N3" s="61">
        <v>476</v>
      </c>
      <c r="O3">
        <v>1</v>
      </c>
      <c r="P3">
        <v>4819113</v>
      </c>
    </row>
    <row r="4" spans="1:16">
      <c r="A4" s="98"/>
      <c r="B4" s="63" t="s">
        <v>246</v>
      </c>
      <c r="C4" s="63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9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62">
        <v>3.2</v>
      </c>
      <c r="N4" s="23">
        <v>30989</v>
      </c>
      <c r="O4">
        <v>5</v>
      </c>
      <c r="P4">
        <v>526978</v>
      </c>
    </row>
    <row r="5" spans="1:16">
      <c r="A5" s="98"/>
      <c r="B5" s="63" t="s">
        <v>246</v>
      </c>
      <c r="C5" s="63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62">
        <v>4.57</v>
      </c>
      <c r="N5" s="23">
        <v>43322</v>
      </c>
      <c r="O5">
        <v>5</v>
      </c>
      <c r="P5">
        <v>514133</v>
      </c>
    </row>
    <row r="6" spans="1:16">
      <c r="A6" s="98"/>
      <c r="B6" s="63" t="s">
        <v>246</v>
      </c>
      <c r="C6" s="63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73">
        <v>3.27</v>
      </c>
      <c r="N6" s="56">
        <v>306</v>
      </c>
      <c r="O6">
        <v>1</v>
      </c>
      <c r="P6">
        <v>4623227</v>
      </c>
    </row>
    <row r="7" spans="1:16">
      <c r="A7" s="98"/>
      <c r="B7" s="63" t="s">
        <v>246</v>
      </c>
      <c r="C7" s="63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9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62">
        <v>8.8000000000000007</v>
      </c>
      <c r="N7" s="23">
        <v>11110</v>
      </c>
      <c r="O7">
        <v>5</v>
      </c>
      <c r="P7">
        <v>588294</v>
      </c>
    </row>
    <row r="8" spans="1:16">
      <c r="A8" s="98"/>
      <c r="B8" s="63" t="s">
        <v>246</v>
      </c>
      <c r="C8" s="63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62">
        <v>14.36</v>
      </c>
      <c r="N8" s="23">
        <v>13507</v>
      </c>
      <c r="O8">
        <v>5</v>
      </c>
      <c r="P8">
        <v>508700</v>
      </c>
    </row>
    <row r="9" spans="1:16">
      <c r="A9" s="98"/>
      <c r="B9" s="63" t="s">
        <v>247</v>
      </c>
      <c r="C9" s="63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62">
        <v>1.81</v>
      </c>
      <c r="N9" s="23">
        <v>5482</v>
      </c>
      <c r="O9">
        <v>1</v>
      </c>
      <c r="P9">
        <v>3405418</v>
      </c>
    </row>
    <row r="10" spans="1:16">
      <c r="A10" s="98"/>
      <c r="B10" s="63" t="s">
        <v>247</v>
      </c>
      <c r="C10" s="63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9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62">
        <v>2.99</v>
      </c>
      <c r="N10" s="23">
        <v>16605</v>
      </c>
      <c r="O10">
        <v>5</v>
      </c>
      <c r="P10">
        <v>926213</v>
      </c>
    </row>
    <row r="11" spans="1:16">
      <c r="A11" s="98"/>
      <c r="B11" s="63" t="s">
        <v>247</v>
      </c>
      <c r="C11" s="63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9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62">
        <v>4.16</v>
      </c>
      <c r="N11" s="23">
        <v>23764</v>
      </c>
      <c r="O11">
        <v>5</v>
      </c>
      <c r="P11">
        <v>728725</v>
      </c>
    </row>
    <row r="12" spans="1:16">
      <c r="A12" s="98"/>
      <c r="B12" s="63" t="s">
        <v>247</v>
      </c>
      <c r="C12" s="63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62">
        <v>6.46</v>
      </c>
      <c r="N12" s="23">
        <v>30663</v>
      </c>
      <c r="O12">
        <v>5</v>
      </c>
      <c r="P12">
        <v>722495</v>
      </c>
    </row>
    <row r="13" spans="1:16">
      <c r="A13" s="98"/>
      <c r="B13" s="63" t="s">
        <v>248</v>
      </c>
      <c r="C13" s="63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62">
        <v>6.68</v>
      </c>
      <c r="N13" s="27">
        <v>150</v>
      </c>
      <c r="O13">
        <v>1</v>
      </c>
      <c r="P13">
        <v>4891103</v>
      </c>
    </row>
    <row r="14" spans="1:16">
      <c r="A14" s="98"/>
      <c r="B14" s="63" t="s">
        <v>248</v>
      </c>
      <c r="C14" s="63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9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62">
        <v>10</v>
      </c>
      <c r="N14" s="23">
        <v>4924</v>
      </c>
      <c r="O14">
        <v>5</v>
      </c>
      <c r="P14">
        <v>925287</v>
      </c>
    </row>
    <row r="15" spans="1:16">
      <c r="A15" s="98"/>
      <c r="B15" s="63" t="s">
        <v>248</v>
      </c>
      <c r="C15" s="63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9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75">
        <v>12.26</v>
      </c>
      <c r="N15" s="23">
        <v>8076</v>
      </c>
      <c r="O15">
        <v>5</v>
      </c>
      <c r="P15">
        <v>592258</v>
      </c>
    </row>
    <row r="16" spans="1:16">
      <c r="A16" s="98"/>
      <c r="B16" s="63" t="s">
        <v>248</v>
      </c>
      <c r="C16" s="63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62">
        <v>16.93</v>
      </c>
      <c r="N16" s="23">
        <v>11606</v>
      </c>
      <c r="O16">
        <v>5</v>
      </c>
      <c r="P16">
        <v>493483</v>
      </c>
    </row>
    <row r="17" spans="1:16">
      <c r="A17" s="98"/>
      <c r="B17" s="63" t="s">
        <v>248</v>
      </c>
      <c r="C17" s="63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62">
        <v>1.83</v>
      </c>
      <c r="N17" s="27">
        <v>546</v>
      </c>
      <c r="O17">
        <v>1</v>
      </c>
      <c r="P17">
        <v>5519977</v>
      </c>
    </row>
    <row r="18" spans="1:16">
      <c r="A18" s="98"/>
      <c r="B18" s="63" t="s">
        <v>248</v>
      </c>
      <c r="C18" s="63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9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62">
        <v>1.47</v>
      </c>
      <c r="N18" s="23">
        <v>33611</v>
      </c>
      <c r="O18">
        <v>5</v>
      </c>
      <c r="P18">
        <v>997297</v>
      </c>
    </row>
    <row r="19" spans="1:16">
      <c r="A19" s="98"/>
      <c r="B19" s="63" t="s">
        <v>248</v>
      </c>
      <c r="C19" s="63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9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62">
        <v>1.55</v>
      </c>
      <c r="N19" s="23">
        <v>63522</v>
      </c>
      <c r="O19">
        <v>5</v>
      </c>
      <c r="P19">
        <v>584885</v>
      </c>
    </row>
    <row r="20" spans="1:16">
      <c r="A20" s="98"/>
      <c r="B20" s="63" t="s">
        <v>248</v>
      </c>
      <c r="C20" s="63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62">
        <v>2.14</v>
      </c>
      <c r="N20" s="23">
        <v>91198</v>
      </c>
      <c r="O20">
        <v>5</v>
      </c>
      <c r="P20">
        <v>525407</v>
      </c>
    </row>
    <row r="21" spans="1:16">
      <c r="A21" s="97" t="s">
        <v>249</v>
      </c>
      <c r="B21" s="63" t="s">
        <v>246</v>
      </c>
      <c r="C21" s="63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63" t="s">
        <v>246</v>
      </c>
      <c r="C22" s="63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9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63" t="s">
        <v>246</v>
      </c>
      <c r="C23" s="63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63" t="s">
        <v>246</v>
      </c>
      <c r="C24" s="63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63" t="s">
        <v>246</v>
      </c>
      <c r="C25" s="63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9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63" t="s">
        <v>246</v>
      </c>
      <c r="C26" s="63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63" t="s">
        <v>247</v>
      </c>
      <c r="C27" s="63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63" t="s">
        <v>247</v>
      </c>
      <c r="C28" s="63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9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63" t="s">
        <v>247</v>
      </c>
      <c r="C29" s="63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9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63" t="s">
        <v>247</v>
      </c>
      <c r="C30" s="63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63" t="s">
        <v>248</v>
      </c>
      <c r="C31" s="63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63" t="s">
        <v>248</v>
      </c>
      <c r="C32" s="63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9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63" t="s">
        <v>248</v>
      </c>
      <c r="C33" s="63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9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63" t="s">
        <v>248</v>
      </c>
      <c r="C34" s="63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63" t="s">
        <v>248</v>
      </c>
      <c r="C35" s="63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63" t="s">
        <v>248</v>
      </c>
      <c r="C36" s="63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9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63" t="s">
        <v>248</v>
      </c>
      <c r="C37" s="63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9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63" t="s">
        <v>248</v>
      </c>
      <c r="C38" s="63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1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1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I19" sqref="I19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275</v>
      </c>
      <c r="D2" s="5" t="s">
        <v>258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8"/>
      <c r="B3" s="63" t="s">
        <v>279</v>
      </c>
      <c r="C3" s="90" t="s">
        <v>277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/>
      <c r="K3" s="11"/>
      <c r="L3" s="11"/>
      <c r="M3">
        <v>27614</v>
      </c>
    </row>
    <row r="4" spans="1:13">
      <c r="A4" s="88"/>
      <c r="B4" s="63" t="s">
        <v>279</v>
      </c>
      <c r="C4" s="90" t="s">
        <v>277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/>
      <c r="K4" s="11"/>
      <c r="L4" s="11"/>
      <c r="M4">
        <v>31556</v>
      </c>
    </row>
    <row r="5" spans="1:13">
      <c r="A5" s="88"/>
      <c r="B5" s="63" t="s">
        <v>279</v>
      </c>
      <c r="C5" s="90" t="s">
        <v>277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/>
      <c r="K5" s="11"/>
      <c r="L5" s="11"/>
      <c r="M5">
        <v>18807</v>
      </c>
    </row>
    <row r="6" spans="1:13">
      <c r="A6" s="88"/>
      <c r="B6" s="63" t="s">
        <v>279</v>
      </c>
      <c r="C6" s="90" t="s">
        <v>277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/>
      <c r="K6" s="11"/>
      <c r="L6" s="11"/>
      <c r="M6">
        <v>20403</v>
      </c>
    </row>
    <row r="7" spans="1:13">
      <c r="A7" s="88"/>
      <c r="B7" s="63" t="s">
        <v>279</v>
      </c>
      <c r="C7" s="90" t="s">
        <v>277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/>
      <c r="K7" s="11"/>
      <c r="L7" s="11"/>
      <c r="M7">
        <v>20525</v>
      </c>
    </row>
    <row r="8" spans="1:13">
      <c r="A8" s="89"/>
      <c r="B8" s="63" t="s">
        <v>279</v>
      </c>
      <c r="C8" s="90" t="s">
        <v>277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/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K36" sqref="K36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6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275</v>
      </c>
      <c r="D2" s="5" t="s">
        <v>263</v>
      </c>
      <c r="E2" s="5" t="s">
        <v>257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7" t="s">
        <v>122</v>
      </c>
      <c r="L2" s="47" t="s">
        <v>123</v>
      </c>
      <c r="M2" s="6" t="s">
        <v>153</v>
      </c>
      <c r="N2" s="7" t="s">
        <v>154</v>
      </c>
      <c r="O2" s="11" t="s">
        <v>135</v>
      </c>
    </row>
    <row r="3" spans="1:17">
      <c r="A3" s="91" t="s">
        <v>260</v>
      </c>
      <c r="B3" s="63" t="s">
        <v>279</v>
      </c>
      <c r="C3" s="90" t="s">
        <v>276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92"/>
      <c r="B4" s="63" t="s">
        <v>279</v>
      </c>
      <c r="C4" s="90" t="s">
        <v>276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92"/>
      <c r="B5" s="63" t="s">
        <v>279</v>
      </c>
      <c r="C5" s="90" t="s">
        <v>276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92"/>
      <c r="B6" s="63" t="s">
        <v>279</v>
      </c>
      <c r="C6" s="90" t="s">
        <v>276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92"/>
      <c r="B7" s="63" t="s">
        <v>279</v>
      </c>
      <c r="C7" s="90" t="s">
        <v>276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92"/>
      <c r="B8" s="63" t="s">
        <v>279</v>
      </c>
      <c r="C8" s="90" t="s">
        <v>276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92"/>
      <c r="B9" s="63" t="s">
        <v>279</v>
      </c>
      <c r="C9" s="90" t="s">
        <v>276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92"/>
      <c r="B10" s="63" t="s">
        <v>279</v>
      </c>
      <c r="C10" s="90" t="s">
        <v>276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92"/>
      <c r="B11" s="63" t="s">
        <v>279</v>
      </c>
      <c r="C11" s="90" t="s">
        <v>276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92"/>
      <c r="B12" s="63" t="s">
        <v>279</v>
      </c>
      <c r="C12" s="90" t="s">
        <v>276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74" customFormat="1">
      <c r="A13" s="92"/>
      <c r="B13" s="63" t="s">
        <v>279</v>
      </c>
      <c r="C13" s="90" t="s">
        <v>276</v>
      </c>
      <c r="D13" s="11">
        <v>1000000</v>
      </c>
      <c r="E13" s="8">
        <f t="shared" si="0"/>
        <v>500</v>
      </c>
      <c r="F13" s="50">
        <v>1</v>
      </c>
      <c r="G13" s="50" t="s">
        <v>156</v>
      </c>
      <c r="H13" s="32" t="s">
        <v>159</v>
      </c>
      <c r="I13" s="32">
        <v>20</v>
      </c>
      <c r="J13" s="32">
        <v>100</v>
      </c>
      <c r="K13" s="10">
        <f t="shared" si="1"/>
        <v>0.75881999999999994</v>
      </c>
      <c r="L13" s="10">
        <f t="shared" si="2"/>
        <v>131783.5586832187</v>
      </c>
      <c r="M13" s="50"/>
      <c r="N13" s="50"/>
      <c r="O13" s="11">
        <f t="shared" si="3"/>
        <v>7588.2</v>
      </c>
      <c r="P13">
        <v>5</v>
      </c>
      <c r="Q13" s="74">
        <v>37941</v>
      </c>
    </row>
    <row r="14" spans="1:17">
      <c r="A14" s="92"/>
      <c r="B14" s="63" t="s">
        <v>279</v>
      </c>
      <c r="C14" s="90" t="s">
        <v>276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74">
        <v>23637</v>
      </c>
    </row>
    <row r="15" spans="1:17">
      <c r="A15" s="92"/>
      <c r="B15" s="63" t="s">
        <v>279</v>
      </c>
      <c r="C15" s="90" t="s">
        <v>276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92"/>
      <c r="B16" s="63" t="s">
        <v>279</v>
      </c>
      <c r="C16" s="90" t="s">
        <v>276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74" customFormat="1">
      <c r="A17" s="92"/>
      <c r="B17" s="63" t="s">
        <v>279</v>
      </c>
      <c r="C17" s="90" t="s">
        <v>276</v>
      </c>
      <c r="D17" s="11">
        <v>1000000</v>
      </c>
      <c r="E17" s="8">
        <f t="shared" si="0"/>
        <v>500</v>
      </c>
      <c r="F17" s="50">
        <v>1</v>
      </c>
      <c r="G17" s="50" t="s">
        <v>158</v>
      </c>
      <c r="H17" s="32" t="s">
        <v>159</v>
      </c>
      <c r="I17" s="32">
        <v>20</v>
      </c>
      <c r="J17" s="32">
        <v>100</v>
      </c>
      <c r="K17" s="10">
        <f t="shared" si="1"/>
        <v>0.77970000000000006</v>
      </c>
      <c r="L17" s="10">
        <f t="shared" si="2"/>
        <v>128254.45684237526</v>
      </c>
      <c r="M17" s="50"/>
      <c r="N17" s="50"/>
      <c r="O17" s="11">
        <f t="shared" si="3"/>
        <v>7797</v>
      </c>
      <c r="P17">
        <v>5</v>
      </c>
      <c r="Q17" s="74">
        <v>38985</v>
      </c>
    </row>
    <row r="18" spans="1:17">
      <c r="A18" s="92"/>
      <c r="B18" s="63" t="s">
        <v>279</v>
      </c>
      <c r="C18" s="90" t="s">
        <v>276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91" t="s">
        <v>259</v>
      </c>
      <c r="B19" s="63" t="s">
        <v>279</v>
      </c>
      <c r="C19" s="90" t="s">
        <v>277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92"/>
      <c r="B20" s="63" t="s">
        <v>279</v>
      </c>
      <c r="C20" s="90" t="s">
        <v>277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92"/>
      <c r="B21" s="63" t="s">
        <v>279</v>
      </c>
      <c r="C21" s="90" t="s">
        <v>277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92"/>
      <c r="B22" s="63" t="s">
        <v>279</v>
      </c>
      <c r="C22" s="90" t="s">
        <v>277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92"/>
      <c r="B23" s="63" t="s">
        <v>279</v>
      </c>
      <c r="C23" s="90" t="s">
        <v>277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92"/>
      <c r="B24" s="63" t="s">
        <v>279</v>
      </c>
      <c r="C24" s="90" t="s">
        <v>277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92"/>
      <c r="B25" s="63" t="s">
        <v>279</v>
      </c>
      <c r="C25" s="90" t="s">
        <v>277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92"/>
      <c r="B26" s="63" t="s">
        <v>279</v>
      </c>
      <c r="C26" s="90" t="s">
        <v>277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92"/>
      <c r="B27" s="63" t="s">
        <v>279</v>
      </c>
      <c r="C27" s="90" t="s">
        <v>277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92"/>
      <c r="B28" s="63" t="s">
        <v>279</v>
      </c>
      <c r="C28" s="90" t="s">
        <v>277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92"/>
      <c r="B29" s="63" t="s">
        <v>279</v>
      </c>
      <c r="C29" s="90" t="s">
        <v>277</v>
      </c>
      <c r="D29" s="11">
        <v>1000000</v>
      </c>
      <c r="E29" s="8">
        <f t="shared" si="4"/>
        <v>500</v>
      </c>
      <c r="F29" s="50">
        <v>1</v>
      </c>
      <c r="G29" s="50" t="s">
        <v>156</v>
      </c>
      <c r="H29" s="32" t="s">
        <v>159</v>
      </c>
      <c r="I29" s="32">
        <v>20</v>
      </c>
      <c r="J29" s="32">
        <v>100</v>
      </c>
      <c r="K29" s="10">
        <f t="shared" si="5"/>
        <v>0.99413999999999991</v>
      </c>
      <c r="L29" s="10">
        <f t="shared" si="6"/>
        <v>100589.45420162151</v>
      </c>
      <c r="M29" s="50"/>
      <c r="N29" s="50"/>
      <c r="O29" s="11">
        <f t="shared" si="7"/>
        <v>9941.4</v>
      </c>
      <c r="P29">
        <v>5</v>
      </c>
      <c r="Q29">
        <v>49707</v>
      </c>
    </row>
    <row r="30" spans="1:17">
      <c r="A30" s="92"/>
      <c r="B30" s="63" t="s">
        <v>279</v>
      </c>
      <c r="C30" s="90" t="s">
        <v>277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92"/>
      <c r="B31" s="63" t="s">
        <v>279</v>
      </c>
      <c r="C31" s="90" t="s">
        <v>277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92"/>
      <c r="B32" s="63" t="s">
        <v>279</v>
      </c>
      <c r="C32" s="90" t="s">
        <v>277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92"/>
      <c r="B33" s="63" t="s">
        <v>279</v>
      </c>
      <c r="C33" s="90" t="s">
        <v>277</v>
      </c>
      <c r="D33" s="11">
        <v>1000000</v>
      </c>
      <c r="E33" s="8">
        <f t="shared" si="4"/>
        <v>500</v>
      </c>
      <c r="F33" s="50">
        <v>1</v>
      </c>
      <c r="G33" s="50" t="s">
        <v>158</v>
      </c>
      <c r="H33" s="32" t="s">
        <v>159</v>
      </c>
      <c r="I33" s="32">
        <v>20</v>
      </c>
      <c r="J33" s="32">
        <v>100</v>
      </c>
      <c r="K33" s="10">
        <f t="shared" si="5"/>
        <v>0.93329999999999991</v>
      </c>
      <c r="L33" s="10">
        <f t="shared" si="6"/>
        <v>107146.68381013609</v>
      </c>
      <c r="M33" s="50"/>
      <c r="N33" s="50"/>
      <c r="O33" s="11">
        <f t="shared" si="7"/>
        <v>9333</v>
      </c>
      <c r="P33">
        <v>5</v>
      </c>
      <c r="Q33">
        <v>46665</v>
      </c>
    </row>
    <row r="34" spans="1:17">
      <c r="A34" s="92"/>
      <c r="B34" s="63" t="s">
        <v>279</v>
      </c>
      <c r="C34" s="90" t="s">
        <v>277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0" zoomScaleNormal="70" workbookViewId="0">
      <selection activeCell="C19" sqref="C19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238</v>
      </c>
      <c r="M2" s="7" t="s">
        <v>237</v>
      </c>
    </row>
    <row r="3" spans="1:14">
      <c r="A3" s="101" t="s">
        <v>163</v>
      </c>
      <c r="B3" s="11" t="s">
        <v>164</v>
      </c>
      <c r="C3" s="63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>
        <f>K3/C3</f>
        <v>5.0000000000000001E-4</v>
      </c>
      <c r="J3" s="10">
        <f>1000/I3*H3</f>
        <v>4000000</v>
      </c>
      <c r="K3" s="11">
        <v>10000</v>
      </c>
      <c r="L3" s="27">
        <v>5.08</v>
      </c>
      <c r="M3" s="27">
        <v>388</v>
      </c>
      <c r="N3">
        <v>2</v>
      </c>
    </row>
    <row r="4" spans="1:14">
      <c r="A4" s="102"/>
      <c r="B4" s="11" t="s">
        <v>164</v>
      </c>
      <c r="C4" s="63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>
        <f t="shared" ref="I4:I22" si="1">K4/C4</f>
        <v>5.0000000000000001E-4</v>
      </c>
      <c r="J4" s="10">
        <f t="shared" ref="J4:J22" si="2">1000/I4*H4</f>
        <v>200000000</v>
      </c>
      <c r="K4" s="11">
        <v>10000</v>
      </c>
      <c r="L4" s="27">
        <v>7.49</v>
      </c>
      <c r="M4" s="23">
        <v>13096</v>
      </c>
      <c r="N4">
        <v>5</v>
      </c>
    </row>
    <row r="5" spans="1:14">
      <c r="A5" s="102"/>
      <c r="B5" s="11" t="s">
        <v>164</v>
      </c>
      <c r="C5" s="63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>
        <f t="shared" si="1"/>
        <v>5.0000000000000001E-4</v>
      </c>
      <c r="J5" s="10">
        <f t="shared" si="2"/>
        <v>400000000</v>
      </c>
      <c r="K5" s="11">
        <v>10000</v>
      </c>
      <c r="L5" s="84">
        <v>12.58</v>
      </c>
      <c r="M5" s="85">
        <v>9106</v>
      </c>
      <c r="N5">
        <v>5</v>
      </c>
    </row>
    <row r="6" spans="1:14">
      <c r="A6" s="102"/>
      <c r="B6" s="11" t="s">
        <v>164</v>
      </c>
      <c r="C6" s="63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>
        <f t="shared" si="1"/>
        <v>5.0000000000000001E-4</v>
      </c>
      <c r="J6" s="10">
        <f t="shared" si="2"/>
        <v>4000000</v>
      </c>
      <c r="K6" s="11">
        <v>10000</v>
      </c>
      <c r="L6" s="27">
        <v>1.91</v>
      </c>
      <c r="M6" s="23">
        <v>1039</v>
      </c>
      <c r="N6">
        <v>2</v>
      </c>
    </row>
    <row r="7" spans="1:14">
      <c r="A7" s="102"/>
      <c r="B7" s="11" t="s">
        <v>164</v>
      </c>
      <c r="C7" s="63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>
        <f t="shared" si="1"/>
        <v>5.0000000000000001E-4</v>
      </c>
      <c r="J7" s="10">
        <f t="shared" si="2"/>
        <v>200000000</v>
      </c>
      <c r="K7" s="11">
        <v>10000</v>
      </c>
      <c r="L7" s="27">
        <v>1.41</v>
      </c>
      <c r="M7" s="23">
        <v>69529</v>
      </c>
      <c r="N7">
        <v>5</v>
      </c>
    </row>
    <row r="8" spans="1:14">
      <c r="A8" s="103"/>
      <c r="B8" s="11" t="s">
        <v>164</v>
      </c>
      <c r="C8" s="63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>
        <f t="shared" si="1"/>
        <v>5.0000000000000001E-4</v>
      </c>
      <c r="J8" s="10">
        <f t="shared" si="2"/>
        <v>400000000</v>
      </c>
      <c r="K8" s="11">
        <v>10000</v>
      </c>
      <c r="L8" s="56">
        <v>1.96</v>
      </c>
      <c r="M8" s="57">
        <v>98708</v>
      </c>
      <c r="N8">
        <v>5</v>
      </c>
    </row>
    <row r="9" spans="1:14">
      <c r="A9" s="101" t="s">
        <v>163</v>
      </c>
      <c r="B9" s="11" t="s">
        <v>164</v>
      </c>
      <c r="C9" s="63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>
        <f t="shared" si="1"/>
        <v>5.0000000000000001E-4</v>
      </c>
      <c r="J9" s="10">
        <f t="shared" si="2"/>
        <v>4000000</v>
      </c>
      <c r="K9" s="11">
        <v>10000</v>
      </c>
      <c r="L9" s="27">
        <v>2.0299999999999998</v>
      </c>
      <c r="M9" s="27">
        <v>956</v>
      </c>
      <c r="N9">
        <v>2</v>
      </c>
    </row>
    <row r="10" spans="1:14">
      <c r="A10" s="102"/>
      <c r="B10" s="11" t="s">
        <v>164</v>
      </c>
      <c r="C10" s="63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>
        <f t="shared" si="1"/>
        <v>5.0000000000000001E-4</v>
      </c>
      <c r="J10" s="10">
        <f t="shared" si="2"/>
        <v>200000000</v>
      </c>
      <c r="K10" s="11">
        <v>10000</v>
      </c>
      <c r="N10">
        <v>5</v>
      </c>
    </row>
    <row r="11" spans="1:14">
      <c r="A11" s="102"/>
      <c r="B11" s="11" t="s">
        <v>164</v>
      </c>
      <c r="C11" s="63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>
        <f t="shared" si="1"/>
        <v>5.0000000000000001E-4</v>
      </c>
      <c r="J11" s="10">
        <f t="shared" si="2"/>
        <v>400000000</v>
      </c>
      <c r="K11" s="11">
        <v>10000</v>
      </c>
      <c r="L11" s="84">
        <v>4.88</v>
      </c>
      <c r="M11" s="85">
        <v>38330</v>
      </c>
      <c r="N11">
        <v>5</v>
      </c>
    </row>
    <row r="12" spans="1:14">
      <c r="A12" s="102"/>
      <c r="B12" s="11" t="s">
        <v>164</v>
      </c>
      <c r="C12" s="63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>
        <f t="shared" si="1"/>
        <v>5.0000000000000001E-4</v>
      </c>
      <c r="J12" s="10">
        <f t="shared" si="2"/>
        <v>4000000</v>
      </c>
      <c r="K12" s="11">
        <v>10000</v>
      </c>
      <c r="L12" s="27">
        <v>1.26</v>
      </c>
      <c r="M12" s="23">
        <v>1578</v>
      </c>
      <c r="N12">
        <v>2</v>
      </c>
    </row>
    <row r="13" spans="1:14">
      <c r="A13" s="102"/>
      <c r="B13" s="11" t="s">
        <v>164</v>
      </c>
      <c r="C13" s="63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>
        <f t="shared" si="1"/>
        <v>5.0000000000000001E-4</v>
      </c>
      <c r="J13" s="10">
        <f t="shared" si="2"/>
        <v>200000000</v>
      </c>
      <c r="K13" s="11">
        <v>10000</v>
      </c>
      <c r="N13">
        <v>5</v>
      </c>
    </row>
    <row r="14" spans="1:14">
      <c r="A14" s="103"/>
      <c r="B14" s="11" t="s">
        <v>164</v>
      </c>
      <c r="C14" s="63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>
        <f t="shared" si="1"/>
        <v>5.0000000000000001E-4</v>
      </c>
      <c r="J14" s="10">
        <f t="shared" si="2"/>
        <v>400000000</v>
      </c>
      <c r="K14" s="11">
        <v>10000</v>
      </c>
      <c r="L14" s="27">
        <v>1.57</v>
      </c>
      <c r="M14" s="23">
        <v>121196</v>
      </c>
      <c r="N14">
        <v>5</v>
      </c>
    </row>
    <row r="15" spans="1:14">
      <c r="A15" s="101" t="s">
        <v>165</v>
      </c>
      <c r="B15" s="11" t="s">
        <v>164</v>
      </c>
      <c r="C15" s="63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>
        <f t="shared" si="1"/>
        <v>5.0000000000000001E-4</v>
      </c>
      <c r="J15" s="10">
        <f t="shared" si="2"/>
        <v>6000000</v>
      </c>
      <c r="K15" s="11">
        <v>10000</v>
      </c>
      <c r="L15" s="11">
        <v>5.17</v>
      </c>
      <c r="M15" s="11">
        <v>574</v>
      </c>
      <c r="N15" s="87">
        <v>3</v>
      </c>
    </row>
    <row r="16" spans="1:14">
      <c r="A16" s="102"/>
      <c r="B16" s="11" t="s">
        <v>164</v>
      </c>
      <c r="C16" s="63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>
        <f t="shared" si="1"/>
        <v>5.0000000000000001E-4</v>
      </c>
      <c r="J16" s="10">
        <f t="shared" si="2"/>
        <v>600000000</v>
      </c>
      <c r="K16" s="11">
        <v>10000</v>
      </c>
      <c r="L16" s="11">
        <v>12.44</v>
      </c>
      <c r="M16" s="21">
        <v>23674</v>
      </c>
      <c r="N16" s="87">
        <v>5</v>
      </c>
    </row>
    <row r="17" spans="1:14">
      <c r="A17" s="102"/>
      <c r="B17" s="11" t="s">
        <v>164</v>
      </c>
      <c r="C17" s="63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>
        <f t="shared" si="1"/>
        <v>5.0000000000000001E-4</v>
      </c>
      <c r="J17" s="10">
        <f t="shared" si="2"/>
        <v>6000000</v>
      </c>
      <c r="K17" s="11">
        <v>10000</v>
      </c>
      <c r="L17" s="11">
        <v>1.92</v>
      </c>
      <c r="M17" s="21">
        <v>1546</v>
      </c>
      <c r="N17" s="87">
        <v>3</v>
      </c>
    </row>
    <row r="18" spans="1:14">
      <c r="A18" s="103"/>
      <c r="B18" s="11" t="s">
        <v>164</v>
      </c>
      <c r="C18" s="63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>
        <f t="shared" si="1"/>
        <v>5.0000000000000001E-4</v>
      </c>
      <c r="J18" s="10">
        <f t="shared" si="2"/>
        <v>600000000</v>
      </c>
      <c r="K18" s="11">
        <v>10000</v>
      </c>
      <c r="L18" s="11">
        <v>2</v>
      </c>
      <c r="M18" s="21">
        <v>142380</v>
      </c>
      <c r="N18" s="87">
        <v>5</v>
      </c>
    </row>
    <row r="19" spans="1:14">
      <c r="A19" s="101" t="s">
        <v>165</v>
      </c>
      <c r="B19" s="11" t="s">
        <v>164</v>
      </c>
      <c r="C19" s="63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>
        <f t="shared" si="1"/>
        <v>5.0000000000000001E-4</v>
      </c>
      <c r="J19" s="10">
        <f t="shared" si="2"/>
        <v>2000000</v>
      </c>
      <c r="K19" s="11">
        <v>10000</v>
      </c>
      <c r="L19" s="11">
        <v>2.4</v>
      </c>
      <c r="M19" s="21">
        <v>1205</v>
      </c>
      <c r="N19" s="87">
        <v>3</v>
      </c>
    </row>
    <row r="20" spans="1:14">
      <c r="A20" s="102"/>
      <c r="B20" s="11" t="s">
        <v>164</v>
      </c>
      <c r="C20" s="63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>
        <f t="shared" si="1"/>
        <v>5.0000000000000001E-4</v>
      </c>
      <c r="J20" s="10">
        <f t="shared" si="2"/>
        <v>600000000</v>
      </c>
      <c r="K20" s="11">
        <v>10000</v>
      </c>
      <c r="L20" s="11">
        <v>5.82</v>
      </c>
      <c r="M20" s="21">
        <v>20038</v>
      </c>
      <c r="N20" s="87">
        <v>5</v>
      </c>
    </row>
    <row r="21" spans="1:14">
      <c r="A21" s="102"/>
      <c r="B21" s="11" t="s">
        <v>164</v>
      </c>
      <c r="C21" s="63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>
        <f t="shared" si="1"/>
        <v>5.0000000000000001E-4</v>
      </c>
      <c r="J21" s="10">
        <f t="shared" si="2"/>
        <v>2000000</v>
      </c>
      <c r="K21" s="11">
        <v>10000</v>
      </c>
      <c r="L21" s="11">
        <v>1.23</v>
      </c>
      <c r="M21" s="21">
        <v>2439</v>
      </c>
      <c r="N21" s="87">
        <v>3</v>
      </c>
    </row>
    <row r="22" spans="1:14">
      <c r="A22" s="102"/>
      <c r="B22" s="11" t="s">
        <v>164</v>
      </c>
      <c r="C22" s="63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>
        <f t="shared" si="1"/>
        <v>5.0000000000000001E-4</v>
      </c>
      <c r="J22" s="10">
        <f t="shared" si="2"/>
        <v>600000000</v>
      </c>
      <c r="K22" s="11">
        <v>10000</v>
      </c>
      <c r="L22" s="11">
        <v>1.64</v>
      </c>
      <c r="M22" s="21">
        <v>169646</v>
      </c>
      <c r="N22" s="87">
        <v>5</v>
      </c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J19" sqref="J19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4" t="s">
        <v>196</v>
      </c>
      <c r="B2" s="19" t="s">
        <v>197</v>
      </c>
      <c r="C2" s="35" t="s">
        <v>264</v>
      </c>
      <c r="D2" s="35" t="s">
        <v>198</v>
      </c>
      <c r="E2" s="35" t="s">
        <v>199</v>
      </c>
      <c r="F2" s="35" t="s">
        <v>120</v>
      </c>
      <c r="G2" s="35" t="s">
        <v>187</v>
      </c>
      <c r="H2" s="35" t="s">
        <v>200</v>
      </c>
      <c r="I2" s="35" t="s">
        <v>201</v>
      </c>
      <c r="J2" s="35" t="s">
        <v>119</v>
      </c>
      <c r="K2" s="38" t="s">
        <v>202</v>
      </c>
      <c r="L2" s="39" t="s">
        <v>203</v>
      </c>
      <c r="M2" s="39" t="s">
        <v>123</v>
      </c>
      <c r="N2" s="39" t="s">
        <v>135</v>
      </c>
    </row>
    <row r="3" spans="1:18">
      <c r="A3" s="9" t="s">
        <v>204</v>
      </c>
      <c r="B3" s="36" t="s">
        <v>205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7">
        <v>1</v>
      </c>
      <c r="I3" s="37">
        <v>1</v>
      </c>
      <c r="J3" s="37" t="s">
        <v>206</v>
      </c>
      <c r="K3" s="40">
        <v>19606</v>
      </c>
      <c r="L3" s="41">
        <f>N3/D3/F3</f>
        <v>0.61973999999999996</v>
      </c>
      <c r="M3" s="41">
        <f>1000/L3*E3</f>
        <v>161357.98883402717</v>
      </c>
      <c r="N3" s="40">
        <f>O3/5</f>
        <v>6197.4</v>
      </c>
      <c r="O3">
        <v>30987</v>
      </c>
    </row>
    <row r="4" spans="1:18">
      <c r="A4" s="9" t="s">
        <v>204</v>
      </c>
      <c r="B4" s="36" t="s">
        <v>205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7">
        <v>1</v>
      </c>
      <c r="J4" s="37" t="s">
        <v>206</v>
      </c>
      <c r="K4" s="40">
        <v>76042</v>
      </c>
      <c r="L4" s="41">
        <f t="shared" ref="L4:L20" si="0">N4/D4/F4</f>
        <v>0.70987999999999996</v>
      </c>
      <c r="M4" s="41">
        <f t="shared" ref="M4:M20" si="1">1000/L4*E4</f>
        <v>140868.87924719672</v>
      </c>
      <c r="N4" s="40">
        <f t="shared" ref="N4:N20" si="2">O4/5</f>
        <v>7098.8</v>
      </c>
      <c r="O4">
        <v>35494</v>
      </c>
    </row>
    <row r="5" spans="1:18" s="81" customFormat="1">
      <c r="A5" s="9" t="s">
        <v>208</v>
      </c>
      <c r="B5" s="36" t="s">
        <v>205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7">
        <v>1</v>
      </c>
      <c r="I5" s="37">
        <v>1</v>
      </c>
      <c r="J5" s="37" t="s">
        <v>127</v>
      </c>
      <c r="K5" s="40">
        <v>19250</v>
      </c>
      <c r="L5" s="41">
        <f t="shared" si="0"/>
        <v>3.6295999999999999</v>
      </c>
      <c r="M5" s="41">
        <f t="shared" si="1"/>
        <v>27551.245316288299</v>
      </c>
      <c r="N5" s="40">
        <f t="shared" si="2"/>
        <v>36296</v>
      </c>
      <c r="O5">
        <v>181480</v>
      </c>
      <c r="P5"/>
      <c r="Q5"/>
      <c r="R5"/>
    </row>
    <row r="6" spans="1:18" s="81" customFormat="1">
      <c r="A6" s="9" t="s">
        <v>208</v>
      </c>
      <c r="B6" s="36" t="s">
        <v>205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7">
        <v>1</v>
      </c>
      <c r="J6" s="37" t="s">
        <v>127</v>
      </c>
      <c r="K6" s="40">
        <v>78083</v>
      </c>
      <c r="L6" s="41">
        <f t="shared" si="0"/>
        <v>4.1607599999999998</v>
      </c>
      <c r="M6" s="41">
        <f t="shared" si="1"/>
        <v>24034.07069862237</v>
      </c>
      <c r="N6" s="40">
        <f t="shared" si="2"/>
        <v>41607.599999999999</v>
      </c>
      <c r="O6">
        <v>208038</v>
      </c>
      <c r="P6"/>
      <c r="Q6"/>
      <c r="R6"/>
    </row>
    <row r="7" spans="1:18">
      <c r="A7" s="9" t="s">
        <v>209</v>
      </c>
      <c r="B7" s="36" t="s">
        <v>205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7">
        <v>1</v>
      </c>
      <c r="I7" s="37">
        <v>1</v>
      </c>
      <c r="J7" s="37" t="s">
        <v>210</v>
      </c>
      <c r="K7" s="40">
        <v>16242</v>
      </c>
      <c r="L7" s="41">
        <f t="shared" si="0"/>
        <v>0.93466000000000005</v>
      </c>
      <c r="M7" s="41">
        <f t="shared" si="1"/>
        <v>106990.77739498854</v>
      </c>
      <c r="N7" s="40">
        <f t="shared" si="2"/>
        <v>9346.6</v>
      </c>
      <c r="O7">
        <v>46733</v>
      </c>
    </row>
    <row r="8" spans="1:18">
      <c r="A8" s="9" t="s">
        <v>209</v>
      </c>
      <c r="B8" s="36" t="s">
        <v>205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7">
        <v>1</v>
      </c>
      <c r="J8" s="37" t="s">
        <v>210</v>
      </c>
      <c r="K8" s="40">
        <v>60670</v>
      </c>
      <c r="L8" s="41">
        <f t="shared" si="0"/>
        <v>1.13154</v>
      </c>
      <c r="M8" s="41">
        <f t="shared" si="1"/>
        <v>88375.134772080521</v>
      </c>
      <c r="N8" s="40">
        <f t="shared" si="2"/>
        <v>11315.4</v>
      </c>
      <c r="O8">
        <v>56577</v>
      </c>
    </row>
    <row r="9" spans="1:18" s="81" customFormat="1">
      <c r="A9" s="9" t="s">
        <v>211</v>
      </c>
      <c r="B9" s="36" t="s">
        <v>205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7">
        <v>1</v>
      </c>
      <c r="I9" s="37">
        <v>1</v>
      </c>
      <c r="J9" s="37" t="s">
        <v>212</v>
      </c>
      <c r="K9" s="40">
        <v>16688</v>
      </c>
      <c r="L9" s="41">
        <f t="shared" si="0"/>
        <v>7.6920000000000002</v>
      </c>
      <c r="M9" s="41">
        <f t="shared" si="1"/>
        <v>13000.520020800832</v>
      </c>
      <c r="N9" s="40">
        <f t="shared" si="2"/>
        <v>76920</v>
      </c>
      <c r="O9">
        <v>384600</v>
      </c>
      <c r="P9"/>
      <c r="Q9"/>
      <c r="R9"/>
    </row>
    <row r="10" spans="1:18" s="81" customFormat="1">
      <c r="A10" s="9" t="s">
        <v>211</v>
      </c>
      <c r="B10" s="36" t="s">
        <v>205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7">
        <v>1</v>
      </c>
      <c r="J10" s="37" t="s">
        <v>212</v>
      </c>
      <c r="K10" s="40">
        <v>55973</v>
      </c>
      <c r="L10" s="41">
        <f t="shared" si="0"/>
        <v>8.7267800000000015</v>
      </c>
      <c r="M10" s="41">
        <f t="shared" si="1"/>
        <v>11458.980288262106</v>
      </c>
      <c r="N10" s="40">
        <f t="shared" si="2"/>
        <v>87267.8</v>
      </c>
      <c r="O10">
        <v>436339</v>
      </c>
      <c r="P10"/>
      <c r="Q10"/>
      <c r="R10"/>
    </row>
    <row r="11" spans="1:18">
      <c r="A11" s="9" t="s">
        <v>213</v>
      </c>
      <c r="B11" s="36" t="s">
        <v>205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7">
        <v>1</v>
      </c>
      <c r="I11" s="37">
        <v>1</v>
      </c>
      <c r="J11" s="37" t="s">
        <v>214</v>
      </c>
      <c r="K11" s="40">
        <v>13811</v>
      </c>
      <c r="L11" s="41"/>
      <c r="M11" s="41"/>
      <c r="N11" s="40"/>
    </row>
    <row r="12" spans="1:18">
      <c r="A12" s="9" t="s">
        <v>213</v>
      </c>
      <c r="B12" s="36" t="s">
        <v>205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7">
        <v>1</v>
      </c>
      <c r="J12" s="37" t="s">
        <v>214</v>
      </c>
      <c r="K12" s="40">
        <v>76258</v>
      </c>
      <c r="L12" s="41"/>
      <c r="M12" s="41"/>
      <c r="N12" s="40"/>
    </row>
    <row r="13" spans="1:18" s="81" customFormat="1">
      <c r="A13" s="77" t="s">
        <v>204</v>
      </c>
      <c r="B13" s="78" t="s">
        <v>207</v>
      </c>
      <c r="C13" s="8">
        <v>10000000</v>
      </c>
      <c r="D13" s="8">
        <v>500</v>
      </c>
      <c r="E13" s="79">
        <v>100</v>
      </c>
      <c r="F13" s="77">
        <v>20</v>
      </c>
      <c r="G13" s="79">
        <v>11</v>
      </c>
      <c r="H13" s="80">
        <v>1</v>
      </c>
      <c r="I13" s="80">
        <v>1</v>
      </c>
      <c r="J13" s="80" t="s">
        <v>206</v>
      </c>
      <c r="K13" s="40">
        <v>22601</v>
      </c>
      <c r="L13" s="41">
        <f t="shared" si="0"/>
        <v>1.9477799999999998</v>
      </c>
      <c r="M13" s="41">
        <f t="shared" si="1"/>
        <v>51340.500467198559</v>
      </c>
      <c r="N13" s="40">
        <f t="shared" si="2"/>
        <v>19477.8</v>
      </c>
      <c r="O13">
        <v>97389</v>
      </c>
      <c r="P13"/>
      <c r="Q13"/>
      <c r="R13"/>
    </row>
    <row r="14" spans="1:18" s="81" customFormat="1">
      <c r="A14" s="77" t="s">
        <v>204</v>
      </c>
      <c r="B14" s="78" t="s">
        <v>207</v>
      </c>
      <c r="C14" s="8">
        <v>10000000</v>
      </c>
      <c r="D14" s="8">
        <v>500</v>
      </c>
      <c r="E14" s="79">
        <v>100</v>
      </c>
      <c r="F14" s="77">
        <v>20</v>
      </c>
      <c r="G14" s="79">
        <v>12</v>
      </c>
      <c r="H14" s="77">
        <v>-1</v>
      </c>
      <c r="I14" s="80">
        <v>1</v>
      </c>
      <c r="J14" s="80" t="s">
        <v>206</v>
      </c>
      <c r="K14" s="40">
        <v>63175</v>
      </c>
      <c r="L14" s="41">
        <f t="shared" si="0"/>
        <v>1.1160600000000001</v>
      </c>
      <c r="M14" s="41">
        <f t="shared" si="1"/>
        <v>89600.917513395339</v>
      </c>
      <c r="N14" s="40">
        <f t="shared" si="2"/>
        <v>11160.6</v>
      </c>
      <c r="O14">
        <v>55803</v>
      </c>
      <c r="P14"/>
      <c r="Q14"/>
      <c r="R14"/>
    </row>
    <row r="15" spans="1:18">
      <c r="A15" s="77" t="s">
        <v>208</v>
      </c>
      <c r="B15" s="78" t="s">
        <v>207</v>
      </c>
      <c r="C15" s="8">
        <v>10000000</v>
      </c>
      <c r="D15" s="8">
        <v>500</v>
      </c>
      <c r="E15" s="79">
        <v>100</v>
      </c>
      <c r="F15" s="77">
        <v>20</v>
      </c>
      <c r="G15" s="79">
        <v>11</v>
      </c>
      <c r="H15" s="80">
        <v>1</v>
      </c>
      <c r="I15" s="80">
        <v>1</v>
      </c>
      <c r="J15" s="80" t="s">
        <v>127</v>
      </c>
      <c r="K15" s="40">
        <v>20713</v>
      </c>
      <c r="L15" s="41">
        <f t="shared" si="0"/>
        <v>7.4271799999999999</v>
      </c>
      <c r="M15" s="41">
        <f t="shared" si="1"/>
        <v>13464.060383618007</v>
      </c>
      <c r="N15" s="40">
        <f t="shared" si="2"/>
        <v>74271.8</v>
      </c>
      <c r="O15">
        <v>371359</v>
      </c>
    </row>
    <row r="16" spans="1:18">
      <c r="A16" s="77" t="s">
        <v>208</v>
      </c>
      <c r="B16" s="78" t="s">
        <v>207</v>
      </c>
      <c r="C16" s="8">
        <v>10000000</v>
      </c>
      <c r="D16" s="8">
        <v>500</v>
      </c>
      <c r="E16" s="79">
        <v>100</v>
      </c>
      <c r="F16" s="77">
        <v>20</v>
      </c>
      <c r="G16" s="79">
        <v>12</v>
      </c>
      <c r="H16" s="77">
        <v>-1</v>
      </c>
      <c r="I16" s="80">
        <v>1</v>
      </c>
      <c r="J16" s="80" t="s">
        <v>127</v>
      </c>
      <c r="K16" s="40">
        <v>75662</v>
      </c>
      <c r="L16" s="41">
        <f t="shared" si="0"/>
        <v>8.8879199999999994</v>
      </c>
      <c r="M16" s="41">
        <f t="shared" si="1"/>
        <v>11251.226383675821</v>
      </c>
      <c r="N16" s="40">
        <f t="shared" si="2"/>
        <v>88879.2</v>
      </c>
      <c r="O16">
        <v>444396</v>
      </c>
    </row>
    <row r="17" spans="1:18" s="81" customFormat="1">
      <c r="A17" s="77" t="s">
        <v>209</v>
      </c>
      <c r="B17" s="78" t="s">
        <v>207</v>
      </c>
      <c r="C17" s="8">
        <v>10000000</v>
      </c>
      <c r="D17" s="8">
        <v>500</v>
      </c>
      <c r="E17" s="79">
        <v>100</v>
      </c>
      <c r="F17" s="77">
        <v>20</v>
      </c>
      <c r="G17" s="79">
        <v>11</v>
      </c>
      <c r="H17" s="80">
        <v>1</v>
      </c>
      <c r="I17" s="80">
        <v>1</v>
      </c>
      <c r="J17" s="80" t="s">
        <v>210</v>
      </c>
      <c r="K17" s="40">
        <v>17523</v>
      </c>
      <c r="L17" s="41">
        <f t="shared" si="0"/>
        <v>0.91098000000000001</v>
      </c>
      <c r="M17" s="41">
        <f t="shared" si="1"/>
        <v>109771.89400425914</v>
      </c>
      <c r="N17" s="40">
        <f t="shared" si="2"/>
        <v>9109.7999999999993</v>
      </c>
      <c r="O17">
        <v>45549</v>
      </c>
      <c r="P17"/>
      <c r="Q17"/>
      <c r="R17"/>
    </row>
    <row r="18" spans="1:18" s="81" customFormat="1">
      <c r="A18" s="77" t="s">
        <v>209</v>
      </c>
      <c r="B18" s="78" t="s">
        <v>207</v>
      </c>
      <c r="C18" s="8">
        <v>10000000</v>
      </c>
      <c r="D18" s="8">
        <v>500</v>
      </c>
      <c r="E18" s="79">
        <v>100</v>
      </c>
      <c r="F18" s="77">
        <v>20</v>
      </c>
      <c r="G18" s="79">
        <v>12</v>
      </c>
      <c r="H18" s="77">
        <v>-1</v>
      </c>
      <c r="I18" s="80">
        <v>1</v>
      </c>
      <c r="J18" s="80" t="s">
        <v>210</v>
      </c>
      <c r="K18" s="40">
        <v>97897</v>
      </c>
      <c r="L18" s="41">
        <f t="shared" si="0"/>
        <v>1.15496</v>
      </c>
      <c r="M18" s="41">
        <f t="shared" si="1"/>
        <v>86583.0851284893</v>
      </c>
      <c r="N18" s="40">
        <f t="shared" si="2"/>
        <v>11549.6</v>
      </c>
      <c r="O18">
        <v>57748</v>
      </c>
      <c r="P18"/>
      <c r="Q18"/>
      <c r="R18"/>
    </row>
    <row r="19" spans="1:18">
      <c r="A19" s="77" t="s">
        <v>211</v>
      </c>
      <c r="B19" s="78" t="s">
        <v>207</v>
      </c>
      <c r="C19" s="8">
        <v>10000000</v>
      </c>
      <c r="D19" s="8">
        <v>500</v>
      </c>
      <c r="E19" s="79">
        <v>100</v>
      </c>
      <c r="F19" s="77">
        <v>20</v>
      </c>
      <c r="G19" s="79">
        <v>11</v>
      </c>
      <c r="H19" s="80">
        <v>1</v>
      </c>
      <c r="I19" s="80">
        <v>1</v>
      </c>
      <c r="J19" s="80" t="s">
        <v>212</v>
      </c>
      <c r="K19" s="40">
        <v>19707</v>
      </c>
      <c r="L19" s="41">
        <f t="shared" si="0"/>
        <v>7.705680000000001</v>
      </c>
      <c r="M19" s="41">
        <f t="shared" si="1"/>
        <v>12977.440018272233</v>
      </c>
      <c r="N19" s="40">
        <f t="shared" si="2"/>
        <v>77056.800000000003</v>
      </c>
      <c r="O19">
        <v>385284</v>
      </c>
    </row>
    <row r="20" spans="1:18">
      <c r="A20" s="77" t="s">
        <v>211</v>
      </c>
      <c r="B20" s="78" t="s">
        <v>207</v>
      </c>
      <c r="C20" s="8">
        <v>10000000</v>
      </c>
      <c r="D20" s="8">
        <v>500</v>
      </c>
      <c r="E20" s="79">
        <v>100</v>
      </c>
      <c r="F20" s="77">
        <v>20</v>
      </c>
      <c r="G20" s="79">
        <v>12</v>
      </c>
      <c r="H20" s="77">
        <v>-1</v>
      </c>
      <c r="I20" s="80">
        <v>1</v>
      </c>
      <c r="J20" s="80" t="s">
        <v>212</v>
      </c>
      <c r="K20" s="40">
        <v>124061</v>
      </c>
      <c r="L20" s="41">
        <f t="shared" si="0"/>
        <v>6.742960000000001</v>
      </c>
      <c r="M20" s="41">
        <f t="shared" si="1"/>
        <v>14830.282249931779</v>
      </c>
      <c r="N20" s="40">
        <f t="shared" si="2"/>
        <v>67429.600000000006</v>
      </c>
      <c r="O20">
        <v>337148</v>
      </c>
    </row>
    <row r="21" spans="1:18" s="81" customFormat="1">
      <c r="A21" s="77" t="s">
        <v>213</v>
      </c>
      <c r="B21" s="78" t="s">
        <v>207</v>
      </c>
      <c r="C21" s="8">
        <v>10000000</v>
      </c>
      <c r="D21" s="8">
        <v>500</v>
      </c>
      <c r="E21" s="79">
        <v>100</v>
      </c>
      <c r="F21" s="77">
        <v>20</v>
      </c>
      <c r="G21" s="79">
        <v>11</v>
      </c>
      <c r="H21" s="80">
        <v>1</v>
      </c>
      <c r="I21" s="80">
        <v>1</v>
      </c>
      <c r="J21" s="80" t="s">
        <v>214</v>
      </c>
      <c r="K21" s="40">
        <v>16031</v>
      </c>
      <c r="L21" s="41"/>
      <c r="M21" s="41"/>
      <c r="N21" s="40"/>
      <c r="O21"/>
      <c r="P21"/>
      <c r="Q21"/>
      <c r="R21"/>
    </row>
    <row r="22" spans="1:18" s="81" customFormat="1">
      <c r="A22" s="77" t="s">
        <v>213</v>
      </c>
      <c r="B22" s="78" t="s">
        <v>207</v>
      </c>
      <c r="C22" s="8">
        <v>10000000</v>
      </c>
      <c r="D22" s="8">
        <v>500</v>
      </c>
      <c r="E22" s="79">
        <v>100</v>
      </c>
      <c r="F22" s="77">
        <v>20</v>
      </c>
      <c r="G22" s="79">
        <v>12</v>
      </c>
      <c r="H22" s="77">
        <v>-1</v>
      </c>
      <c r="I22" s="80">
        <v>1</v>
      </c>
      <c r="J22" s="80" t="s">
        <v>214</v>
      </c>
      <c r="K22" s="40">
        <v>93296</v>
      </c>
      <c r="L22" s="41"/>
      <c r="M22" s="41"/>
      <c r="N22" s="40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zoomScale="85" zoomScaleNormal="85" workbookViewId="0">
      <selection activeCell="D15" sqref="D15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>
        <v>1.2E-2</v>
      </c>
      <c r="H3" s="11">
        <v>81129</v>
      </c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>
        <v>0.03</v>
      </c>
      <c r="H4" s="11">
        <v>32695</v>
      </c>
      <c r="I4" s="11"/>
      <c r="J4" s="11"/>
      <c r="K4" s="11"/>
    </row>
    <row r="13" spans="1:18">
      <c r="H13" s="43">
        <f>1000*60*10</f>
        <v>600000</v>
      </c>
      <c r="I13" s="43">
        <f t="shared" ref="I13:R13" si="0">1000*60*10</f>
        <v>600000</v>
      </c>
      <c r="J13" s="43">
        <f t="shared" si="0"/>
        <v>600000</v>
      </c>
      <c r="K13" s="43">
        <f t="shared" si="0"/>
        <v>600000</v>
      </c>
      <c r="L13" s="43">
        <f t="shared" si="0"/>
        <v>600000</v>
      </c>
      <c r="M13" s="43">
        <f t="shared" si="0"/>
        <v>600000</v>
      </c>
      <c r="N13" s="43">
        <f t="shared" si="0"/>
        <v>600000</v>
      </c>
      <c r="O13" s="43">
        <f t="shared" si="0"/>
        <v>600000</v>
      </c>
      <c r="P13" s="43">
        <f t="shared" si="0"/>
        <v>600000</v>
      </c>
      <c r="Q13" s="43">
        <f t="shared" si="0"/>
        <v>600000</v>
      </c>
      <c r="R13" s="43">
        <f t="shared" si="0"/>
        <v>600000</v>
      </c>
    </row>
    <row r="14" spans="1:18">
      <c r="H14">
        <v>616473</v>
      </c>
      <c r="I14">
        <v>602420</v>
      </c>
      <c r="J14">
        <v>618617</v>
      </c>
      <c r="K14">
        <v>623995</v>
      </c>
      <c r="L14">
        <v>616837</v>
      </c>
      <c r="M14">
        <v>606346</v>
      </c>
      <c r="N14">
        <v>606720</v>
      </c>
      <c r="O14">
        <v>603212</v>
      </c>
      <c r="P14">
        <v>601042</v>
      </c>
      <c r="Q14">
        <v>600395</v>
      </c>
      <c r="R14">
        <v>601029</v>
      </c>
    </row>
    <row r="15" spans="1:18">
      <c r="H15">
        <v>615321</v>
      </c>
      <c r="I15">
        <v>601774</v>
      </c>
      <c r="J15">
        <v>618313</v>
      </c>
      <c r="K15">
        <v>624008</v>
      </c>
      <c r="L15">
        <v>616942</v>
      </c>
      <c r="M15">
        <v>606770</v>
      </c>
      <c r="N15">
        <v>607210</v>
      </c>
      <c r="O15">
        <v>602609</v>
      </c>
      <c r="P15">
        <v>601537</v>
      </c>
      <c r="Q15">
        <v>602082</v>
      </c>
      <c r="R15">
        <v>599353</v>
      </c>
    </row>
    <row r="16" spans="1:18">
      <c r="H16">
        <v>615372</v>
      </c>
      <c r="I16">
        <v>601777</v>
      </c>
      <c r="J16">
        <v>618725</v>
      </c>
      <c r="K16">
        <v>623475</v>
      </c>
      <c r="L16">
        <v>617127</v>
      </c>
      <c r="M16">
        <v>607016</v>
      </c>
      <c r="N16">
        <v>606566</v>
      </c>
      <c r="O16">
        <v>601956</v>
      </c>
      <c r="P16">
        <v>599644</v>
      </c>
      <c r="Q16">
        <v>600464</v>
      </c>
      <c r="R16">
        <v>600824</v>
      </c>
    </row>
    <row r="17" spans="8:18">
      <c r="H17">
        <v>616280</v>
      </c>
      <c r="I17">
        <v>602273</v>
      </c>
      <c r="J17">
        <v>618146</v>
      </c>
      <c r="K17">
        <v>621957</v>
      </c>
      <c r="L17">
        <v>616871</v>
      </c>
      <c r="M17">
        <v>607366</v>
      </c>
      <c r="N17">
        <v>607393</v>
      </c>
      <c r="O17">
        <v>602351</v>
      </c>
      <c r="P17">
        <v>600353</v>
      </c>
      <c r="Q17">
        <v>600280</v>
      </c>
      <c r="R17">
        <v>600977</v>
      </c>
    </row>
    <row r="18" spans="8:18">
      <c r="H18">
        <v>614868</v>
      </c>
      <c r="I18">
        <v>601867</v>
      </c>
      <c r="J18">
        <v>618109</v>
      </c>
      <c r="K18">
        <v>623318</v>
      </c>
      <c r="L18">
        <v>617024</v>
      </c>
      <c r="M18">
        <v>607329</v>
      </c>
      <c r="N18">
        <v>607076</v>
      </c>
      <c r="O18">
        <v>602155</v>
      </c>
      <c r="P18">
        <v>600487</v>
      </c>
      <c r="Q18">
        <v>600722</v>
      </c>
      <c r="R18">
        <v>599252</v>
      </c>
    </row>
    <row r="19" spans="8:18">
      <c r="H19">
        <v>614909</v>
      </c>
      <c r="I19">
        <v>603179</v>
      </c>
      <c r="J19">
        <v>619222</v>
      </c>
      <c r="K19">
        <v>624257</v>
      </c>
      <c r="L19">
        <v>617013</v>
      </c>
      <c r="M19">
        <v>606954</v>
      </c>
      <c r="N19">
        <v>607622</v>
      </c>
      <c r="O19">
        <v>603787</v>
      </c>
      <c r="P19">
        <v>601619</v>
      </c>
      <c r="Q19">
        <v>600217</v>
      </c>
      <c r="R19">
        <v>600312</v>
      </c>
    </row>
    <row r="20" spans="8:18">
      <c r="H20">
        <v>616271</v>
      </c>
      <c r="I20">
        <v>602755</v>
      </c>
      <c r="J20">
        <v>618896</v>
      </c>
      <c r="K20">
        <v>623200</v>
      </c>
      <c r="L20">
        <v>616105</v>
      </c>
      <c r="M20">
        <v>606908</v>
      </c>
      <c r="N20">
        <v>606814</v>
      </c>
      <c r="O20">
        <v>602611</v>
      </c>
      <c r="P20">
        <v>600868</v>
      </c>
      <c r="Q20">
        <v>599783</v>
      </c>
      <c r="R20">
        <v>600180</v>
      </c>
    </row>
    <row r="21" spans="8:18">
      <c r="H21">
        <v>615755</v>
      </c>
      <c r="I21">
        <v>601855</v>
      </c>
      <c r="J21">
        <v>619000</v>
      </c>
      <c r="K21">
        <v>623627</v>
      </c>
      <c r="L21">
        <v>616961</v>
      </c>
      <c r="M21">
        <v>607390</v>
      </c>
      <c r="N21">
        <v>607107</v>
      </c>
      <c r="O21">
        <v>602222</v>
      </c>
      <c r="P21">
        <v>601139</v>
      </c>
      <c r="Q21">
        <v>600971</v>
      </c>
      <c r="R21">
        <v>600402</v>
      </c>
    </row>
    <row r="22" spans="8:18">
      <c r="H22">
        <v>614308</v>
      </c>
      <c r="I22">
        <v>602196</v>
      </c>
      <c r="J22">
        <v>618774</v>
      </c>
      <c r="K22">
        <v>622794</v>
      </c>
      <c r="L22">
        <v>616446</v>
      </c>
      <c r="M22">
        <v>606257</v>
      </c>
      <c r="N22">
        <v>606906</v>
      </c>
      <c r="O22">
        <v>601605</v>
      </c>
      <c r="P22">
        <v>600860</v>
      </c>
      <c r="Q22">
        <v>599302</v>
      </c>
      <c r="R22">
        <v>600291</v>
      </c>
    </row>
    <row r="23" spans="8:18">
      <c r="H23">
        <v>615007</v>
      </c>
      <c r="I23">
        <v>602199</v>
      </c>
      <c r="J23">
        <v>618076</v>
      </c>
      <c r="K23">
        <v>624137</v>
      </c>
      <c r="L23">
        <v>616462</v>
      </c>
      <c r="M23">
        <v>607157</v>
      </c>
      <c r="N23">
        <v>606744</v>
      </c>
      <c r="O23">
        <v>602975</v>
      </c>
      <c r="P23">
        <v>600858</v>
      </c>
      <c r="Q23">
        <v>601350</v>
      </c>
      <c r="R23">
        <v>600506</v>
      </c>
    </row>
    <row r="24" spans="8:18">
      <c r="H24">
        <v>612902</v>
      </c>
      <c r="I24">
        <v>601749</v>
      </c>
      <c r="J24">
        <v>618814</v>
      </c>
      <c r="K24">
        <v>622926</v>
      </c>
      <c r="L24">
        <v>617259</v>
      </c>
      <c r="M24">
        <v>607202</v>
      </c>
      <c r="N24">
        <v>606899</v>
      </c>
      <c r="O24">
        <v>602724</v>
      </c>
      <c r="P24">
        <v>600342</v>
      </c>
      <c r="Q24">
        <v>599375</v>
      </c>
      <c r="R24">
        <v>599682</v>
      </c>
    </row>
    <row r="25" spans="8:18">
      <c r="H25">
        <v>615250</v>
      </c>
      <c r="I25">
        <v>602183</v>
      </c>
      <c r="J25">
        <v>618615</v>
      </c>
      <c r="K25">
        <v>622338</v>
      </c>
      <c r="L25">
        <v>615896</v>
      </c>
      <c r="M25">
        <v>606638</v>
      </c>
      <c r="N25">
        <v>606946</v>
      </c>
      <c r="O25">
        <v>603782</v>
      </c>
      <c r="P25">
        <v>600691</v>
      </c>
      <c r="Q25">
        <v>600819</v>
      </c>
      <c r="R25">
        <v>600708</v>
      </c>
    </row>
    <row r="26" spans="8:18">
      <c r="H26">
        <v>615513</v>
      </c>
      <c r="I26">
        <v>602578</v>
      </c>
      <c r="J26">
        <v>617022</v>
      </c>
      <c r="K26">
        <v>623453</v>
      </c>
      <c r="L26">
        <v>616886</v>
      </c>
      <c r="M26">
        <v>606877</v>
      </c>
      <c r="N26">
        <v>607312</v>
      </c>
      <c r="O26">
        <v>603508</v>
      </c>
      <c r="P26">
        <v>599882</v>
      </c>
      <c r="Q26">
        <v>600202</v>
      </c>
      <c r="R26">
        <v>598597</v>
      </c>
    </row>
    <row r="27" spans="8:18">
      <c r="H27">
        <v>615388</v>
      </c>
      <c r="I27">
        <v>602379</v>
      </c>
      <c r="J27">
        <v>618205</v>
      </c>
      <c r="K27">
        <v>622957</v>
      </c>
      <c r="L27">
        <v>616646</v>
      </c>
      <c r="M27">
        <v>604929</v>
      </c>
      <c r="N27">
        <v>606644</v>
      </c>
      <c r="O27">
        <v>601764</v>
      </c>
      <c r="P27">
        <v>601181</v>
      </c>
      <c r="Q27">
        <v>600704</v>
      </c>
      <c r="R27">
        <v>599735</v>
      </c>
    </row>
    <row r="28" spans="8:18">
      <c r="H28">
        <v>615771</v>
      </c>
      <c r="I28">
        <v>603199</v>
      </c>
      <c r="J28">
        <v>618424</v>
      </c>
      <c r="K28">
        <v>624649</v>
      </c>
      <c r="L28">
        <v>616588</v>
      </c>
      <c r="M28">
        <v>606946</v>
      </c>
      <c r="N28">
        <v>607911</v>
      </c>
      <c r="O28">
        <v>604510</v>
      </c>
      <c r="P28">
        <v>601813</v>
      </c>
      <c r="Q28">
        <v>601991</v>
      </c>
      <c r="R28">
        <v>602046</v>
      </c>
    </row>
    <row r="29" spans="8:18">
      <c r="H29">
        <v>615783</v>
      </c>
      <c r="I29">
        <v>602538</v>
      </c>
      <c r="J29">
        <v>618225</v>
      </c>
      <c r="K29">
        <v>623587</v>
      </c>
      <c r="L29">
        <v>616099</v>
      </c>
      <c r="M29">
        <v>607083</v>
      </c>
      <c r="N29">
        <v>607301</v>
      </c>
      <c r="O29">
        <v>603065</v>
      </c>
      <c r="P29">
        <v>601011</v>
      </c>
      <c r="Q29">
        <v>600298</v>
      </c>
      <c r="R29">
        <v>599738</v>
      </c>
    </row>
    <row r="30" spans="8:18">
      <c r="H30">
        <v>615092</v>
      </c>
      <c r="I30">
        <v>602161</v>
      </c>
      <c r="J30">
        <v>618323</v>
      </c>
      <c r="K30">
        <v>624436</v>
      </c>
      <c r="L30">
        <v>617013</v>
      </c>
      <c r="M30">
        <v>605645</v>
      </c>
      <c r="N30">
        <v>605986</v>
      </c>
      <c r="O30">
        <v>602146</v>
      </c>
      <c r="P30">
        <v>600008</v>
      </c>
      <c r="Q30">
        <v>599349</v>
      </c>
      <c r="R30">
        <v>600433</v>
      </c>
    </row>
    <row r="31" spans="8:18">
      <c r="H31">
        <v>613829</v>
      </c>
      <c r="I31">
        <v>602891</v>
      </c>
      <c r="J31">
        <v>617838</v>
      </c>
      <c r="K31">
        <v>624165</v>
      </c>
      <c r="L31">
        <v>616903</v>
      </c>
      <c r="M31">
        <v>607610</v>
      </c>
      <c r="N31">
        <v>606875</v>
      </c>
      <c r="O31">
        <v>602281</v>
      </c>
      <c r="P31">
        <v>600822</v>
      </c>
      <c r="Q31">
        <v>598494</v>
      </c>
      <c r="R31">
        <v>598067</v>
      </c>
    </row>
    <row r="32" spans="8:18">
      <c r="H32">
        <v>615573</v>
      </c>
      <c r="I32">
        <v>601029</v>
      </c>
      <c r="J32">
        <v>618338</v>
      </c>
      <c r="K32">
        <v>623059</v>
      </c>
      <c r="L32">
        <v>615917</v>
      </c>
      <c r="M32">
        <v>606178</v>
      </c>
      <c r="N32">
        <v>606031</v>
      </c>
      <c r="O32">
        <v>602813</v>
      </c>
      <c r="P32">
        <v>601332</v>
      </c>
      <c r="Q32">
        <v>601061</v>
      </c>
      <c r="R32">
        <v>600225</v>
      </c>
    </row>
    <row r="33" spans="8:19">
      <c r="H33">
        <v>613610</v>
      </c>
      <c r="I33">
        <v>600213</v>
      </c>
      <c r="J33">
        <v>616362</v>
      </c>
      <c r="K33">
        <v>622621</v>
      </c>
      <c r="L33">
        <v>615517</v>
      </c>
      <c r="M33">
        <v>605240</v>
      </c>
      <c r="N33">
        <v>606328</v>
      </c>
      <c r="O33">
        <v>600855</v>
      </c>
      <c r="P33">
        <v>599326</v>
      </c>
      <c r="Q33">
        <v>599994</v>
      </c>
      <c r="R33">
        <v>599289</v>
      </c>
    </row>
    <row r="34" spans="8:19">
      <c r="H34">
        <f>AVERAGE(H14:H33)</f>
        <v>615163.75</v>
      </c>
      <c r="I34">
        <f t="shared" ref="I34:R34" si="1">AVERAGE(I14:I33)</f>
        <v>602160.75</v>
      </c>
      <c r="J34">
        <f t="shared" si="1"/>
        <v>618302.19999999995</v>
      </c>
      <c r="K34">
        <f t="shared" si="1"/>
        <v>623447.94999999995</v>
      </c>
      <c r="L34">
        <f t="shared" si="1"/>
        <v>616625.6</v>
      </c>
      <c r="M34">
        <f t="shared" si="1"/>
        <v>606692.05000000005</v>
      </c>
      <c r="N34">
        <f t="shared" si="1"/>
        <v>606919.55000000005</v>
      </c>
      <c r="O34">
        <f t="shared" si="1"/>
        <v>602646.55000000005</v>
      </c>
      <c r="P34">
        <f t="shared" si="1"/>
        <v>600740.75</v>
      </c>
      <c r="Q34">
        <f t="shared" si="1"/>
        <v>600392.65</v>
      </c>
      <c r="R34">
        <f t="shared" si="1"/>
        <v>600082.30000000005</v>
      </c>
    </row>
    <row r="35" spans="8:19">
      <c r="H35">
        <f>H13/H34/20/4</f>
        <v>1.2191875740402454E-2</v>
      </c>
      <c r="I35">
        <f t="shared" ref="I35:R35" si="2">I13/I34/20/4</f>
        <v>1.2455145905806713E-2</v>
      </c>
      <c r="J35">
        <f t="shared" si="2"/>
        <v>1.212999080384964E-2</v>
      </c>
      <c r="K35">
        <f t="shared" si="2"/>
        <v>1.2029873544375277E-2</v>
      </c>
      <c r="L35">
        <f t="shared" si="2"/>
        <v>1.2162972150361582E-2</v>
      </c>
      <c r="M35">
        <f t="shared" si="2"/>
        <v>1.2362120123380551E-2</v>
      </c>
      <c r="N35">
        <f t="shared" si="2"/>
        <v>1.2357486259916985E-2</v>
      </c>
      <c r="O35">
        <f t="shared" si="2"/>
        <v>1.24451056759555E-2</v>
      </c>
      <c r="P35">
        <f t="shared" si="2"/>
        <v>1.2484586737290587E-2</v>
      </c>
      <c r="Q35">
        <f t="shared" si="2"/>
        <v>1.2491825141430362E-2</v>
      </c>
      <c r="R35">
        <f t="shared" si="2"/>
        <v>1.2498285651818092E-2</v>
      </c>
    </row>
    <row r="36" spans="8:19">
      <c r="H36">
        <f>1000/H35</f>
        <v>82021.833333333328</v>
      </c>
      <c r="I36">
        <f t="shared" ref="I36:R36" si="3">1000/I35</f>
        <v>80288.100000000006</v>
      </c>
      <c r="J36">
        <f t="shared" si="3"/>
        <v>82440.29333333332</v>
      </c>
      <c r="K36">
        <f t="shared" si="3"/>
        <v>83126.393333333326</v>
      </c>
      <c r="L36">
        <f t="shared" si="3"/>
        <v>82216.746666666659</v>
      </c>
      <c r="M36">
        <f t="shared" si="3"/>
        <v>80892.273333333331</v>
      </c>
      <c r="N36">
        <f t="shared" si="3"/>
        <v>80922.606666666674</v>
      </c>
      <c r="O36">
        <f t="shared" si="3"/>
        <v>80352.873333333337</v>
      </c>
      <c r="P36">
        <f t="shared" si="3"/>
        <v>80098.766666666663</v>
      </c>
      <c r="Q36">
        <f t="shared" si="3"/>
        <v>80052.353333333333</v>
      </c>
      <c r="R36">
        <f t="shared" si="3"/>
        <v>80010.973333333328</v>
      </c>
      <c r="S36">
        <f>AVERAGE(H36:R36)</f>
        <v>81129.383030303012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3">
        <f>1000*60*10</f>
        <v>600000</v>
      </c>
      <c r="I42" s="43">
        <f t="shared" ref="I42:R42" si="4">1000*60*10</f>
        <v>600000</v>
      </c>
      <c r="J42" s="43">
        <f t="shared" si="4"/>
        <v>600000</v>
      </c>
      <c r="K42" s="43">
        <f t="shared" si="4"/>
        <v>600000</v>
      </c>
      <c r="L42" s="43">
        <f t="shared" si="4"/>
        <v>600000</v>
      </c>
      <c r="M42" s="43">
        <f t="shared" si="4"/>
        <v>600000</v>
      </c>
      <c r="N42" s="43">
        <f t="shared" si="4"/>
        <v>600000</v>
      </c>
      <c r="O42" s="43">
        <f t="shared" si="4"/>
        <v>600000</v>
      </c>
      <c r="P42" s="43">
        <f t="shared" si="4"/>
        <v>600000</v>
      </c>
      <c r="Q42" s="43">
        <f t="shared" si="4"/>
        <v>600000</v>
      </c>
      <c r="R42" s="43">
        <f t="shared" si="4"/>
        <v>600000</v>
      </c>
    </row>
    <row r="43" spans="8:19">
      <c r="H43">
        <v>391937</v>
      </c>
      <c r="I43">
        <v>394158</v>
      </c>
      <c r="J43">
        <v>393665</v>
      </c>
      <c r="K43">
        <v>391861</v>
      </c>
      <c r="L43">
        <v>392056</v>
      </c>
      <c r="M43">
        <v>393861</v>
      </c>
      <c r="N43">
        <v>391648</v>
      </c>
      <c r="O43">
        <v>392820</v>
      </c>
      <c r="P43">
        <v>391069</v>
      </c>
      <c r="Q43">
        <v>391539</v>
      </c>
      <c r="R43">
        <v>391705</v>
      </c>
    </row>
    <row r="44" spans="8:19">
      <c r="H44">
        <v>392995</v>
      </c>
      <c r="I44">
        <v>393846</v>
      </c>
      <c r="J44">
        <v>393013</v>
      </c>
      <c r="K44">
        <v>392007</v>
      </c>
      <c r="L44">
        <v>392140</v>
      </c>
      <c r="M44">
        <v>392551</v>
      </c>
      <c r="N44">
        <v>392230</v>
      </c>
      <c r="O44">
        <v>391991</v>
      </c>
      <c r="P44">
        <v>390745</v>
      </c>
      <c r="Q44">
        <v>391920</v>
      </c>
      <c r="R44">
        <v>391773</v>
      </c>
    </row>
    <row r="45" spans="8:19">
      <c r="H45">
        <v>391929</v>
      </c>
      <c r="I45">
        <v>394334</v>
      </c>
      <c r="J45">
        <v>392891</v>
      </c>
      <c r="K45">
        <v>392458</v>
      </c>
      <c r="L45">
        <v>392510</v>
      </c>
      <c r="M45">
        <v>393500</v>
      </c>
      <c r="N45">
        <v>391433</v>
      </c>
      <c r="O45">
        <v>392046</v>
      </c>
      <c r="P45">
        <v>390895</v>
      </c>
      <c r="Q45">
        <v>391809</v>
      </c>
      <c r="R45">
        <v>391496</v>
      </c>
    </row>
    <row r="46" spans="8:19">
      <c r="H46">
        <v>391823</v>
      </c>
      <c r="I46">
        <v>394416</v>
      </c>
      <c r="J46">
        <v>393265</v>
      </c>
      <c r="K46">
        <v>391496</v>
      </c>
      <c r="L46">
        <v>391882</v>
      </c>
      <c r="M46">
        <v>392651</v>
      </c>
      <c r="N46">
        <v>392469</v>
      </c>
      <c r="O46">
        <v>392529</v>
      </c>
      <c r="P46">
        <v>390922</v>
      </c>
      <c r="Q46">
        <v>391393</v>
      </c>
      <c r="R46">
        <v>391808</v>
      </c>
    </row>
    <row r="47" spans="8:19">
      <c r="H47">
        <v>392129</v>
      </c>
      <c r="I47">
        <v>394241</v>
      </c>
      <c r="J47">
        <v>392539</v>
      </c>
      <c r="K47">
        <v>391865</v>
      </c>
      <c r="L47">
        <v>391875</v>
      </c>
      <c r="M47">
        <v>392957</v>
      </c>
      <c r="N47">
        <v>392815</v>
      </c>
      <c r="O47">
        <v>392402</v>
      </c>
      <c r="P47">
        <v>391316</v>
      </c>
      <c r="Q47">
        <v>391609</v>
      </c>
      <c r="R47">
        <v>392351</v>
      </c>
    </row>
    <row r="48" spans="8:19">
      <c r="H48">
        <v>392488</v>
      </c>
      <c r="I48">
        <v>394573</v>
      </c>
      <c r="J48">
        <v>393001</v>
      </c>
      <c r="K48">
        <v>391851</v>
      </c>
      <c r="L48">
        <v>391067</v>
      </c>
      <c r="M48">
        <v>392583</v>
      </c>
      <c r="N48">
        <v>392069</v>
      </c>
      <c r="O48">
        <v>392018</v>
      </c>
      <c r="P48">
        <v>390716</v>
      </c>
      <c r="Q48">
        <v>391979</v>
      </c>
      <c r="R48">
        <v>391912</v>
      </c>
    </row>
    <row r="49" spans="8:18">
      <c r="H49">
        <v>392875</v>
      </c>
      <c r="I49">
        <v>394233</v>
      </c>
      <c r="J49">
        <v>393486</v>
      </c>
      <c r="K49">
        <v>392822</v>
      </c>
      <c r="L49">
        <v>392937</v>
      </c>
      <c r="M49">
        <v>392330</v>
      </c>
      <c r="N49">
        <v>392308</v>
      </c>
      <c r="O49">
        <v>391900</v>
      </c>
      <c r="P49">
        <v>391490</v>
      </c>
      <c r="Q49">
        <v>391800</v>
      </c>
      <c r="R49">
        <v>391140</v>
      </c>
    </row>
    <row r="50" spans="8:18">
      <c r="H50">
        <v>392263</v>
      </c>
      <c r="I50">
        <v>394335</v>
      </c>
      <c r="J50">
        <v>393536</v>
      </c>
      <c r="K50">
        <v>392076</v>
      </c>
      <c r="L50">
        <v>392490</v>
      </c>
      <c r="M50">
        <v>392209</v>
      </c>
      <c r="N50">
        <v>391745</v>
      </c>
      <c r="O50">
        <v>391720</v>
      </c>
      <c r="P50">
        <v>390941</v>
      </c>
      <c r="Q50">
        <v>391402</v>
      </c>
      <c r="R50">
        <v>392110</v>
      </c>
    </row>
    <row r="51" spans="8:18">
      <c r="H51">
        <v>391687</v>
      </c>
      <c r="I51">
        <v>394298</v>
      </c>
      <c r="J51">
        <v>393648</v>
      </c>
      <c r="K51">
        <v>392126</v>
      </c>
      <c r="L51">
        <v>392448</v>
      </c>
      <c r="M51">
        <v>392643</v>
      </c>
      <c r="N51">
        <v>392508</v>
      </c>
      <c r="O51">
        <v>391649</v>
      </c>
      <c r="P51">
        <v>390903</v>
      </c>
      <c r="Q51">
        <v>391825</v>
      </c>
      <c r="R51">
        <v>391588</v>
      </c>
    </row>
    <row r="52" spans="8:18">
      <c r="H52">
        <v>392313</v>
      </c>
      <c r="I52">
        <v>394291</v>
      </c>
      <c r="J52">
        <v>393242</v>
      </c>
      <c r="K52">
        <v>392179</v>
      </c>
      <c r="L52">
        <v>392658</v>
      </c>
      <c r="M52">
        <v>392489</v>
      </c>
      <c r="N52">
        <v>392511</v>
      </c>
      <c r="O52">
        <v>392696</v>
      </c>
      <c r="P52">
        <v>391588</v>
      </c>
      <c r="Q52">
        <v>391722</v>
      </c>
      <c r="R52">
        <v>390790</v>
      </c>
    </row>
    <row r="53" spans="8:18">
      <c r="H53">
        <v>392395</v>
      </c>
      <c r="I53">
        <v>394390</v>
      </c>
      <c r="J53">
        <v>393074</v>
      </c>
      <c r="K53">
        <v>392563</v>
      </c>
      <c r="L53">
        <v>392157</v>
      </c>
      <c r="M53">
        <v>392794</v>
      </c>
      <c r="N53">
        <v>391986</v>
      </c>
      <c r="O53">
        <v>391864</v>
      </c>
      <c r="P53">
        <v>391379</v>
      </c>
      <c r="Q53">
        <v>392145</v>
      </c>
      <c r="R53">
        <v>391301</v>
      </c>
    </row>
    <row r="54" spans="8:18">
      <c r="H54">
        <v>391860</v>
      </c>
      <c r="I54">
        <v>393679</v>
      </c>
      <c r="J54">
        <v>393864</v>
      </c>
      <c r="K54">
        <v>392267</v>
      </c>
      <c r="L54">
        <v>392914</v>
      </c>
      <c r="M54">
        <v>392288</v>
      </c>
      <c r="N54">
        <v>392458</v>
      </c>
      <c r="O54">
        <v>391898</v>
      </c>
      <c r="P54">
        <v>391842</v>
      </c>
      <c r="Q54">
        <v>392081</v>
      </c>
      <c r="R54">
        <v>391330</v>
      </c>
    </row>
    <row r="55" spans="8:18">
      <c r="H55">
        <v>391411</v>
      </c>
      <c r="I55">
        <v>393920</v>
      </c>
      <c r="J55">
        <v>392428</v>
      </c>
      <c r="K55">
        <v>392052</v>
      </c>
      <c r="L55">
        <v>391575</v>
      </c>
      <c r="M55">
        <v>392372</v>
      </c>
      <c r="N55">
        <v>391959</v>
      </c>
      <c r="O55">
        <v>391539</v>
      </c>
      <c r="P55">
        <v>390473</v>
      </c>
      <c r="Q55">
        <v>391738</v>
      </c>
      <c r="R55">
        <v>391217</v>
      </c>
    </row>
    <row r="56" spans="8:18">
      <c r="H56">
        <v>391805</v>
      </c>
      <c r="I56">
        <v>393815</v>
      </c>
      <c r="J56">
        <v>393080</v>
      </c>
      <c r="K56">
        <v>392045</v>
      </c>
      <c r="L56">
        <v>392714</v>
      </c>
      <c r="M56">
        <v>392233</v>
      </c>
      <c r="N56">
        <v>391894</v>
      </c>
      <c r="O56">
        <v>391707</v>
      </c>
      <c r="P56">
        <v>390750</v>
      </c>
      <c r="Q56">
        <v>391884</v>
      </c>
      <c r="R56">
        <v>391895</v>
      </c>
    </row>
    <row r="57" spans="8:18">
      <c r="H57">
        <v>391568</v>
      </c>
      <c r="I57">
        <v>393465</v>
      </c>
      <c r="J57">
        <v>393475</v>
      </c>
      <c r="K57">
        <v>391605</v>
      </c>
      <c r="L57">
        <v>392505</v>
      </c>
      <c r="M57">
        <v>393082</v>
      </c>
      <c r="N57">
        <v>391990</v>
      </c>
      <c r="O57">
        <v>392573</v>
      </c>
      <c r="P57">
        <v>391038</v>
      </c>
      <c r="Q57">
        <v>391445</v>
      </c>
      <c r="R57">
        <v>390840</v>
      </c>
    </row>
    <row r="58" spans="8:18">
      <c r="H58">
        <v>392553</v>
      </c>
      <c r="I58">
        <v>393995</v>
      </c>
      <c r="J58">
        <v>393251</v>
      </c>
      <c r="K58">
        <v>391611</v>
      </c>
      <c r="L58">
        <v>392489</v>
      </c>
      <c r="M58">
        <v>393050</v>
      </c>
      <c r="N58">
        <v>392095</v>
      </c>
      <c r="O58">
        <v>392335</v>
      </c>
      <c r="P58">
        <v>391143</v>
      </c>
      <c r="Q58">
        <v>390768</v>
      </c>
      <c r="R58">
        <v>391467</v>
      </c>
    </row>
    <row r="59" spans="8:18">
      <c r="H59">
        <v>392193</v>
      </c>
      <c r="I59">
        <v>394257</v>
      </c>
      <c r="J59">
        <v>393557</v>
      </c>
      <c r="K59">
        <v>392337</v>
      </c>
      <c r="L59">
        <v>392057</v>
      </c>
      <c r="M59">
        <v>393462</v>
      </c>
      <c r="N59">
        <v>392088</v>
      </c>
      <c r="O59">
        <v>391720</v>
      </c>
      <c r="P59">
        <v>390669</v>
      </c>
      <c r="Q59">
        <v>392158</v>
      </c>
      <c r="R59">
        <v>392135</v>
      </c>
    </row>
    <row r="60" spans="8:18">
      <c r="H60">
        <v>392629</v>
      </c>
      <c r="I60">
        <v>394362</v>
      </c>
      <c r="J60">
        <v>393591</v>
      </c>
      <c r="K60">
        <v>392366</v>
      </c>
      <c r="L60">
        <v>392651</v>
      </c>
      <c r="M60">
        <v>393118</v>
      </c>
      <c r="N60">
        <v>392595</v>
      </c>
      <c r="O60">
        <v>392503</v>
      </c>
      <c r="P60">
        <v>391830</v>
      </c>
      <c r="Q60">
        <v>392052</v>
      </c>
      <c r="R60">
        <v>391542</v>
      </c>
    </row>
    <row r="61" spans="8:18">
      <c r="H61">
        <v>391767</v>
      </c>
      <c r="I61">
        <v>394275</v>
      </c>
      <c r="J61">
        <v>393807</v>
      </c>
      <c r="K61">
        <v>392437</v>
      </c>
      <c r="L61">
        <v>392481</v>
      </c>
      <c r="M61">
        <v>393095</v>
      </c>
      <c r="N61">
        <v>392129</v>
      </c>
      <c r="O61">
        <v>391835</v>
      </c>
      <c r="P61">
        <v>391145</v>
      </c>
      <c r="Q61">
        <v>392337</v>
      </c>
      <c r="R61">
        <v>391688</v>
      </c>
    </row>
    <row r="62" spans="8:18">
      <c r="H62">
        <v>392323</v>
      </c>
      <c r="I62">
        <v>394634</v>
      </c>
      <c r="J62">
        <v>393425</v>
      </c>
      <c r="K62">
        <v>392215</v>
      </c>
      <c r="L62">
        <v>392241</v>
      </c>
      <c r="M62">
        <v>393088</v>
      </c>
      <c r="N62">
        <v>392593</v>
      </c>
      <c r="O62">
        <v>392766</v>
      </c>
      <c r="P62">
        <v>391149</v>
      </c>
      <c r="Q62">
        <v>391402</v>
      </c>
      <c r="R62">
        <v>391608</v>
      </c>
    </row>
    <row r="63" spans="8:18">
      <c r="H63">
        <v>391982</v>
      </c>
      <c r="I63">
        <v>393526</v>
      </c>
      <c r="J63">
        <v>393488</v>
      </c>
      <c r="K63">
        <v>391794</v>
      </c>
      <c r="L63">
        <v>391507</v>
      </c>
      <c r="M63">
        <v>392957</v>
      </c>
      <c r="N63">
        <v>391832</v>
      </c>
      <c r="O63">
        <v>391522</v>
      </c>
      <c r="P63">
        <v>390390</v>
      </c>
      <c r="Q63">
        <v>391462</v>
      </c>
      <c r="R63">
        <v>391183</v>
      </c>
    </row>
    <row r="64" spans="8:18">
      <c r="H64">
        <v>392001</v>
      </c>
      <c r="I64">
        <v>394617</v>
      </c>
      <c r="J64">
        <v>393860</v>
      </c>
      <c r="K64">
        <v>391923</v>
      </c>
      <c r="L64">
        <v>392493</v>
      </c>
      <c r="M64">
        <v>392233</v>
      </c>
      <c r="N64">
        <v>392232</v>
      </c>
      <c r="O64">
        <v>392092</v>
      </c>
      <c r="P64">
        <v>390707</v>
      </c>
      <c r="Q64">
        <v>391958</v>
      </c>
      <c r="R64">
        <v>391628</v>
      </c>
    </row>
    <row r="65" spans="8:18">
      <c r="H65">
        <v>390896</v>
      </c>
      <c r="I65">
        <v>394348</v>
      </c>
      <c r="J65">
        <v>392677</v>
      </c>
      <c r="K65">
        <v>391961</v>
      </c>
      <c r="L65">
        <v>392278</v>
      </c>
      <c r="M65">
        <v>392743</v>
      </c>
      <c r="N65">
        <v>392140</v>
      </c>
      <c r="O65">
        <v>392062</v>
      </c>
      <c r="P65">
        <v>390611</v>
      </c>
      <c r="Q65">
        <v>391325</v>
      </c>
      <c r="R65">
        <v>390894</v>
      </c>
    </row>
    <row r="66" spans="8:18">
      <c r="H66">
        <v>392424</v>
      </c>
      <c r="I66">
        <v>394300</v>
      </c>
      <c r="J66">
        <v>393347</v>
      </c>
      <c r="K66">
        <v>392396</v>
      </c>
      <c r="L66">
        <v>392246</v>
      </c>
      <c r="M66">
        <v>392721</v>
      </c>
      <c r="N66">
        <v>392639</v>
      </c>
      <c r="O66">
        <v>391576</v>
      </c>
      <c r="P66">
        <v>390992</v>
      </c>
      <c r="Q66">
        <v>392152</v>
      </c>
      <c r="R66">
        <v>391105</v>
      </c>
    </row>
    <row r="67" spans="8:18">
      <c r="H67">
        <v>391656</v>
      </c>
      <c r="I67">
        <v>394278</v>
      </c>
      <c r="J67">
        <v>393108</v>
      </c>
      <c r="K67">
        <v>392496</v>
      </c>
      <c r="L67">
        <v>391903</v>
      </c>
      <c r="M67">
        <v>393429</v>
      </c>
      <c r="N67">
        <v>392334</v>
      </c>
      <c r="O67">
        <v>392072</v>
      </c>
      <c r="P67">
        <v>391323</v>
      </c>
      <c r="Q67">
        <v>391690</v>
      </c>
      <c r="R67">
        <v>391693</v>
      </c>
    </row>
    <row r="68" spans="8:18">
      <c r="H68">
        <v>393185</v>
      </c>
      <c r="I68">
        <v>394968</v>
      </c>
      <c r="J68">
        <v>393413</v>
      </c>
      <c r="K68">
        <v>392111</v>
      </c>
      <c r="L68">
        <v>392341</v>
      </c>
      <c r="M68">
        <v>392907</v>
      </c>
      <c r="N68">
        <v>392450</v>
      </c>
      <c r="O68">
        <v>392368</v>
      </c>
      <c r="P68">
        <v>390965</v>
      </c>
      <c r="Q68">
        <v>391569</v>
      </c>
      <c r="R68">
        <v>391777</v>
      </c>
    </row>
    <row r="69" spans="8:18">
      <c r="H69">
        <v>392087</v>
      </c>
      <c r="I69">
        <v>394173</v>
      </c>
      <c r="J69">
        <v>393350</v>
      </c>
      <c r="K69">
        <v>392370</v>
      </c>
      <c r="L69">
        <v>392666</v>
      </c>
      <c r="M69">
        <v>393466</v>
      </c>
      <c r="N69">
        <v>392391</v>
      </c>
      <c r="O69">
        <v>392120</v>
      </c>
      <c r="P69">
        <v>391245</v>
      </c>
      <c r="Q69">
        <v>392000</v>
      </c>
      <c r="R69">
        <v>391529</v>
      </c>
    </row>
    <row r="70" spans="8:18">
      <c r="H70">
        <v>392307</v>
      </c>
      <c r="I70">
        <v>394450</v>
      </c>
      <c r="J70">
        <v>393414</v>
      </c>
      <c r="K70">
        <v>391829</v>
      </c>
      <c r="L70">
        <v>392001</v>
      </c>
      <c r="M70">
        <v>392302</v>
      </c>
      <c r="N70">
        <v>392645</v>
      </c>
      <c r="O70">
        <v>391789</v>
      </c>
      <c r="P70">
        <v>390823</v>
      </c>
      <c r="Q70">
        <v>391689</v>
      </c>
      <c r="R70">
        <v>391646</v>
      </c>
    </row>
    <row r="71" spans="8:18">
      <c r="H71">
        <v>392243</v>
      </c>
      <c r="I71">
        <v>394374</v>
      </c>
      <c r="J71">
        <v>393148</v>
      </c>
      <c r="K71">
        <v>391002</v>
      </c>
      <c r="L71">
        <v>392147</v>
      </c>
      <c r="M71">
        <v>393069</v>
      </c>
      <c r="N71">
        <v>392662</v>
      </c>
      <c r="O71">
        <v>392240</v>
      </c>
      <c r="P71">
        <v>391005</v>
      </c>
      <c r="Q71">
        <v>391530</v>
      </c>
      <c r="R71">
        <v>390818</v>
      </c>
    </row>
    <row r="72" spans="8:18">
      <c r="H72">
        <v>392199</v>
      </c>
      <c r="I72">
        <v>394418</v>
      </c>
      <c r="J72">
        <v>392237</v>
      </c>
      <c r="K72">
        <v>391622</v>
      </c>
      <c r="L72">
        <v>392093</v>
      </c>
      <c r="M72">
        <v>392887</v>
      </c>
      <c r="N72">
        <v>391947</v>
      </c>
      <c r="O72">
        <v>391954</v>
      </c>
      <c r="P72">
        <v>390969</v>
      </c>
      <c r="Q72">
        <v>391004</v>
      </c>
      <c r="R72">
        <v>391042</v>
      </c>
    </row>
    <row r="73" spans="8:18">
      <c r="H73">
        <v>392062</v>
      </c>
      <c r="I73">
        <v>393614</v>
      </c>
      <c r="J73">
        <v>393492</v>
      </c>
      <c r="K73">
        <v>392788</v>
      </c>
      <c r="L73">
        <v>392554</v>
      </c>
      <c r="M73">
        <v>392326</v>
      </c>
      <c r="N73">
        <v>391963</v>
      </c>
      <c r="O73">
        <v>391965</v>
      </c>
      <c r="P73">
        <v>391357</v>
      </c>
      <c r="Q73">
        <v>391705</v>
      </c>
      <c r="R73">
        <v>391143</v>
      </c>
    </row>
    <row r="74" spans="8:18">
      <c r="H74">
        <v>392262</v>
      </c>
      <c r="I74">
        <v>394358</v>
      </c>
      <c r="J74">
        <v>393619</v>
      </c>
      <c r="K74">
        <v>391691</v>
      </c>
      <c r="L74">
        <v>391906</v>
      </c>
      <c r="M74">
        <v>393252</v>
      </c>
      <c r="N74">
        <v>392704</v>
      </c>
      <c r="O74">
        <v>392683</v>
      </c>
      <c r="P74">
        <v>391370</v>
      </c>
      <c r="Q74">
        <v>391706</v>
      </c>
      <c r="R74">
        <v>391363</v>
      </c>
    </row>
    <row r="75" spans="8:18">
      <c r="H75">
        <v>391722</v>
      </c>
      <c r="I75">
        <v>394039</v>
      </c>
      <c r="J75">
        <v>393134</v>
      </c>
      <c r="K75">
        <v>391963</v>
      </c>
      <c r="L75">
        <v>392300</v>
      </c>
      <c r="M75">
        <v>393336</v>
      </c>
      <c r="N75">
        <v>391864</v>
      </c>
      <c r="O75">
        <v>391990</v>
      </c>
      <c r="P75">
        <v>391538</v>
      </c>
      <c r="Q75">
        <v>391608</v>
      </c>
      <c r="R75">
        <v>391006</v>
      </c>
    </row>
    <row r="76" spans="8:18">
      <c r="H76">
        <v>392291</v>
      </c>
      <c r="I76">
        <v>394159</v>
      </c>
      <c r="J76">
        <v>393245</v>
      </c>
      <c r="K76">
        <v>392168</v>
      </c>
      <c r="L76">
        <v>392043</v>
      </c>
      <c r="M76">
        <v>393159</v>
      </c>
      <c r="N76">
        <v>392597</v>
      </c>
      <c r="O76">
        <v>391976</v>
      </c>
      <c r="P76">
        <v>391245</v>
      </c>
      <c r="Q76">
        <v>392007</v>
      </c>
      <c r="R76">
        <v>391043</v>
      </c>
    </row>
    <row r="77" spans="8:18">
      <c r="H77">
        <v>392001</v>
      </c>
      <c r="I77">
        <v>394311</v>
      </c>
      <c r="J77">
        <v>393203</v>
      </c>
      <c r="K77">
        <v>391731</v>
      </c>
      <c r="L77">
        <v>392294</v>
      </c>
      <c r="M77">
        <v>392635</v>
      </c>
      <c r="N77">
        <v>391848</v>
      </c>
      <c r="O77">
        <v>391767</v>
      </c>
      <c r="P77">
        <v>391216</v>
      </c>
      <c r="Q77">
        <v>391888</v>
      </c>
      <c r="R77">
        <v>391047</v>
      </c>
    </row>
    <row r="78" spans="8:18">
      <c r="H78">
        <v>393060</v>
      </c>
      <c r="I78">
        <v>394144</v>
      </c>
      <c r="J78">
        <v>393974</v>
      </c>
      <c r="K78">
        <v>391652</v>
      </c>
      <c r="L78">
        <v>392111</v>
      </c>
      <c r="M78">
        <v>393089</v>
      </c>
      <c r="N78">
        <v>392776</v>
      </c>
      <c r="O78">
        <v>393016</v>
      </c>
      <c r="P78">
        <v>391160</v>
      </c>
      <c r="Q78">
        <v>392176</v>
      </c>
      <c r="R78">
        <v>391382</v>
      </c>
    </row>
    <row r="79" spans="8:18">
      <c r="H79">
        <v>393224</v>
      </c>
      <c r="I79">
        <v>394358</v>
      </c>
      <c r="J79">
        <v>393817</v>
      </c>
      <c r="K79">
        <v>391452</v>
      </c>
      <c r="L79">
        <v>392554</v>
      </c>
      <c r="M79">
        <v>393451</v>
      </c>
      <c r="N79">
        <v>392847</v>
      </c>
      <c r="O79">
        <v>392231</v>
      </c>
      <c r="P79">
        <v>390915</v>
      </c>
      <c r="Q79">
        <v>392108</v>
      </c>
      <c r="R79">
        <v>391684</v>
      </c>
    </row>
    <row r="80" spans="8:18">
      <c r="H80">
        <v>392121</v>
      </c>
      <c r="I80">
        <v>393913</v>
      </c>
      <c r="J80">
        <v>393549</v>
      </c>
      <c r="K80">
        <v>391911</v>
      </c>
      <c r="L80">
        <v>392481</v>
      </c>
      <c r="M80">
        <v>392563</v>
      </c>
      <c r="N80">
        <v>391711</v>
      </c>
      <c r="O80">
        <v>392063</v>
      </c>
      <c r="P80">
        <v>390946</v>
      </c>
      <c r="Q80">
        <v>392170</v>
      </c>
      <c r="R80">
        <v>391494</v>
      </c>
    </row>
    <row r="81" spans="8:19">
      <c r="H81">
        <v>392702</v>
      </c>
      <c r="I81">
        <v>394426</v>
      </c>
      <c r="J81">
        <v>393377</v>
      </c>
      <c r="K81">
        <v>392487</v>
      </c>
      <c r="L81">
        <v>392013</v>
      </c>
      <c r="M81">
        <v>392787</v>
      </c>
      <c r="N81">
        <v>392926</v>
      </c>
      <c r="O81">
        <v>392096</v>
      </c>
      <c r="P81">
        <v>391096</v>
      </c>
      <c r="Q81">
        <v>392048</v>
      </c>
      <c r="R81">
        <v>391273</v>
      </c>
    </row>
    <row r="82" spans="8:19">
      <c r="H82">
        <v>392156</v>
      </c>
      <c r="I82">
        <v>393923</v>
      </c>
      <c r="J82">
        <v>393954</v>
      </c>
      <c r="K82">
        <v>392077</v>
      </c>
      <c r="L82">
        <v>392068</v>
      </c>
      <c r="M82">
        <v>392635</v>
      </c>
      <c r="N82">
        <v>392179</v>
      </c>
      <c r="O82">
        <v>392130</v>
      </c>
      <c r="P82">
        <v>390497</v>
      </c>
      <c r="Q82">
        <v>392115</v>
      </c>
      <c r="R82">
        <v>391728</v>
      </c>
    </row>
    <row r="83" spans="8:19">
      <c r="H83">
        <v>391703</v>
      </c>
      <c r="I83">
        <v>393614</v>
      </c>
      <c r="J83">
        <v>393920</v>
      </c>
      <c r="K83">
        <v>391840</v>
      </c>
      <c r="L83">
        <v>392716</v>
      </c>
      <c r="M83">
        <v>392933</v>
      </c>
      <c r="N83">
        <v>393182</v>
      </c>
      <c r="O83">
        <v>392437</v>
      </c>
      <c r="P83">
        <v>391043</v>
      </c>
      <c r="Q83">
        <v>392485</v>
      </c>
      <c r="R83">
        <v>392125</v>
      </c>
    </row>
    <row r="84" spans="8:19">
      <c r="H84">
        <v>392046</v>
      </c>
      <c r="I84">
        <v>393996</v>
      </c>
      <c r="J84">
        <v>393143</v>
      </c>
      <c r="K84">
        <v>392122</v>
      </c>
      <c r="L84">
        <v>392658</v>
      </c>
      <c r="M84">
        <v>392621</v>
      </c>
      <c r="N84">
        <v>392719</v>
      </c>
      <c r="O84">
        <v>392219</v>
      </c>
      <c r="P84">
        <v>391284</v>
      </c>
      <c r="Q84">
        <v>392165</v>
      </c>
      <c r="R84">
        <v>391121</v>
      </c>
    </row>
    <row r="85" spans="8:19">
      <c r="H85">
        <v>392438</v>
      </c>
      <c r="I85">
        <v>394646</v>
      </c>
      <c r="J85">
        <v>393610</v>
      </c>
      <c r="K85">
        <v>391932</v>
      </c>
      <c r="L85">
        <v>392767</v>
      </c>
      <c r="M85">
        <v>392771</v>
      </c>
      <c r="N85">
        <v>392594</v>
      </c>
      <c r="O85">
        <v>392363</v>
      </c>
      <c r="P85">
        <v>391487</v>
      </c>
      <c r="Q85">
        <v>391426</v>
      </c>
      <c r="R85">
        <v>391500</v>
      </c>
    </row>
    <row r="86" spans="8:19">
      <c r="H86">
        <v>392128</v>
      </c>
      <c r="I86">
        <v>393465</v>
      </c>
      <c r="J86">
        <v>393803</v>
      </c>
      <c r="K86">
        <v>391845</v>
      </c>
      <c r="L86">
        <v>392552</v>
      </c>
      <c r="M86">
        <v>392884</v>
      </c>
      <c r="N86">
        <v>392314</v>
      </c>
      <c r="O86">
        <v>392224</v>
      </c>
      <c r="P86">
        <v>390864</v>
      </c>
      <c r="Q86">
        <v>392228</v>
      </c>
      <c r="R86">
        <v>391786</v>
      </c>
    </row>
    <row r="87" spans="8:19">
      <c r="H87">
        <v>392569</v>
      </c>
      <c r="I87">
        <v>394534</v>
      </c>
      <c r="J87">
        <v>393030</v>
      </c>
      <c r="K87">
        <v>391822</v>
      </c>
      <c r="L87">
        <v>392301</v>
      </c>
      <c r="M87">
        <v>392750</v>
      </c>
      <c r="N87">
        <v>391992</v>
      </c>
      <c r="O87">
        <v>392325</v>
      </c>
      <c r="P87">
        <v>390886</v>
      </c>
      <c r="Q87">
        <v>391726</v>
      </c>
      <c r="R87">
        <v>391550</v>
      </c>
    </row>
    <row r="88" spans="8:19">
      <c r="H88">
        <v>392216</v>
      </c>
      <c r="I88">
        <v>394980</v>
      </c>
      <c r="J88">
        <v>393549</v>
      </c>
      <c r="K88">
        <v>392482</v>
      </c>
      <c r="L88">
        <v>391512</v>
      </c>
      <c r="M88">
        <v>392928</v>
      </c>
      <c r="N88">
        <v>392638</v>
      </c>
      <c r="O88">
        <v>392600</v>
      </c>
      <c r="P88">
        <v>391153</v>
      </c>
      <c r="Q88">
        <v>392111</v>
      </c>
      <c r="R88">
        <v>391715</v>
      </c>
    </row>
    <row r="89" spans="8:19">
      <c r="H89">
        <v>392424</v>
      </c>
      <c r="I89">
        <v>394731</v>
      </c>
      <c r="J89">
        <v>393595</v>
      </c>
      <c r="K89">
        <v>392084</v>
      </c>
      <c r="L89">
        <v>392629</v>
      </c>
      <c r="M89">
        <v>393086</v>
      </c>
      <c r="N89">
        <v>393241</v>
      </c>
      <c r="O89">
        <v>392805</v>
      </c>
      <c r="P89">
        <v>391774</v>
      </c>
      <c r="Q89">
        <v>392006</v>
      </c>
      <c r="R89">
        <v>392370</v>
      </c>
    </row>
    <row r="90" spans="8:19">
      <c r="H90">
        <v>392109</v>
      </c>
      <c r="I90">
        <v>394057</v>
      </c>
      <c r="J90">
        <v>392940</v>
      </c>
      <c r="K90">
        <v>391609</v>
      </c>
      <c r="L90">
        <v>391902</v>
      </c>
      <c r="M90">
        <v>392669</v>
      </c>
      <c r="N90">
        <v>391743</v>
      </c>
      <c r="O90">
        <v>392574</v>
      </c>
      <c r="P90">
        <v>390867</v>
      </c>
      <c r="Q90">
        <v>391384</v>
      </c>
      <c r="R90">
        <v>391299</v>
      </c>
    </row>
    <row r="91" spans="8:19">
      <c r="H91">
        <v>392190</v>
      </c>
      <c r="I91">
        <v>394677</v>
      </c>
      <c r="J91">
        <v>393092</v>
      </c>
      <c r="K91">
        <v>392005</v>
      </c>
      <c r="L91">
        <v>392964</v>
      </c>
      <c r="M91">
        <v>392616</v>
      </c>
      <c r="N91">
        <v>391850</v>
      </c>
      <c r="O91">
        <v>392354</v>
      </c>
      <c r="P91">
        <v>391436</v>
      </c>
      <c r="Q91">
        <v>392273</v>
      </c>
      <c r="R91">
        <v>390825</v>
      </c>
    </row>
    <row r="92" spans="8:19">
      <c r="H92">
        <v>391578</v>
      </c>
      <c r="I92">
        <v>394867</v>
      </c>
      <c r="J92">
        <v>392880</v>
      </c>
      <c r="K92">
        <v>392249</v>
      </c>
      <c r="L92">
        <v>392082</v>
      </c>
      <c r="M92">
        <v>392894</v>
      </c>
      <c r="N92">
        <v>392021</v>
      </c>
      <c r="O92">
        <v>392464</v>
      </c>
      <c r="P92">
        <v>391183</v>
      </c>
      <c r="Q92">
        <v>391979</v>
      </c>
      <c r="R92">
        <v>391449</v>
      </c>
    </row>
    <row r="93" spans="8:19">
      <c r="H93">
        <f>AVERAGE(H43:H92)</f>
        <v>392178.5</v>
      </c>
      <c r="I93">
        <f t="shared" ref="I93:R93" si="5">AVERAGE(I43:I92)</f>
        <v>394235.62</v>
      </c>
      <c r="J93">
        <f t="shared" si="5"/>
        <v>393336.12</v>
      </c>
      <c r="K93">
        <f t="shared" si="5"/>
        <v>392033.06</v>
      </c>
      <c r="L93">
        <f t="shared" si="5"/>
        <v>392278.58</v>
      </c>
      <c r="M93">
        <f t="shared" si="5"/>
        <v>392849.1</v>
      </c>
      <c r="N93">
        <f t="shared" si="5"/>
        <v>392290.08</v>
      </c>
      <c r="O93">
        <f t="shared" si="5"/>
        <v>392171.76</v>
      </c>
      <c r="P93">
        <f t="shared" si="5"/>
        <v>391087</v>
      </c>
      <c r="Q93">
        <f t="shared" si="5"/>
        <v>391814.02</v>
      </c>
      <c r="R93">
        <f t="shared" si="5"/>
        <v>391478.28</v>
      </c>
      <c r="S93">
        <f>AVERAGE(H93:R93)</f>
        <v>392341.10181818181</v>
      </c>
    </row>
    <row r="94" spans="8:19">
      <c r="H94">
        <f>H42/H93/50</f>
        <v>3.0598311738149846E-2</v>
      </c>
      <c r="I94">
        <f t="shared" ref="I94:R94" si="6">I42/I93/50</f>
        <v>3.0438649861217516E-2</v>
      </c>
      <c r="J94">
        <f t="shared" si="6"/>
        <v>3.0508258433016525E-2</v>
      </c>
      <c r="K94">
        <f t="shared" si="6"/>
        <v>3.060966337889973E-2</v>
      </c>
      <c r="L94">
        <f t="shared" si="6"/>
        <v>3.0590505349540113E-2</v>
      </c>
      <c r="M94">
        <f t="shared" si="6"/>
        <v>3.0546079907017732E-2</v>
      </c>
      <c r="N94">
        <f t="shared" si="6"/>
        <v>3.0589608587604355E-2</v>
      </c>
      <c r="O94">
        <f t="shared" si="6"/>
        <v>3.0598837611356816E-2</v>
      </c>
      <c r="P94">
        <f t="shared" si="6"/>
        <v>3.0683709762789352E-2</v>
      </c>
      <c r="Q94">
        <f t="shared" si="6"/>
        <v>3.0626775427790971E-2</v>
      </c>
      <c r="R94">
        <f t="shared" si="6"/>
        <v>3.0653041594031726E-2</v>
      </c>
    </row>
    <row r="95" spans="8:19">
      <c r="H95">
        <f>1000/H94</f>
        <v>32681.541666666668</v>
      </c>
      <c r="I95">
        <f t="shared" ref="I95:R95" si="7">1000/I94</f>
        <v>32852.968333333331</v>
      </c>
      <c r="J95">
        <f t="shared" si="7"/>
        <v>32778.01</v>
      </c>
      <c r="K95">
        <f t="shared" si="7"/>
        <v>32669.421666666665</v>
      </c>
      <c r="L95">
        <f t="shared" si="7"/>
        <v>32689.881666666668</v>
      </c>
      <c r="M95">
        <f t="shared" si="7"/>
        <v>32737.424999999999</v>
      </c>
      <c r="N95">
        <f t="shared" si="7"/>
        <v>32690.84</v>
      </c>
      <c r="O95">
        <f t="shared" si="7"/>
        <v>32680.980000000003</v>
      </c>
      <c r="P95">
        <f t="shared" si="7"/>
        <v>32590.583333333336</v>
      </c>
      <c r="Q95">
        <f t="shared" si="7"/>
        <v>32651.168333333331</v>
      </c>
      <c r="R95">
        <f t="shared" si="7"/>
        <v>32623.190000000006</v>
      </c>
      <c r="S95">
        <f>AVERAGE(H95:R95)</f>
        <v>32695.091818181812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2020-05-22T07:07:24Z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