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-465" windowWidth="19425" windowHeight="7995" tabRatio="772" firstSheet="6" activeTab="16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J8" i="9" s="1"/>
  <c r="I9" i="9"/>
  <c r="J9" i="9" s="1"/>
  <c r="I10" i="9"/>
  <c r="J10" i="9" s="1"/>
  <c r="I11" i="9"/>
  <c r="I12" i="9"/>
  <c r="I13" i="9"/>
  <c r="J13" i="9" s="1"/>
  <c r="I14" i="9"/>
  <c r="J14" i="9" s="1"/>
  <c r="I15" i="9"/>
  <c r="I16" i="9"/>
  <c r="I17" i="9"/>
  <c r="I18" i="9"/>
  <c r="J18" i="9" s="1"/>
  <c r="I3" i="9"/>
  <c r="J3" i="9" s="1"/>
  <c r="J4" i="9"/>
  <c r="J5" i="9"/>
  <c r="J6" i="9"/>
  <c r="J12" i="9"/>
  <c r="J16" i="9"/>
  <c r="J17" i="9"/>
  <c r="J7" i="9"/>
  <c r="J11" i="9"/>
  <c r="J15" i="9"/>
  <c r="G8" i="8"/>
  <c r="H8" i="8" s="1"/>
  <c r="H7" i="8"/>
  <c r="G7" i="8"/>
  <c r="G6" i="8"/>
  <c r="H6" i="8" s="1"/>
  <c r="H4" i="8"/>
  <c r="H5" i="8"/>
  <c r="G4" i="8"/>
  <c r="G5" i="8"/>
  <c r="H3" i="8"/>
  <c r="G3" i="8"/>
  <c r="K4" i="19" l="1"/>
  <c r="K5" i="19"/>
  <c r="K6" i="19"/>
  <c r="J4" i="19"/>
  <c r="J5" i="19"/>
  <c r="J6" i="19"/>
  <c r="K3" i="19"/>
  <c r="J3" i="19"/>
  <c r="E4" i="19"/>
  <c r="E5" i="19"/>
  <c r="E6" i="19"/>
  <c r="E3" i="19"/>
  <c r="L4" i="5"/>
  <c r="L5" i="5"/>
  <c r="L6" i="5"/>
  <c r="L7" i="5"/>
  <c r="M7" i="5" s="1"/>
  <c r="L8" i="5"/>
  <c r="L9" i="5"/>
  <c r="L10" i="5"/>
  <c r="M10" i="5" s="1"/>
  <c r="L13" i="5"/>
  <c r="M13" i="5" s="1"/>
  <c r="L14" i="5"/>
  <c r="M14" i="5" s="1"/>
  <c r="L15" i="5"/>
  <c r="M15" i="5" s="1"/>
  <c r="L16" i="5"/>
  <c r="L17" i="5"/>
  <c r="M17" i="5" s="1"/>
  <c r="L18" i="5"/>
  <c r="M18" i="5" s="1"/>
  <c r="L19" i="5"/>
  <c r="L20" i="5"/>
  <c r="M20" i="5" s="1"/>
  <c r="M4" i="5"/>
  <c r="M5" i="5"/>
  <c r="M6" i="5"/>
  <c r="M8" i="5"/>
  <c r="M9" i="5"/>
  <c r="M16" i="5"/>
  <c r="M19" i="5"/>
  <c r="M3" i="5"/>
  <c r="L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K4" i="28"/>
  <c r="K5" i="28"/>
  <c r="K6" i="28"/>
  <c r="K8" i="28"/>
  <c r="K9" i="28"/>
  <c r="K10" i="28"/>
  <c r="K12" i="28"/>
  <c r="K13" i="28"/>
  <c r="K14" i="28"/>
  <c r="K16" i="28"/>
  <c r="K17" i="28"/>
  <c r="K18" i="28"/>
  <c r="J4" i="28"/>
  <c r="J5" i="28"/>
  <c r="J6" i="28"/>
  <c r="J7" i="28"/>
  <c r="K7" i="28" s="1"/>
  <c r="J8" i="28"/>
  <c r="J9" i="28"/>
  <c r="J10" i="28"/>
  <c r="J11" i="28"/>
  <c r="K11" i="28" s="1"/>
  <c r="J12" i="28"/>
  <c r="J13" i="28"/>
  <c r="J14" i="28"/>
  <c r="J15" i="28"/>
  <c r="K15" i="28" s="1"/>
  <c r="J16" i="28"/>
  <c r="J17" i="28"/>
  <c r="J18" i="28"/>
  <c r="K3" i="28"/>
  <c r="J3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" i="36"/>
  <c r="J3" i="37"/>
  <c r="D4" i="37"/>
  <c r="D5" i="37"/>
  <c r="D6" i="37"/>
  <c r="D7" i="37"/>
  <c r="D8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K3" i="37"/>
  <c r="D3" i="36"/>
  <c r="D19" i="36"/>
  <c r="D4" i="36"/>
  <c r="D5" i="36"/>
  <c r="D6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H3" i="7" l="1"/>
  <c r="J32" i="38"/>
  <c r="J33" i="38"/>
  <c r="J34" i="38"/>
  <c r="J31" i="38"/>
  <c r="J27" i="38"/>
  <c r="J28" i="38"/>
  <c r="J29" i="38"/>
  <c r="J30" i="38"/>
  <c r="J14" i="38"/>
  <c r="J15" i="38"/>
  <c r="J16" i="38"/>
  <c r="J13" i="38"/>
  <c r="J4" i="38"/>
  <c r="J5" i="38"/>
  <c r="J3" i="38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3" i="32"/>
  <c r="K31" i="38"/>
  <c r="K32" i="38"/>
  <c r="K33" i="38"/>
  <c r="K34" i="38"/>
  <c r="J35" i="38"/>
  <c r="K35" i="38" s="1"/>
  <c r="J36" i="38"/>
  <c r="K36" i="38" s="1"/>
  <c r="J37" i="38"/>
  <c r="K37" i="38" s="1"/>
  <c r="J38" i="38"/>
  <c r="K38" i="38" s="1"/>
  <c r="J14" i="36"/>
  <c r="J13" i="36"/>
  <c r="J12" i="36"/>
  <c r="J11" i="36"/>
  <c r="K4" i="38" l="1"/>
  <c r="K5" i="38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K13" i="38"/>
  <c r="K14" i="38"/>
  <c r="K15" i="38"/>
  <c r="K16" i="38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K27" i="38"/>
  <c r="K28" i="38"/>
  <c r="K29" i="38"/>
  <c r="K30" i="38"/>
  <c r="K3" i="38"/>
  <c r="J3" i="36"/>
  <c r="J4" i="36"/>
  <c r="J5" i="36"/>
  <c r="J6" i="36"/>
  <c r="J7" i="36"/>
  <c r="J16" i="36"/>
  <c r="J17" i="36"/>
  <c r="J18" i="36"/>
  <c r="J19" i="36"/>
  <c r="J26" i="36"/>
  <c r="J27" i="36"/>
  <c r="J30" i="36"/>
  <c r="J15" i="36"/>
  <c r="J21" i="36"/>
  <c r="J22" i="36"/>
  <c r="J29" i="36"/>
  <c r="J10" i="36"/>
  <c r="J24" i="36"/>
  <c r="J25" i="36"/>
  <c r="J28" i="36"/>
  <c r="J8" i="36"/>
  <c r="J9" i="36"/>
  <c r="J20" i="36"/>
  <c r="J23" i="36"/>
  <c r="K94" i="15" l="1"/>
  <c r="K95" i="15" s="1"/>
  <c r="L94" i="15"/>
  <c r="L95" i="15" s="1"/>
  <c r="O94" i="15"/>
  <c r="O95" i="15" s="1"/>
  <c r="P94" i="15"/>
  <c r="P95" i="15" s="1"/>
  <c r="R42" i="15"/>
  <c r="R94" i="15" s="1"/>
  <c r="R95" i="15" s="1"/>
  <c r="Q42" i="15"/>
  <c r="Q94" i="15" s="1"/>
  <c r="Q95" i="15" s="1"/>
  <c r="P42" i="15"/>
  <c r="O42" i="15"/>
  <c r="N42" i="15"/>
  <c r="N94" i="15" s="1"/>
  <c r="N95" i="15" s="1"/>
  <c r="M42" i="15"/>
  <c r="M94" i="15" s="1"/>
  <c r="M95" i="15" s="1"/>
  <c r="L42" i="15"/>
  <c r="K42" i="15"/>
  <c r="J42" i="15"/>
  <c r="J94" i="15" s="1"/>
  <c r="J95" i="15" s="1"/>
  <c r="I42" i="15"/>
  <c r="I94" i="15" s="1"/>
  <c r="I95" i="15" s="1"/>
  <c r="I93" i="15"/>
  <c r="S93" i="15" s="1"/>
  <c r="J93" i="15"/>
  <c r="K93" i="15"/>
  <c r="L93" i="15"/>
  <c r="M93" i="15"/>
  <c r="N93" i="15"/>
  <c r="O93" i="15"/>
  <c r="P93" i="15"/>
  <c r="Q93" i="15"/>
  <c r="R93" i="15"/>
  <c r="H93" i="15"/>
  <c r="H42" i="15"/>
  <c r="H94" i="15" s="1"/>
  <c r="H95" i="15" s="1"/>
  <c r="L36" i="15"/>
  <c r="P36" i="15"/>
  <c r="J35" i="15"/>
  <c r="J36" i="15" s="1"/>
  <c r="L35" i="15"/>
  <c r="N35" i="15"/>
  <c r="N36" i="15" s="1"/>
  <c r="P35" i="15"/>
  <c r="R35" i="15"/>
  <c r="R36" i="15" s="1"/>
  <c r="R13" i="15"/>
  <c r="Q13" i="15"/>
  <c r="Q35" i="15" s="1"/>
  <c r="Q36" i="15" s="1"/>
  <c r="P13" i="15"/>
  <c r="O13" i="15"/>
  <c r="O35" i="15" s="1"/>
  <c r="O36" i="15" s="1"/>
  <c r="N13" i="15"/>
  <c r="M13" i="15"/>
  <c r="M35" i="15" s="1"/>
  <c r="M36" i="15" s="1"/>
  <c r="L13" i="15"/>
  <c r="K13" i="15"/>
  <c r="K35" i="15" s="1"/>
  <c r="K36" i="15" s="1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H35" i="15" s="1"/>
  <c r="H36" i="15" s="1"/>
  <c r="S95" i="15" l="1"/>
  <c r="S36" i="15"/>
  <c r="J3" i="6"/>
  <c r="J8" i="6"/>
  <c r="K8" i="6" s="1"/>
  <c r="J7" i="6"/>
  <c r="K7" i="6" s="1"/>
  <c r="J6" i="6"/>
  <c r="K6" i="6" s="1"/>
  <c r="J5" i="6"/>
  <c r="K5" i="6" s="1"/>
  <c r="J4" i="6"/>
  <c r="K4" i="6" s="1"/>
  <c r="K3" i="6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I10" i="21"/>
  <c r="J10" i="21" s="1"/>
  <c r="I9" i="21"/>
  <c r="J9" i="21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</calcChain>
</file>

<file path=xl/sharedStrings.xml><?xml version="1.0" encoding="utf-8"?>
<sst xmlns="http://schemas.openxmlformats.org/spreadsheetml/2006/main" count="929" uniqueCount="279">
  <si>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</si>
  <si>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</si>
  <si>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</si>
  <si>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</si>
  <si>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</si>
  <si>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</si>
  <si>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</si>
  <si>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</si>
  <si>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</si>
  <si>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</si>
  <si>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</si>
  <si>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</si>
  <si>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</si>
  <si>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</si>
  <si>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</si>
  <si>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</si>
  <si>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</si>
  <si>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</si>
  <si>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</si>
  <si>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</si>
  <si>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</si>
  <si>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</si>
  <si>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</si>
  <si>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</si>
  <si>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</si>
  <si>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</si>
  <si>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</si>
  <si>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</si>
  <si>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</si>
  <si>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</si>
  <si>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</si>
  <si>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</si>
  <si>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</si>
  <si>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</si>
  <si>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</si>
  <si>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</si>
  <si>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</si>
  <si>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</si>
  <si>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</si>
  <si>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</si>
  <si>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</si>
  <si>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</si>
  <si>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</si>
  <si>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</si>
  <si>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</si>
  <si>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</si>
  <si>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</si>
  <si>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</si>
  <si>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</si>
  <si>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</si>
  <si>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</si>
  <si>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</si>
  <si>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</si>
  <si>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</si>
  <si>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</si>
  <si>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</si>
  <si>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</si>
  <si>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</si>
  <si>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</si>
  <si>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</si>
  <si>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</si>
  <si>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</si>
  <si>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</si>
  <si>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</si>
  <si>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</si>
  <si>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</si>
  <si>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</si>
  <si>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</si>
  <si>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</si>
  <si>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</si>
  <si>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</si>
  <si>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</si>
  <si>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</si>
  <si>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</si>
  <si>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</si>
  <si>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</si>
  <si>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</si>
  <si>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</si>
  <si>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</si>
  <si>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</si>
  <si>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</si>
  <si>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</si>
  <si>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</si>
  <si>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</si>
  <si>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</si>
  <si>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</si>
  <si>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</si>
  <si>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</si>
  <si>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</si>
  <si>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</si>
  <si>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</si>
  <si>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</si>
  <si>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</si>
  <si>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</si>
  <si>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</si>
  <si>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</si>
  <si>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</si>
  <si>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</si>
  <si>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</si>
  <si>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</si>
  <si>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</si>
  <si>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</si>
  <si>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</si>
  <si>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</si>
  <si>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</si>
  <si>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</si>
  <si>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</si>
  <si>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</si>
  <si>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</si>
  <si>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</si>
  <si>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</si>
  <si>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</si>
  <si>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</si>
  <si>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</si>
  <si>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</si>
  <si>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</si>
  <si>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</si>
  <si>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</si>
  <si>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</si>
  <si>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</si>
  <si>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</si>
  <si>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</si>
  <si>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</si>
  <si>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</si>
  <si>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</si>
  <si>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</si>
  <si>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</si>
  <si>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</si>
  <si>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</si>
  <si>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</si>
  <si>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</si>
  <si>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</si>
  <si>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</si>
  <si>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</si>
  <si>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</si>
  <si>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</si>
  <si>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</si>
  <si>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</si>
  <si>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</si>
  <si>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</si>
  <si>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</si>
  <si>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</si>
  <si>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</si>
  <si>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</si>
  <si>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</si>
  <si>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</si>
  <si>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</si>
  <si>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</si>
  <si>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</si>
  <si>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</si>
  <si>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</si>
  <si>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</si>
  <si>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</si>
  <si>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</si>
  <si>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</si>
  <si>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</si>
  <si>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</si>
  <si>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</si>
  <si>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</si>
  <si>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</si>
  <si>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</si>
  <si>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</si>
  <si>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</si>
  <si>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</si>
  <si>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</si>
  <si>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</si>
  <si>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</si>
  <si>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</si>
  <si>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</si>
  <si>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</si>
  <si>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</si>
  <si>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</si>
  <si>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</si>
  <si>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</si>
  <si>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</si>
  <si>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</si>
  <si>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</si>
  <si>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</si>
  <si>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</si>
  <si>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</si>
  <si>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</si>
  <si>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</si>
  <si>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</si>
  <si>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</si>
  <si>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</si>
  <si>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</si>
  <si>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</si>
  <si>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</si>
  <si>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</si>
  <si>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</si>
  <si>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数据量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</si>
  <si>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</si>
  <si>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</si>
  <si>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</si>
  <si>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</si>
  <si>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</si>
  <si>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</si>
  <si>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</si>
  <si>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</si>
  <si>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</si>
  <si>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</si>
  <si>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</si>
  <si>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</si>
  <si>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</si>
  <si>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</si>
  <si>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</si>
  <si>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</si>
  <si>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</si>
  <si>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</si>
  <si>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</si>
  <si>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</si>
  <si>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</si>
  <si>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</si>
  <si>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</si>
  <si>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</si>
  <si>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</si>
  <si>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</si>
  <si>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</si>
  <si>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</si>
  <si>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</si>
  <si>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</si>
  <si>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</si>
  <si>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</si>
  <si>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</si>
  <si>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</si>
  <si>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</si>
  <si>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</si>
  <si>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</si>
  <si>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</si>
  <si>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</si>
  <si>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</si>
  <si>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</si>
  <si>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</si>
  <si>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</si>
  <si>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</si>
  <si>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</si>
  <si>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</si>
  <si>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39秒加载完成数据</t>
  </si>
  <si>
    <t>16秒加载完成数据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</si>
  <si>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</si>
  <si>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</si>
  <si>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</si>
  <si>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</si>
  <si>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</si>
  <si>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</si>
  <si>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</si>
  <si>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</si>
  <si>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</si>
  <si>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</si>
  <si>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</si>
  <si>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</si>
  <si>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</si>
  <si>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</si>
  <si>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</si>
  <si>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</si>
  <si>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</si>
  <si>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</si>
  <si>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目标：开启持久化之后平衡方式对T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</si>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</sst>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2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4" fontId="0" fillId="0" borderId="2" xfId="0" applyNumberFormat="1" applyFill="1" applyBorder="1" applyAlignment="1"/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4" fillId="5" borderId="2" xfId="1" applyFill="1" applyBorder="1" applyAlignment="1"/>
    <xf numFmtId="0" fontId="4" fillId="5" borderId="2" xfId="1" applyFill="1" applyBorder="1" applyAlignment="1">
      <alignment vertical="center"/>
    </xf>
    <xf numFmtId="0" fontId="0" fillId="5" borderId="0" xfId="0" applyFill="1"/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82021.833333333328</c:v>
                </c:pt>
                <c:pt idx="1">
                  <c:v>80288.100000000006</c:v>
                </c:pt>
                <c:pt idx="2">
                  <c:v>82440.29333333332</c:v>
                </c:pt>
                <c:pt idx="3">
                  <c:v>83126.393333333326</c:v>
                </c:pt>
                <c:pt idx="4">
                  <c:v>82216.746666666659</c:v>
                </c:pt>
                <c:pt idx="5">
                  <c:v>80892.273333333331</c:v>
                </c:pt>
                <c:pt idx="6">
                  <c:v>80922.606666666674</c:v>
                </c:pt>
                <c:pt idx="7">
                  <c:v>80352.873333333337</c:v>
                </c:pt>
                <c:pt idx="8">
                  <c:v>80098.766666666663</c:v>
                </c:pt>
                <c:pt idx="9">
                  <c:v>80052.353333333333</c:v>
                </c:pt>
                <c:pt idx="10">
                  <c:v>80010.973333333328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2752"/>
        <c:axId val="94124288"/>
      </c:lineChart>
      <c:catAx>
        <c:axId val="9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24288"/>
        <c:crosses val="autoZero"/>
        <c:auto val="1"/>
        <c:lblAlgn val="ctr"/>
        <c:lblOffset val="100"/>
        <c:noMultiLvlLbl val="0"/>
      </c:catAx>
      <c:valAx>
        <c:axId val="941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227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32681.541666666668</c:v>
                </c:pt>
                <c:pt idx="1">
                  <c:v>32852.968333333331</c:v>
                </c:pt>
                <c:pt idx="2">
                  <c:v>32778.01</c:v>
                </c:pt>
                <c:pt idx="3">
                  <c:v>32669.421666666665</c:v>
                </c:pt>
                <c:pt idx="4">
                  <c:v>32689.881666666668</c:v>
                </c:pt>
                <c:pt idx="5">
                  <c:v>32737.424999999999</c:v>
                </c:pt>
                <c:pt idx="6">
                  <c:v>32690.84</c:v>
                </c:pt>
                <c:pt idx="7">
                  <c:v>32680.980000000003</c:v>
                </c:pt>
                <c:pt idx="8">
                  <c:v>32590.583333333336</c:v>
                </c:pt>
                <c:pt idx="9">
                  <c:v>32651.168333333331</c:v>
                </c:pt>
                <c:pt idx="10">
                  <c:v>32623.190000000006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8864"/>
        <c:axId val="94150656"/>
      </c:lineChart>
      <c:catAx>
        <c:axId val="941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50656"/>
        <c:crosses val="autoZero"/>
        <c:auto val="1"/>
        <c:lblAlgn val="ctr"/>
        <c:lblOffset val="100"/>
        <c:noMultiLvlLbl val="0"/>
      </c:catAx>
      <c:valAx>
        <c:axId val="941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3.5"/>
  <cols>
    <col min="2" max="2" width="16.875" customWidth="1"/>
    <col min="3" max="3" width="16.375" customWidth="1"/>
    <col min="4" max="4" width="24.5" customWidth="1"/>
    <col min="5" max="5" width="28.875" customWidth="1"/>
    <col min="6" max="6" width="42.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30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0.5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7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30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239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3.5"/>
  <cols>
    <col min="3" max="3" width="37.25" customWidth="1"/>
    <col min="4" max="4" width="9.25" customWidth="1"/>
    <col min="5" max="6" width="7.5" customWidth="1"/>
    <col min="7" max="10" width="9.25" customWidth="1"/>
  </cols>
  <sheetData>
    <row r="1" spans="1:10">
      <c r="A1" s="89" t="s">
        <v>169</v>
      </c>
      <c r="B1" s="89"/>
      <c r="C1" s="89"/>
      <c r="D1" s="89"/>
      <c r="E1" s="89"/>
      <c r="F1" s="89"/>
      <c r="G1" s="89"/>
      <c r="H1" s="44"/>
    </row>
    <row r="2" spans="1:10" ht="27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6"/>
  <sheetViews>
    <sheetView workbookViewId="0">
      <selection activeCell="D8" sqref="D8"/>
    </sheetView>
  </sheetViews>
  <sheetFormatPr defaultColWidth="9" defaultRowHeight="13.5"/>
  <cols>
    <col min="1" max="1" width="10.25" customWidth="1"/>
    <col min="2" max="2" width="37.25" bestFit="1" customWidth="1"/>
    <col min="3" max="3" width="9.625" bestFit="1" customWidth="1"/>
    <col min="4" max="4" width="11.375" customWidth="1"/>
    <col min="5" max="5" width="8.25" bestFit="1" customWidth="1"/>
    <col min="6" max="6" width="7.5" bestFit="1" customWidth="1"/>
    <col min="7" max="7" width="21.125" customWidth="1"/>
    <col min="8" max="9" width="7.5" bestFit="1" customWidth="1"/>
    <col min="10" max="10" width="9.625" bestFit="1" customWidth="1"/>
    <col min="11" max="11" width="10.25" bestFit="1" customWidth="1"/>
    <col min="12" max="12" width="5.5" customWidth="1"/>
    <col min="13" max="13" width="5" customWidth="1"/>
    <col min="14" max="14" width="14.25" customWidth="1"/>
  </cols>
  <sheetData>
    <row r="1" spans="1:15"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5" ht="54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269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5">
      <c r="A3" s="100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</f>
        <v>1E-3</v>
      </c>
      <c r="K3" s="11">
        <f>1000/J3*H3</f>
        <v>1000000</v>
      </c>
      <c r="L3" s="11"/>
      <c r="M3" s="11"/>
      <c r="N3" s="11">
        <v>10000</v>
      </c>
    </row>
    <row r="4" spans="1:15">
      <c r="A4" s="100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:J6" si="1">N4/D4</f>
        <v>1E-3</v>
      </c>
      <c r="K4" s="11">
        <f t="shared" ref="K4:K6" si="2">1000/J4*H4</f>
        <v>50000000</v>
      </c>
      <c r="L4" s="11"/>
      <c r="M4" s="11"/>
      <c r="N4" s="11">
        <v>10000</v>
      </c>
    </row>
    <row r="5" spans="1:15">
      <c r="A5" s="100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>
        <f t="shared" si="1"/>
        <v>1E-3</v>
      </c>
      <c r="K5" s="11">
        <f t="shared" si="2"/>
        <v>100000000</v>
      </c>
      <c r="L5" s="11"/>
      <c r="M5" s="11"/>
      <c r="N5" s="11">
        <v>10000</v>
      </c>
      <c r="O5" s="43"/>
    </row>
    <row r="6" spans="1:15" s="20" customFormat="1">
      <c r="A6" s="100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>
        <f t="shared" si="1"/>
        <v>1E-3</v>
      </c>
      <c r="K6" s="11">
        <f t="shared" si="2"/>
        <v>200000000</v>
      </c>
      <c r="L6" s="27"/>
      <c r="M6" s="27"/>
      <c r="N6" s="11">
        <v>10000</v>
      </c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6"/>
  <sheetViews>
    <sheetView workbookViewId="0">
      <selection activeCell="I9" sqref="I9"/>
    </sheetView>
  </sheetViews>
  <sheetFormatPr defaultColWidth="9" defaultRowHeight="13.5"/>
  <cols>
    <col min="2" max="2" width="12.625" customWidth="1"/>
    <col min="3" max="4" width="11.375" customWidth="1"/>
    <col min="9" max="9" width="9.5" customWidth="1"/>
  </cols>
  <sheetData>
    <row r="1" spans="1:8">
      <c r="B1" s="1"/>
      <c r="C1" s="1"/>
      <c r="D1" s="1"/>
      <c r="E1" s="1"/>
      <c r="F1" s="1"/>
      <c r="G1" s="1"/>
    </row>
    <row r="2" spans="1:8" ht="27">
      <c r="A2" s="4" t="s">
        <v>277</v>
      </c>
      <c r="B2" s="4" t="s">
        <v>274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  <c r="H2" s="6" t="s">
        <v>190</v>
      </c>
    </row>
    <row r="3" spans="1:8">
      <c r="A3" s="109" t="s">
        <v>278</v>
      </c>
      <c r="B3" s="8" t="s">
        <v>276</v>
      </c>
      <c r="C3" s="11" t="s">
        <v>192</v>
      </c>
      <c r="D3" s="42">
        <v>9535196</v>
      </c>
      <c r="E3" s="8">
        <v>1</v>
      </c>
      <c r="F3" s="8" t="s">
        <v>193</v>
      </c>
      <c r="G3" s="42">
        <v>60062</v>
      </c>
      <c r="H3" s="42">
        <v>9535196</v>
      </c>
    </row>
    <row r="4" spans="1:8">
      <c r="A4" s="110"/>
      <c r="B4" s="8" t="s">
        <v>276</v>
      </c>
      <c r="C4" s="11" t="s">
        <v>194</v>
      </c>
      <c r="D4" s="42">
        <v>9535196</v>
      </c>
      <c r="E4" s="8">
        <v>1</v>
      </c>
      <c r="F4" s="8" t="s">
        <v>193</v>
      </c>
      <c r="G4" s="42">
        <v>43891</v>
      </c>
      <c r="H4" s="42">
        <v>9535196</v>
      </c>
    </row>
    <row r="5" spans="1:8">
      <c r="A5" s="110"/>
      <c r="B5" s="8" t="s">
        <v>276</v>
      </c>
      <c r="C5" s="11" t="s">
        <v>192</v>
      </c>
      <c r="D5" s="42">
        <v>9535196</v>
      </c>
      <c r="E5" s="8">
        <v>1</v>
      </c>
      <c r="F5" s="8" t="s">
        <v>195</v>
      </c>
      <c r="G5" s="42">
        <v>62106</v>
      </c>
      <c r="H5" s="42">
        <v>9535196</v>
      </c>
    </row>
    <row r="6" spans="1:8">
      <c r="A6" s="111"/>
      <c r="B6" s="8" t="s">
        <v>276</v>
      </c>
      <c r="C6" s="11" t="s">
        <v>194</v>
      </c>
      <c r="D6" s="42">
        <v>9535196</v>
      </c>
      <c r="E6" s="8">
        <v>1</v>
      </c>
      <c r="F6" s="8" t="s">
        <v>195</v>
      </c>
      <c r="G6" s="42">
        <v>44547</v>
      </c>
      <c r="H6" s="42">
        <v>9535196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selection activeCell="A2" sqref="A2"/>
    </sheetView>
  </sheetViews>
  <sheetFormatPr defaultColWidth="9" defaultRowHeight="13.5"/>
  <cols>
    <col min="2" max="2" width="9.75" bestFit="1" customWidth="1"/>
    <col min="3" max="3" width="13" bestFit="1" customWidth="1"/>
    <col min="4" max="4" width="13.75" bestFit="1" customWidth="1"/>
    <col min="5" max="5" width="11.375" customWidth="1"/>
    <col min="7" max="7" width="10.5" customWidth="1"/>
    <col min="8" max="8" width="10.25" customWidth="1"/>
    <col min="9" max="9" width="11.375" customWidth="1"/>
    <col min="10" max="10" width="9.25" customWidth="1"/>
  </cols>
  <sheetData>
    <row r="1" spans="1:10" ht="14.1" customHeight="1">
      <c r="A1" s="106" t="s">
        <v>258</v>
      </c>
      <c r="B1" s="104"/>
      <c r="C1" s="104"/>
      <c r="D1" s="104"/>
      <c r="E1" s="104"/>
      <c r="F1" s="104"/>
      <c r="G1" s="104"/>
      <c r="H1" s="104"/>
      <c r="I1" s="104"/>
    </row>
    <row r="2" spans="1:10" ht="40.5">
      <c r="A2" s="5" t="s">
        <v>216</v>
      </c>
      <c r="B2" s="5" t="s">
        <v>274</v>
      </c>
      <c r="C2" s="5" t="s">
        <v>217</v>
      </c>
      <c r="D2" s="5" t="s">
        <v>117</v>
      </c>
      <c r="E2" s="5" t="s">
        <v>259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0" s="20" customFormat="1">
      <c r="A3" s="28" t="s">
        <v>219</v>
      </c>
      <c r="B3" s="13" t="s">
        <v>270</v>
      </c>
      <c r="C3" s="13" t="s">
        <v>220</v>
      </c>
      <c r="D3" s="13">
        <v>10000000</v>
      </c>
      <c r="E3" s="13">
        <v>100</v>
      </c>
      <c r="F3" s="13">
        <v>20</v>
      </c>
      <c r="G3" s="13">
        <v>1</v>
      </c>
      <c r="H3" s="29">
        <f>J3/F3/G3</f>
        <v>50</v>
      </c>
      <c r="I3" s="29">
        <f t="shared" ref="I3:I24" si="0">1000/H3</f>
        <v>20</v>
      </c>
      <c r="J3" s="33">
        <v>1000</v>
      </c>
    </row>
    <row r="4" spans="1:10" s="20" customFormat="1">
      <c r="A4" s="30"/>
      <c r="B4" s="13" t="s">
        <v>270</v>
      </c>
      <c r="C4" s="13" t="s">
        <v>220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1">J4/F4/G4</f>
        <v>1</v>
      </c>
      <c r="I4" s="29">
        <f t="shared" si="0"/>
        <v>1000</v>
      </c>
      <c r="J4" s="33">
        <v>1000</v>
      </c>
    </row>
    <row r="5" spans="1:10" s="20" customFormat="1">
      <c r="A5" s="30"/>
      <c r="B5" s="13" t="s">
        <v>270</v>
      </c>
      <c r="C5" s="13" t="s">
        <v>221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1"/>
        <v>50</v>
      </c>
      <c r="I5" s="29">
        <f t="shared" si="0"/>
        <v>20</v>
      </c>
      <c r="J5" s="33">
        <v>1000</v>
      </c>
    </row>
    <row r="6" spans="1:10" s="20" customFormat="1">
      <c r="A6" s="30"/>
      <c r="B6" s="13" t="s">
        <v>270</v>
      </c>
      <c r="C6" s="13" t="s">
        <v>221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1"/>
        <v>1</v>
      </c>
      <c r="I6" s="29">
        <f t="shared" si="0"/>
        <v>1000</v>
      </c>
      <c r="J6" s="33">
        <v>1000</v>
      </c>
    </row>
    <row r="7" spans="1:10" s="20" customFormat="1">
      <c r="A7" s="30"/>
      <c r="B7" s="13" t="s">
        <v>270</v>
      </c>
      <c r="C7" s="13" t="s">
        <v>221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1"/>
        <v>0.5</v>
      </c>
      <c r="I7" s="29">
        <f t="shared" si="0"/>
        <v>2000</v>
      </c>
      <c r="J7" s="33">
        <v>1000</v>
      </c>
    </row>
    <row r="8" spans="1:10" s="20" customFormat="1">
      <c r="A8" s="30"/>
      <c r="B8" s="13" t="s">
        <v>270</v>
      </c>
      <c r="C8" s="13" t="s">
        <v>222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1"/>
        <v>50</v>
      </c>
      <c r="I8" s="29">
        <f t="shared" si="0"/>
        <v>20</v>
      </c>
      <c r="J8" s="33">
        <v>1000</v>
      </c>
    </row>
    <row r="9" spans="1:10" s="20" customFormat="1">
      <c r="A9" s="30"/>
      <c r="B9" s="13" t="s">
        <v>270</v>
      </c>
      <c r="C9" s="13" t="s">
        <v>222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1"/>
        <v>1</v>
      </c>
      <c r="I9" s="29">
        <f t="shared" si="0"/>
        <v>1000</v>
      </c>
      <c r="J9" s="33">
        <v>1000</v>
      </c>
    </row>
    <row r="10" spans="1:10" s="74" customFormat="1">
      <c r="A10" s="76"/>
      <c r="B10" s="13" t="s">
        <v>270</v>
      </c>
      <c r="C10" s="32" t="s">
        <v>222</v>
      </c>
      <c r="D10" s="32">
        <v>10000000</v>
      </c>
      <c r="E10" s="13">
        <v>100</v>
      </c>
      <c r="F10" s="32">
        <v>20</v>
      </c>
      <c r="G10" s="32">
        <v>100</v>
      </c>
      <c r="H10" s="77">
        <f t="shared" si="1"/>
        <v>0.5</v>
      </c>
      <c r="I10" s="77">
        <f t="shared" si="0"/>
        <v>2000</v>
      </c>
      <c r="J10" s="33">
        <v>1000</v>
      </c>
    </row>
    <row r="11" spans="1:10" s="20" customFormat="1">
      <c r="A11" s="30"/>
      <c r="B11" s="13" t="s">
        <v>270</v>
      </c>
      <c r="C11" s="13" t="s">
        <v>223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1"/>
        <v>50</v>
      </c>
      <c r="I11" s="29">
        <f t="shared" si="0"/>
        <v>20</v>
      </c>
      <c r="J11" s="33">
        <v>1000</v>
      </c>
    </row>
    <row r="12" spans="1:10" s="20" customFormat="1">
      <c r="A12" s="30"/>
      <c r="B12" s="13" t="s">
        <v>270</v>
      </c>
      <c r="C12" s="13" t="s">
        <v>223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1"/>
        <v>1</v>
      </c>
      <c r="I12" s="29">
        <f t="shared" si="0"/>
        <v>1000</v>
      </c>
      <c r="J12" s="33">
        <v>1000</v>
      </c>
    </row>
    <row r="13" spans="1:10" s="20" customFormat="1">
      <c r="A13" s="30"/>
      <c r="B13" s="13" t="s">
        <v>270</v>
      </c>
      <c r="C13" s="13" t="s">
        <v>223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1"/>
        <v>0.5</v>
      </c>
      <c r="I13" s="29">
        <f t="shared" si="0"/>
        <v>2000</v>
      </c>
      <c r="J13" s="33">
        <v>1000</v>
      </c>
    </row>
    <row r="14" spans="1:10">
      <c r="A14" s="31"/>
      <c r="B14" s="32" t="s">
        <v>271</v>
      </c>
      <c r="C14" s="8" t="s">
        <v>220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1"/>
        <v>50</v>
      </c>
      <c r="I14" s="29">
        <f t="shared" si="0"/>
        <v>20</v>
      </c>
      <c r="J14" s="33">
        <v>1000</v>
      </c>
    </row>
    <row r="15" spans="1:10">
      <c r="A15" s="31"/>
      <c r="B15" s="32" t="s">
        <v>271</v>
      </c>
      <c r="C15" s="8" t="s">
        <v>220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1"/>
        <v>1</v>
      </c>
      <c r="I15" s="29">
        <f t="shared" si="0"/>
        <v>1000</v>
      </c>
      <c r="J15" s="33">
        <v>1000</v>
      </c>
    </row>
    <row r="16" spans="1:10">
      <c r="A16" s="31"/>
      <c r="B16" s="32" t="s">
        <v>271</v>
      </c>
      <c r="C16" s="8" t="s">
        <v>221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1"/>
        <v>50</v>
      </c>
      <c r="I16" s="29">
        <f t="shared" si="0"/>
        <v>20</v>
      </c>
      <c r="J16" s="33">
        <v>1000</v>
      </c>
    </row>
    <row r="17" spans="1:10">
      <c r="A17" s="31"/>
      <c r="B17" s="32" t="s">
        <v>271</v>
      </c>
      <c r="C17" s="8" t="s">
        <v>221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1"/>
        <v>1</v>
      </c>
      <c r="I17" s="29">
        <f t="shared" si="0"/>
        <v>1000</v>
      </c>
      <c r="J17" s="33">
        <v>1000</v>
      </c>
    </row>
    <row r="18" spans="1:10">
      <c r="A18" s="31"/>
      <c r="B18" s="32" t="s">
        <v>271</v>
      </c>
      <c r="C18" s="8" t="s">
        <v>221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1"/>
        <v>0.5</v>
      </c>
      <c r="I18" s="29">
        <f t="shared" si="0"/>
        <v>2000</v>
      </c>
      <c r="J18" s="33">
        <v>1000</v>
      </c>
    </row>
    <row r="19" spans="1:10">
      <c r="A19" s="31"/>
      <c r="B19" s="32" t="s">
        <v>271</v>
      </c>
      <c r="C19" s="8" t="s">
        <v>222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1"/>
        <v>50</v>
      </c>
      <c r="I19" s="29">
        <f t="shared" si="0"/>
        <v>20</v>
      </c>
      <c r="J19" s="33">
        <v>1000</v>
      </c>
    </row>
    <row r="20" spans="1:10">
      <c r="A20" s="31"/>
      <c r="B20" s="32" t="s">
        <v>271</v>
      </c>
      <c r="C20" s="8" t="s">
        <v>222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1"/>
        <v>1</v>
      </c>
      <c r="I20" s="29">
        <f t="shared" si="0"/>
        <v>1000</v>
      </c>
      <c r="J20" s="33">
        <v>1000</v>
      </c>
    </row>
    <row r="21" spans="1:10" s="74" customFormat="1">
      <c r="A21" s="76"/>
      <c r="B21" s="32" t="s">
        <v>271</v>
      </c>
      <c r="C21" s="32" t="s">
        <v>222</v>
      </c>
      <c r="D21" s="32">
        <v>10000000</v>
      </c>
      <c r="E21" s="13">
        <v>100</v>
      </c>
      <c r="F21" s="32">
        <v>20</v>
      </c>
      <c r="G21" s="32">
        <v>100</v>
      </c>
      <c r="H21" s="77">
        <f t="shared" si="1"/>
        <v>0.5</v>
      </c>
      <c r="I21" s="77">
        <f t="shared" si="0"/>
        <v>2000</v>
      </c>
      <c r="J21" s="33">
        <v>1000</v>
      </c>
    </row>
    <row r="22" spans="1:10" s="20" customFormat="1">
      <c r="A22" s="30"/>
      <c r="B22" s="32" t="s">
        <v>271</v>
      </c>
      <c r="C22" s="13" t="s">
        <v>223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1"/>
        <v>50</v>
      </c>
      <c r="I22" s="29">
        <f t="shared" si="0"/>
        <v>20</v>
      </c>
      <c r="J22" s="33">
        <v>1000</v>
      </c>
    </row>
    <row r="23" spans="1:10" s="20" customFormat="1">
      <c r="A23" s="30"/>
      <c r="B23" s="32" t="s">
        <v>271</v>
      </c>
      <c r="C23" s="13" t="s">
        <v>223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1"/>
        <v>1</v>
      </c>
      <c r="I23" s="29">
        <f t="shared" si="0"/>
        <v>1000</v>
      </c>
      <c r="J23" s="33">
        <v>1000</v>
      </c>
    </row>
    <row r="24" spans="1:10" s="20" customFormat="1">
      <c r="A24" s="30"/>
      <c r="B24" s="32" t="s">
        <v>271</v>
      </c>
      <c r="C24" s="13" t="s">
        <v>223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1"/>
        <v>0.5</v>
      </c>
      <c r="I24" s="29">
        <f t="shared" si="0"/>
        <v>2000</v>
      </c>
      <c r="J24" s="33">
        <v>1000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H10" sqref="H10"/>
    </sheetView>
  </sheetViews>
  <sheetFormatPr defaultColWidth="9" defaultRowHeight="13.5"/>
  <cols>
    <col min="2" max="2" width="9.75" bestFit="1" customWidth="1"/>
    <col min="3" max="3" width="23" customWidth="1"/>
    <col min="4" max="4" width="11.375" customWidth="1"/>
    <col min="5" max="5" width="9.75" bestFit="1" customWidth="1"/>
    <col min="6" max="6" width="7.75" bestFit="1" customWidth="1"/>
    <col min="7" max="7" width="9.75" bestFit="1" customWidth="1"/>
    <col min="8" max="8" width="7.75" bestFit="1" customWidth="1"/>
    <col min="10" max="10" width="10.25" customWidth="1"/>
    <col min="11" max="11" width="11.375" customWidth="1"/>
    <col min="12" max="12" width="6" customWidth="1"/>
    <col min="13" max="13" width="5.5" customWidth="1"/>
    <col min="14" max="14" width="7.5" customWidth="1"/>
  </cols>
  <sheetData>
    <row r="1" spans="1:14" ht="14.1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4" ht="54">
      <c r="A2" s="5" t="s">
        <v>216</v>
      </c>
      <c r="B2" s="5" t="s">
        <v>274</v>
      </c>
      <c r="C2" s="5" t="s">
        <v>224</v>
      </c>
      <c r="D2" s="5" t="s">
        <v>117</v>
      </c>
      <c r="E2" s="5" t="s">
        <v>218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4">
      <c r="A3" s="101" t="s">
        <v>165</v>
      </c>
      <c r="B3" s="21" t="s">
        <v>272</v>
      </c>
      <c r="C3" s="22" t="s">
        <v>225</v>
      </c>
      <c r="D3" s="21">
        <v>10000000</v>
      </c>
      <c r="E3" s="21">
        <v>100</v>
      </c>
      <c r="F3" s="21">
        <v>1</v>
      </c>
      <c r="G3" s="21" t="s">
        <v>226</v>
      </c>
      <c r="H3" s="21">
        <v>20</v>
      </c>
      <c r="I3" s="8">
        <v>1</v>
      </c>
      <c r="J3" s="26">
        <f>N3/H3/I3</f>
        <v>50</v>
      </c>
      <c r="K3" s="26">
        <f t="shared" ref="K3:K8" si="0">1000/J3</f>
        <v>20</v>
      </c>
      <c r="L3" s="26"/>
      <c r="M3" s="11"/>
      <c r="N3" s="11">
        <v>1000</v>
      </c>
    </row>
    <row r="4" spans="1:14">
      <c r="A4" s="102"/>
      <c r="B4" s="21" t="s">
        <v>272</v>
      </c>
      <c r="C4" s="22" t="s">
        <v>225</v>
      </c>
      <c r="D4" s="21">
        <v>10000000</v>
      </c>
      <c r="E4" s="21">
        <v>100</v>
      </c>
      <c r="F4" s="21">
        <v>1</v>
      </c>
      <c r="G4" s="21" t="s">
        <v>226</v>
      </c>
      <c r="H4" s="21">
        <v>20</v>
      </c>
      <c r="I4" s="8">
        <v>50</v>
      </c>
      <c r="J4" s="26">
        <f t="shared" ref="J4:J8" si="1">N4/H4/I4</f>
        <v>1</v>
      </c>
      <c r="K4" s="26">
        <f t="shared" si="0"/>
        <v>1000</v>
      </c>
      <c r="L4" s="26"/>
      <c r="M4" s="11"/>
      <c r="N4" s="11">
        <v>1000</v>
      </c>
    </row>
    <row r="5" spans="1:14" s="20" customFormat="1">
      <c r="A5" s="102"/>
      <c r="B5" s="21" t="s">
        <v>272</v>
      </c>
      <c r="C5" s="24" t="s">
        <v>225</v>
      </c>
      <c r="D5" s="21">
        <v>10000000</v>
      </c>
      <c r="E5" s="21">
        <v>100</v>
      </c>
      <c r="F5" s="23">
        <v>1</v>
      </c>
      <c r="G5" s="23" t="s">
        <v>226</v>
      </c>
      <c r="H5" s="21">
        <v>20</v>
      </c>
      <c r="I5" s="13">
        <v>100</v>
      </c>
      <c r="J5" s="26">
        <f t="shared" si="1"/>
        <v>0.5</v>
      </c>
      <c r="K5" s="26">
        <f t="shared" si="0"/>
        <v>2000</v>
      </c>
      <c r="L5" s="27"/>
      <c r="M5" s="27"/>
      <c r="N5" s="11">
        <v>1000</v>
      </c>
    </row>
    <row r="6" spans="1:14">
      <c r="A6" s="102"/>
      <c r="B6" s="21" t="s">
        <v>272</v>
      </c>
      <c r="C6" s="22" t="s">
        <v>227</v>
      </c>
      <c r="D6" s="21">
        <v>10000000</v>
      </c>
      <c r="E6" s="21">
        <v>100</v>
      </c>
      <c r="F6" s="25">
        <v>1</v>
      </c>
      <c r="G6" s="21" t="s">
        <v>226</v>
      </c>
      <c r="H6" s="21">
        <v>20</v>
      </c>
      <c r="I6" s="8">
        <v>1</v>
      </c>
      <c r="J6" s="26">
        <f t="shared" si="1"/>
        <v>50</v>
      </c>
      <c r="K6" s="26">
        <f t="shared" si="0"/>
        <v>20</v>
      </c>
      <c r="L6" s="11"/>
      <c r="M6" s="11"/>
      <c r="N6" s="11">
        <v>1000</v>
      </c>
    </row>
    <row r="7" spans="1:14">
      <c r="A7" s="102"/>
      <c r="B7" s="21" t="s">
        <v>272</v>
      </c>
      <c r="C7" s="22" t="s">
        <v>227</v>
      </c>
      <c r="D7" s="21">
        <v>10000000</v>
      </c>
      <c r="E7" s="21">
        <v>100</v>
      </c>
      <c r="F7" s="25">
        <v>1</v>
      </c>
      <c r="G7" s="21" t="s">
        <v>226</v>
      </c>
      <c r="H7" s="21">
        <v>20</v>
      </c>
      <c r="I7" s="8">
        <v>50</v>
      </c>
      <c r="J7" s="26">
        <f t="shared" si="1"/>
        <v>1</v>
      </c>
      <c r="K7" s="26">
        <f t="shared" si="0"/>
        <v>1000</v>
      </c>
      <c r="L7" s="11"/>
      <c r="M7" s="11"/>
      <c r="N7" s="11">
        <v>1000</v>
      </c>
    </row>
    <row r="8" spans="1:14" s="20" customFormat="1">
      <c r="A8" s="102"/>
      <c r="B8" s="21" t="s">
        <v>272</v>
      </c>
      <c r="C8" s="24" t="s">
        <v>227</v>
      </c>
      <c r="D8" s="21">
        <v>10000000</v>
      </c>
      <c r="E8" s="21">
        <v>100</v>
      </c>
      <c r="F8" s="23">
        <v>1</v>
      </c>
      <c r="G8" s="23" t="s">
        <v>226</v>
      </c>
      <c r="H8" s="21">
        <v>20</v>
      </c>
      <c r="I8" s="13">
        <v>100</v>
      </c>
      <c r="J8" s="26">
        <f t="shared" si="1"/>
        <v>0.5</v>
      </c>
      <c r="K8" s="26">
        <f t="shared" si="0"/>
        <v>2000</v>
      </c>
      <c r="L8" s="27"/>
      <c r="M8" s="27"/>
      <c r="N8" s="11">
        <v>1000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7" sqref="G17"/>
    </sheetView>
  </sheetViews>
  <sheetFormatPr defaultColWidth="9" defaultRowHeight="13.5"/>
  <cols>
    <col min="1" max="2" width="9.75" bestFit="1" customWidth="1"/>
    <col min="3" max="3" width="11.375" customWidth="1"/>
    <col min="4" max="6" width="8.75"/>
    <col min="7" max="7" width="9.25" customWidth="1"/>
    <col min="8" max="8" width="11.375" customWidth="1"/>
    <col min="9" max="9" width="7.5" customWidth="1"/>
    <col min="10" max="11" width="8.75"/>
  </cols>
  <sheetData>
    <row r="1" spans="1:11" ht="14.1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1" ht="40.5">
      <c r="A2" s="16" t="s">
        <v>216</v>
      </c>
      <c r="B2" s="5" t="s">
        <v>274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1">
      <c r="A3" s="101" t="s">
        <v>219</v>
      </c>
      <c r="B3" s="8" t="s">
        <v>273</v>
      </c>
      <c r="C3" s="8">
        <v>10000000</v>
      </c>
      <c r="D3" s="8">
        <v>1</v>
      </c>
      <c r="E3" s="8">
        <v>50</v>
      </c>
      <c r="F3" s="8">
        <v>1</v>
      </c>
      <c r="G3" s="18">
        <f>K3/E3</f>
        <v>20</v>
      </c>
      <c r="H3" s="18">
        <f>1000/G3*F3</f>
        <v>50</v>
      </c>
      <c r="I3" s="18"/>
      <c r="J3" s="9"/>
      <c r="K3" s="9">
        <v>1000</v>
      </c>
    </row>
    <row r="4" spans="1:11">
      <c r="A4" s="102"/>
      <c r="B4" s="8" t="s">
        <v>273</v>
      </c>
      <c r="C4" s="8">
        <v>10000000</v>
      </c>
      <c r="D4" s="8">
        <v>1</v>
      </c>
      <c r="E4" s="8">
        <v>50</v>
      </c>
      <c r="F4" s="8">
        <v>50</v>
      </c>
      <c r="G4" s="18">
        <f t="shared" ref="G4:G5" si="0">K4/E4</f>
        <v>20</v>
      </c>
      <c r="H4" s="18">
        <f t="shared" ref="H4:H5" si="1">1000/G4*F4</f>
        <v>2500</v>
      </c>
      <c r="I4" s="18"/>
      <c r="J4" s="9"/>
      <c r="K4" s="9">
        <v>1000</v>
      </c>
    </row>
    <row r="5" spans="1:11">
      <c r="A5" s="103"/>
      <c r="B5" s="8" t="s">
        <v>273</v>
      </c>
      <c r="C5" s="8">
        <v>10000000</v>
      </c>
      <c r="D5" s="8">
        <v>1</v>
      </c>
      <c r="E5" s="8">
        <v>50</v>
      </c>
      <c r="F5" s="8">
        <v>100</v>
      </c>
      <c r="G5" s="18">
        <f t="shared" si="0"/>
        <v>20</v>
      </c>
      <c r="H5" s="18">
        <f t="shared" si="1"/>
        <v>5000</v>
      </c>
      <c r="I5" s="9"/>
      <c r="J5" s="9"/>
      <c r="K5" s="9">
        <v>1000</v>
      </c>
    </row>
    <row r="6" spans="1:11">
      <c r="A6" s="101" t="s">
        <v>219</v>
      </c>
      <c r="B6" s="8" t="s">
        <v>275</v>
      </c>
      <c r="C6" s="8">
        <v>10000000</v>
      </c>
      <c r="D6" s="8">
        <v>1</v>
      </c>
      <c r="E6" s="8">
        <v>50</v>
      </c>
      <c r="F6" s="8">
        <v>1</v>
      </c>
      <c r="G6" s="18">
        <f>K6/E6</f>
        <v>20</v>
      </c>
      <c r="H6" s="18">
        <f>1000/G6*F6</f>
        <v>50</v>
      </c>
      <c r="I6" s="18"/>
      <c r="J6" s="9"/>
      <c r="K6" s="9">
        <v>1000</v>
      </c>
    </row>
    <row r="7" spans="1:11">
      <c r="A7" s="102"/>
      <c r="B7" s="8" t="s">
        <v>275</v>
      </c>
      <c r="C7" s="8">
        <v>10000000</v>
      </c>
      <c r="D7" s="8">
        <v>1</v>
      </c>
      <c r="E7" s="8">
        <v>50</v>
      </c>
      <c r="F7" s="8">
        <v>50</v>
      </c>
      <c r="G7" s="18">
        <f t="shared" ref="G7:G8" si="2">K7/E7</f>
        <v>20</v>
      </c>
      <c r="H7" s="18">
        <f t="shared" ref="H7:H8" si="3">1000/G7*F7</f>
        <v>2500</v>
      </c>
      <c r="I7" s="18"/>
      <c r="J7" s="9"/>
      <c r="K7" s="9">
        <v>1000</v>
      </c>
    </row>
    <row r="8" spans="1:11">
      <c r="A8" s="103"/>
      <c r="B8" s="8" t="s">
        <v>275</v>
      </c>
      <c r="C8" s="8">
        <v>10000000</v>
      </c>
      <c r="D8" s="8">
        <v>1</v>
      </c>
      <c r="E8" s="8">
        <v>50</v>
      </c>
      <c r="F8" s="8">
        <v>100</v>
      </c>
      <c r="G8" s="18">
        <f t="shared" si="2"/>
        <v>20</v>
      </c>
      <c r="H8" s="18">
        <f t="shared" si="3"/>
        <v>5000</v>
      </c>
      <c r="I8" s="9"/>
      <c r="J8" s="9"/>
      <c r="K8" s="9">
        <v>1000</v>
      </c>
    </row>
    <row r="9" spans="1:11">
      <c r="A9" s="107" t="s">
        <v>228</v>
      </c>
      <c r="B9" s="107"/>
      <c r="C9" s="107"/>
      <c r="D9" s="107"/>
      <c r="E9" s="107"/>
      <c r="F9" s="107"/>
      <c r="G9" s="107"/>
      <c r="H9" s="107"/>
      <c r="I9" s="107"/>
      <c r="J9" s="107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O6" sqref="O6"/>
    </sheetView>
  </sheetViews>
  <sheetFormatPr defaultColWidth="9" defaultRowHeight="13.5"/>
  <cols>
    <col min="1" max="1" width="6.625" customWidth="1"/>
    <col min="3" max="3" width="11.375" customWidth="1"/>
    <col min="6" max="6" width="15.125" customWidth="1"/>
    <col min="9" max="9" width="10.625"/>
    <col min="10" max="10" width="12.875"/>
  </cols>
  <sheetData>
    <row r="1" spans="1:13" ht="14.1" customHeight="1">
      <c r="A1" s="108" t="s">
        <v>229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3" ht="40.5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230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12" t="s">
        <v>125</v>
      </c>
      <c r="B3" s="8" t="s">
        <v>191</v>
      </c>
      <c r="C3" s="8">
        <v>6000000</v>
      </c>
      <c r="D3" s="11">
        <v>1</v>
      </c>
      <c r="E3" s="11" t="s">
        <v>231</v>
      </c>
      <c r="F3" s="13" t="s">
        <v>127</v>
      </c>
      <c r="G3" s="8">
        <v>20</v>
      </c>
      <c r="H3" s="14">
        <v>1</v>
      </c>
      <c r="I3" s="11">
        <f>M3/C3</f>
        <v>1.6666666666666666E-2</v>
      </c>
      <c r="J3" s="10">
        <f>1000/I3*H3</f>
        <v>60000</v>
      </c>
      <c r="K3" s="11"/>
      <c r="L3" s="11"/>
      <c r="M3" s="11">
        <v>100000</v>
      </c>
    </row>
    <row r="4" spans="1:13">
      <c r="A4" s="15"/>
      <c r="B4" s="8" t="s">
        <v>191</v>
      </c>
      <c r="C4" s="8">
        <v>6000000</v>
      </c>
      <c r="D4" s="11">
        <v>1</v>
      </c>
      <c r="E4" s="11" t="s">
        <v>231</v>
      </c>
      <c r="F4" s="13" t="s">
        <v>127</v>
      </c>
      <c r="G4" s="8">
        <v>20</v>
      </c>
      <c r="H4" s="14">
        <v>50</v>
      </c>
      <c r="I4" s="11">
        <f t="shared" ref="I4:I18" si="0">M4/C4</f>
        <v>1.6666666666666666E-2</v>
      </c>
      <c r="J4" s="10">
        <f t="shared" ref="J4:J18" si="1">1000/I4*H4</f>
        <v>3000000</v>
      </c>
      <c r="K4" s="11"/>
      <c r="L4" s="11"/>
      <c r="M4" s="11">
        <v>100000</v>
      </c>
    </row>
    <row r="5" spans="1:13">
      <c r="A5" s="15"/>
      <c r="B5" s="8" t="s">
        <v>191</v>
      </c>
      <c r="C5" s="8">
        <v>6000000</v>
      </c>
      <c r="D5" s="11">
        <v>1</v>
      </c>
      <c r="E5" s="11" t="s">
        <v>231</v>
      </c>
      <c r="F5" s="13" t="s">
        <v>127</v>
      </c>
      <c r="G5" s="8">
        <v>20</v>
      </c>
      <c r="H5" s="14">
        <v>100</v>
      </c>
      <c r="I5" s="11">
        <f t="shared" si="0"/>
        <v>1.6666666666666666E-2</v>
      </c>
      <c r="J5" s="10">
        <f t="shared" si="1"/>
        <v>6000000</v>
      </c>
      <c r="K5" s="11"/>
      <c r="L5" s="11"/>
      <c r="M5" s="11">
        <v>100000</v>
      </c>
    </row>
    <row r="6" spans="1:13">
      <c r="A6" s="15"/>
      <c r="B6" s="8" t="s">
        <v>191</v>
      </c>
      <c r="C6" s="8">
        <v>6000000</v>
      </c>
      <c r="D6" s="11">
        <v>1</v>
      </c>
      <c r="E6" s="11" t="s">
        <v>231</v>
      </c>
      <c r="F6" s="13" t="s">
        <v>127</v>
      </c>
      <c r="G6" s="8">
        <v>20</v>
      </c>
      <c r="H6" s="14">
        <v>200</v>
      </c>
      <c r="I6" s="11">
        <f t="shared" si="0"/>
        <v>1.6666666666666666E-2</v>
      </c>
      <c r="J6" s="10">
        <f t="shared" si="1"/>
        <v>12000000</v>
      </c>
      <c r="K6" s="11"/>
      <c r="L6" s="11"/>
      <c r="M6" s="11">
        <v>100000</v>
      </c>
    </row>
    <row r="7" spans="1:13">
      <c r="B7" s="8" t="s">
        <v>191</v>
      </c>
      <c r="C7" s="8">
        <v>6000000</v>
      </c>
      <c r="D7" s="11">
        <v>1</v>
      </c>
      <c r="E7" s="11" t="s">
        <v>231</v>
      </c>
      <c r="F7" s="13" t="s">
        <v>136</v>
      </c>
      <c r="G7" s="8">
        <v>20</v>
      </c>
      <c r="H7" s="14">
        <v>1</v>
      </c>
      <c r="I7" s="11">
        <f t="shared" si="0"/>
        <v>1.6666666666666666E-2</v>
      </c>
      <c r="J7" s="10">
        <f t="shared" si="1"/>
        <v>60000</v>
      </c>
      <c r="K7" s="11"/>
      <c r="L7" s="11"/>
      <c r="M7" s="11">
        <v>100000</v>
      </c>
    </row>
    <row r="8" spans="1:13">
      <c r="B8" s="8" t="s">
        <v>191</v>
      </c>
      <c r="C8" s="8">
        <v>6000000</v>
      </c>
      <c r="D8" s="11">
        <v>1</v>
      </c>
      <c r="E8" s="11" t="s">
        <v>231</v>
      </c>
      <c r="F8" s="13" t="s">
        <v>136</v>
      </c>
      <c r="G8" s="8">
        <v>20</v>
      </c>
      <c r="H8" s="14">
        <v>50</v>
      </c>
      <c r="I8" s="11">
        <f t="shared" si="0"/>
        <v>1.6666666666666666E-2</v>
      </c>
      <c r="J8" s="10">
        <f t="shared" si="1"/>
        <v>3000000</v>
      </c>
      <c r="K8" s="11"/>
      <c r="L8" s="11"/>
      <c r="M8" s="11">
        <v>100000</v>
      </c>
    </row>
    <row r="9" spans="1:13">
      <c r="B9" s="8" t="s">
        <v>191</v>
      </c>
      <c r="C9" s="8">
        <v>6000000</v>
      </c>
      <c r="D9" s="11">
        <v>1</v>
      </c>
      <c r="E9" s="11" t="s">
        <v>231</v>
      </c>
      <c r="F9" s="13" t="s">
        <v>136</v>
      </c>
      <c r="G9" s="8">
        <v>20</v>
      </c>
      <c r="H9" s="14">
        <v>100</v>
      </c>
      <c r="I9" s="11">
        <f t="shared" si="0"/>
        <v>1.6666666666666666E-2</v>
      </c>
      <c r="J9" s="10">
        <f t="shared" si="1"/>
        <v>6000000</v>
      </c>
      <c r="K9" s="11"/>
      <c r="L9" s="11"/>
      <c r="M9" s="11">
        <v>100000</v>
      </c>
    </row>
    <row r="10" spans="1:13">
      <c r="B10" s="8" t="s">
        <v>191</v>
      </c>
      <c r="C10" s="8">
        <v>6000000</v>
      </c>
      <c r="D10" s="11">
        <v>1</v>
      </c>
      <c r="E10" s="11" t="s">
        <v>231</v>
      </c>
      <c r="F10" s="13" t="s">
        <v>136</v>
      </c>
      <c r="G10" s="8">
        <v>20</v>
      </c>
      <c r="H10" s="14">
        <v>200</v>
      </c>
      <c r="I10" s="11">
        <f t="shared" si="0"/>
        <v>1.6666666666666666E-2</v>
      </c>
      <c r="J10" s="10">
        <f t="shared" si="1"/>
        <v>12000000</v>
      </c>
      <c r="K10" s="11"/>
      <c r="L10" s="11"/>
      <c r="M10" s="11">
        <v>100000</v>
      </c>
    </row>
    <row r="11" spans="1:13">
      <c r="B11" s="8" t="s">
        <v>191</v>
      </c>
      <c r="C11" s="8">
        <v>6000000</v>
      </c>
      <c r="D11" s="11">
        <v>1</v>
      </c>
      <c r="E11" s="11" t="s">
        <v>232</v>
      </c>
      <c r="F11" s="13" t="s">
        <v>127</v>
      </c>
      <c r="G11" s="8">
        <v>20</v>
      </c>
      <c r="H11" s="14">
        <v>1</v>
      </c>
      <c r="I11" s="11">
        <f t="shared" si="0"/>
        <v>1.6666666666666666E-2</v>
      </c>
      <c r="J11" s="10">
        <f t="shared" si="1"/>
        <v>60000</v>
      </c>
      <c r="K11" s="11"/>
      <c r="L11" s="11"/>
      <c r="M11" s="11">
        <v>100000</v>
      </c>
    </row>
    <row r="12" spans="1:13">
      <c r="B12" s="8" t="s">
        <v>191</v>
      </c>
      <c r="C12" s="8">
        <v>6000000</v>
      </c>
      <c r="D12" s="11">
        <v>1</v>
      </c>
      <c r="E12" s="11" t="s">
        <v>232</v>
      </c>
      <c r="F12" s="13" t="s">
        <v>127</v>
      </c>
      <c r="G12" s="8">
        <v>20</v>
      </c>
      <c r="H12" s="14">
        <v>50</v>
      </c>
      <c r="I12" s="11">
        <f t="shared" si="0"/>
        <v>1.6666666666666666E-2</v>
      </c>
      <c r="J12" s="10">
        <f t="shared" si="1"/>
        <v>3000000</v>
      </c>
      <c r="K12" s="11"/>
      <c r="L12" s="11"/>
      <c r="M12" s="11">
        <v>100000</v>
      </c>
    </row>
    <row r="13" spans="1:13">
      <c r="B13" s="8" t="s">
        <v>191</v>
      </c>
      <c r="C13" s="8">
        <v>6000000</v>
      </c>
      <c r="D13" s="11">
        <v>1</v>
      </c>
      <c r="E13" s="11" t="s">
        <v>232</v>
      </c>
      <c r="F13" s="13" t="s">
        <v>127</v>
      </c>
      <c r="G13" s="8">
        <v>20</v>
      </c>
      <c r="H13" s="14">
        <v>100</v>
      </c>
      <c r="I13" s="11">
        <f t="shared" si="0"/>
        <v>1.6666666666666666E-2</v>
      </c>
      <c r="J13" s="10">
        <f t="shared" si="1"/>
        <v>6000000</v>
      </c>
      <c r="K13" s="11"/>
      <c r="L13" s="11"/>
      <c r="M13" s="11">
        <v>100000</v>
      </c>
    </row>
    <row r="14" spans="1:13">
      <c r="B14" s="8" t="s">
        <v>191</v>
      </c>
      <c r="C14" s="8">
        <v>6000000</v>
      </c>
      <c r="D14" s="11">
        <v>1</v>
      </c>
      <c r="E14" s="11" t="s">
        <v>232</v>
      </c>
      <c r="F14" s="13" t="s">
        <v>127</v>
      </c>
      <c r="G14" s="8">
        <v>20</v>
      </c>
      <c r="H14" s="14">
        <v>200</v>
      </c>
      <c r="I14" s="11">
        <f t="shared" si="0"/>
        <v>1.6666666666666666E-2</v>
      </c>
      <c r="J14" s="10">
        <f t="shared" si="1"/>
        <v>12000000</v>
      </c>
      <c r="K14" s="11"/>
      <c r="L14" s="11"/>
      <c r="M14" s="11">
        <v>100000</v>
      </c>
    </row>
    <row r="15" spans="1:13">
      <c r="B15" s="8" t="s">
        <v>191</v>
      </c>
      <c r="C15" s="8">
        <v>6000000</v>
      </c>
      <c r="D15" s="11">
        <v>1</v>
      </c>
      <c r="E15" s="11" t="s">
        <v>232</v>
      </c>
      <c r="F15" s="13" t="s">
        <v>136</v>
      </c>
      <c r="G15" s="8">
        <v>20</v>
      </c>
      <c r="H15" s="14">
        <v>1</v>
      </c>
      <c r="I15" s="11">
        <f t="shared" si="0"/>
        <v>1.6666666666666666E-2</v>
      </c>
      <c r="J15" s="10">
        <f t="shared" si="1"/>
        <v>60000</v>
      </c>
      <c r="K15" s="11"/>
      <c r="L15" s="11"/>
      <c r="M15" s="11">
        <v>100000</v>
      </c>
    </row>
    <row r="16" spans="1:13">
      <c r="B16" s="8" t="s">
        <v>191</v>
      </c>
      <c r="C16" s="8">
        <v>6000000</v>
      </c>
      <c r="D16" s="11">
        <v>1</v>
      </c>
      <c r="E16" s="11" t="s">
        <v>232</v>
      </c>
      <c r="F16" s="13" t="s">
        <v>136</v>
      </c>
      <c r="G16" s="8">
        <v>20</v>
      </c>
      <c r="H16" s="14">
        <v>50</v>
      </c>
      <c r="I16" s="11">
        <f t="shared" si="0"/>
        <v>1.6666666666666666E-2</v>
      </c>
      <c r="J16" s="10">
        <f t="shared" si="1"/>
        <v>3000000</v>
      </c>
      <c r="K16" s="11"/>
      <c r="L16" s="11"/>
      <c r="M16" s="11">
        <v>100000</v>
      </c>
    </row>
    <row r="17" spans="2:13">
      <c r="B17" s="8" t="s">
        <v>191</v>
      </c>
      <c r="C17" s="8">
        <v>6000000</v>
      </c>
      <c r="D17" s="11">
        <v>1</v>
      </c>
      <c r="E17" s="11" t="s">
        <v>232</v>
      </c>
      <c r="F17" s="13" t="s">
        <v>136</v>
      </c>
      <c r="G17" s="8">
        <v>20</v>
      </c>
      <c r="H17" s="14">
        <v>100</v>
      </c>
      <c r="I17" s="11">
        <f t="shared" si="0"/>
        <v>1.6666666666666666E-2</v>
      </c>
      <c r="J17" s="10">
        <f t="shared" si="1"/>
        <v>6000000</v>
      </c>
      <c r="K17" s="11"/>
      <c r="L17" s="11"/>
      <c r="M17" s="11">
        <v>100000</v>
      </c>
    </row>
    <row r="18" spans="2:13">
      <c r="B18" s="8" t="s">
        <v>191</v>
      </c>
      <c r="C18" s="8">
        <v>6000000</v>
      </c>
      <c r="D18" s="11">
        <v>1</v>
      </c>
      <c r="E18" s="11" t="s">
        <v>232</v>
      </c>
      <c r="F18" s="13" t="s">
        <v>136</v>
      </c>
      <c r="G18" s="8">
        <v>20</v>
      </c>
      <c r="H18" s="14">
        <v>200</v>
      </c>
      <c r="I18" s="11">
        <f t="shared" si="0"/>
        <v>1.6666666666666666E-2</v>
      </c>
      <c r="J18" s="10">
        <f t="shared" si="1"/>
        <v>12000000</v>
      </c>
      <c r="K18" s="11"/>
      <c r="L18" s="11"/>
      <c r="M18" s="11">
        <v>100000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5" sqref="I5"/>
    </sheetView>
  </sheetViews>
  <sheetFormatPr defaultColWidth="9" defaultRowHeight="13.5"/>
  <cols>
    <col min="1" max="1" width="22.875" customWidth="1"/>
    <col min="3" max="3" width="11.375" customWidth="1"/>
  </cols>
  <sheetData>
    <row r="1" spans="1:7">
      <c r="A1" s="1"/>
      <c r="B1" s="1"/>
      <c r="C1" s="1"/>
      <c r="D1" s="1"/>
      <c r="E1" s="1"/>
      <c r="F1" s="1"/>
    </row>
    <row r="2" spans="1:7" ht="40.5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233</v>
      </c>
      <c r="F2" s="7" t="s">
        <v>234</v>
      </c>
    </row>
    <row r="3" spans="1:7">
      <c r="A3" s="8" t="s">
        <v>191</v>
      </c>
      <c r="B3" s="8" t="s">
        <v>235</v>
      </c>
      <c r="C3" s="8">
        <v>10000000</v>
      </c>
      <c r="D3" s="8">
        <v>1</v>
      </c>
      <c r="E3" s="9"/>
      <c r="F3" s="9"/>
    </row>
    <row r="4" spans="1:7">
      <c r="A4" s="8" t="s">
        <v>191</v>
      </c>
      <c r="B4" s="9" t="s">
        <v>236</v>
      </c>
      <c r="C4" s="8">
        <v>10000000</v>
      </c>
      <c r="D4" s="10">
        <v>1</v>
      </c>
      <c r="E4" s="10">
        <v>131</v>
      </c>
      <c r="F4" s="9"/>
      <c r="G4" t="s">
        <v>237</v>
      </c>
    </row>
    <row r="5" spans="1:7">
      <c r="A5" s="8" t="s">
        <v>191</v>
      </c>
      <c r="B5" s="11" t="s">
        <v>231</v>
      </c>
      <c r="C5" s="8">
        <v>10000000</v>
      </c>
      <c r="D5" s="10">
        <v>1</v>
      </c>
      <c r="E5" s="10">
        <v>86</v>
      </c>
      <c r="F5" s="11"/>
      <c r="G5" t="s">
        <v>238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3"/>
  <sheetViews>
    <sheetView zoomScale="70" zoomScaleNormal="70" workbookViewId="0">
      <selection activeCell="C11" sqref="C11"/>
    </sheetView>
  </sheetViews>
  <sheetFormatPr defaultColWidth="9" defaultRowHeight="13.5"/>
  <cols>
    <col min="2" max="2" width="37.125" customWidth="1"/>
    <col min="3" max="3" width="9.875" bestFit="1" customWidth="1"/>
    <col min="4" max="4" width="18.875" customWidth="1"/>
    <col min="5" max="5" width="10" customWidth="1"/>
    <col min="6" max="6" width="25.125" customWidth="1"/>
    <col min="7" max="7" width="7.5" customWidth="1"/>
    <col min="8" max="8" width="9.125" customWidth="1"/>
    <col min="9" max="9" width="21.875" customWidth="1"/>
    <col min="10" max="10" width="17.875" customWidth="1"/>
    <col min="11" max="11" width="14.875" customWidth="1"/>
  </cols>
  <sheetData>
    <row r="1" spans="1:13">
      <c r="A1" s="89" t="s">
        <v>114</v>
      </c>
      <c r="B1" s="89"/>
      <c r="C1" s="89"/>
      <c r="D1" s="89"/>
      <c r="E1" s="89"/>
      <c r="F1" s="89"/>
      <c r="G1" s="89"/>
      <c r="H1" s="89"/>
      <c r="I1" s="89"/>
      <c r="J1" s="89"/>
    </row>
    <row r="2" spans="1:13" ht="27">
      <c r="A2" s="5" t="s">
        <v>115</v>
      </c>
      <c r="B2" s="5" t="s">
        <v>116</v>
      </c>
      <c r="C2" s="5" t="s">
        <v>265</v>
      </c>
      <c r="D2" s="5" t="s">
        <v>253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241</v>
      </c>
      <c r="M2" s="7" t="s">
        <v>240</v>
      </c>
    </row>
    <row r="3" spans="1:13">
      <c r="A3" s="71" t="s">
        <v>245</v>
      </c>
      <c r="B3" s="63" t="s">
        <v>244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</f>
        <v>1E-3</v>
      </c>
      <c r="J3" s="10">
        <f>1000/I3*H3</f>
        <v>1000000</v>
      </c>
      <c r="K3" s="11">
        <v>10000</v>
      </c>
      <c r="L3" s="65">
        <v>1.36</v>
      </c>
      <c r="M3" s="65">
        <v>733</v>
      </c>
    </row>
    <row r="4" spans="1:13">
      <c r="A4" s="48"/>
      <c r="B4" s="63" t="s">
        <v>244</v>
      </c>
      <c r="C4" s="63">
        <v>10000000</v>
      </c>
      <c r="D4" s="8">
        <f t="shared" ref="D4:D30" si="0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 t="shared" ref="I4:I30" si="1">K4/C4</f>
        <v>1E-3</v>
      </c>
      <c r="J4" s="10">
        <f t="shared" ref="J4:J30" si="2">1000/I4*H4</f>
        <v>50000000</v>
      </c>
      <c r="K4" s="11">
        <v>10000</v>
      </c>
      <c r="L4" s="65">
        <v>0.8</v>
      </c>
      <c r="M4" s="66">
        <v>61148</v>
      </c>
    </row>
    <row r="5" spans="1:13">
      <c r="A5" s="48"/>
      <c r="B5" s="63" t="s">
        <v>244</v>
      </c>
      <c r="C5" s="63">
        <v>10000000</v>
      </c>
      <c r="D5" s="8">
        <f t="shared" si="0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 t="shared" si="1"/>
        <v>1E-3</v>
      </c>
      <c r="J5" s="10">
        <f t="shared" si="2"/>
        <v>100000000</v>
      </c>
      <c r="K5" s="11">
        <v>10000</v>
      </c>
      <c r="L5" s="65">
        <v>1.08</v>
      </c>
      <c r="M5" s="66">
        <v>86405</v>
      </c>
    </row>
    <row r="6" spans="1:13">
      <c r="A6" s="48"/>
      <c r="B6" s="63" t="s">
        <v>244</v>
      </c>
      <c r="C6" s="63">
        <v>10000000</v>
      </c>
      <c r="D6" s="8">
        <f t="shared" si="0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 t="shared" si="1"/>
        <v>1E-3</v>
      </c>
      <c r="J6" s="10">
        <f t="shared" si="2"/>
        <v>200000000</v>
      </c>
      <c r="K6" s="11">
        <v>10000</v>
      </c>
      <c r="L6" s="65">
        <v>1.42</v>
      </c>
      <c r="M6" s="66">
        <v>134686</v>
      </c>
    </row>
    <row r="7" spans="1:13">
      <c r="A7" s="48"/>
      <c r="B7" s="63" t="s">
        <v>244</v>
      </c>
      <c r="C7" s="63">
        <v>1</v>
      </c>
      <c r="D7" s="8">
        <v>1000</v>
      </c>
      <c r="E7" s="11">
        <v>1</v>
      </c>
      <c r="F7" s="64" t="s">
        <v>246</v>
      </c>
      <c r="G7" s="8">
        <v>20</v>
      </c>
      <c r="H7" s="14">
        <v>1</v>
      </c>
      <c r="I7" s="11">
        <f t="shared" si="1"/>
        <v>10000</v>
      </c>
      <c r="J7" s="10">
        <f t="shared" si="2"/>
        <v>0.1</v>
      </c>
      <c r="K7" s="11">
        <v>10000</v>
      </c>
      <c r="L7" s="67"/>
      <c r="M7" s="67"/>
    </row>
    <row r="8" spans="1:13">
      <c r="A8" s="48"/>
      <c r="B8" s="63" t="s">
        <v>244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si="1"/>
        <v>10000</v>
      </c>
      <c r="J8" s="10">
        <f t="shared" si="2"/>
        <v>5</v>
      </c>
      <c r="K8" s="11">
        <v>10000</v>
      </c>
      <c r="L8" s="67"/>
      <c r="M8" s="67"/>
    </row>
    <row r="9" spans="1:13">
      <c r="A9" s="48"/>
      <c r="B9" s="63" t="s">
        <v>244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1"/>
        <v>10000</v>
      </c>
      <c r="J9" s="10">
        <f t="shared" si="2"/>
        <v>10</v>
      </c>
      <c r="K9" s="11">
        <v>10000</v>
      </c>
      <c r="L9" s="67"/>
      <c r="M9" s="67"/>
    </row>
    <row r="10" spans="1:13">
      <c r="A10" s="48"/>
      <c r="B10" s="63" t="s">
        <v>244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1"/>
        <v>10000</v>
      </c>
      <c r="J10" s="10">
        <f t="shared" si="2"/>
        <v>20</v>
      </c>
      <c r="K10" s="11">
        <v>10000</v>
      </c>
      <c r="L10" s="67"/>
      <c r="M10" s="67"/>
    </row>
    <row r="11" spans="1:13">
      <c r="A11" s="71" t="s">
        <v>245</v>
      </c>
      <c r="B11" s="63" t="s">
        <v>242</v>
      </c>
      <c r="C11" s="63">
        <v>6000000</v>
      </c>
      <c r="D11" s="8">
        <f t="shared" si="0"/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si="1"/>
        <v>1.6666666666666668E-3</v>
      </c>
      <c r="J11" s="10">
        <f>1000/I11*H11</f>
        <v>600000</v>
      </c>
      <c r="K11" s="11">
        <v>10000</v>
      </c>
      <c r="L11" s="65"/>
      <c r="M11" s="65"/>
    </row>
    <row r="12" spans="1:13">
      <c r="A12" s="48"/>
      <c r="B12" s="63" t="s">
        <v>242</v>
      </c>
      <c r="C12" s="63">
        <v>6000000</v>
      </c>
      <c r="D12" s="8">
        <f t="shared" si="0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1"/>
        <v>1.6666666666666668E-3</v>
      </c>
      <c r="J12" s="10">
        <f t="shared" ref="J12:J14" si="3">1000/I12*H12</f>
        <v>30000000</v>
      </c>
      <c r="K12" s="11">
        <v>10000</v>
      </c>
      <c r="L12" s="65"/>
      <c r="M12" s="66"/>
    </row>
    <row r="13" spans="1:13">
      <c r="A13" s="48"/>
      <c r="B13" s="63" t="s">
        <v>242</v>
      </c>
      <c r="C13" s="63">
        <v>6000000</v>
      </c>
      <c r="D13" s="8">
        <f t="shared" si="0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1"/>
        <v>1.6666666666666668E-3</v>
      </c>
      <c r="J13" s="10">
        <f t="shared" si="3"/>
        <v>60000000</v>
      </c>
      <c r="K13" s="11">
        <v>10000</v>
      </c>
      <c r="L13" s="65"/>
      <c r="M13" s="66"/>
    </row>
    <row r="14" spans="1:13">
      <c r="A14" s="48"/>
      <c r="B14" s="63" t="s">
        <v>242</v>
      </c>
      <c r="C14" s="63">
        <v>6000000</v>
      </c>
      <c r="D14" s="8">
        <f t="shared" si="0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1"/>
        <v>1.6666666666666668E-3</v>
      </c>
      <c r="J14" s="10">
        <f t="shared" si="3"/>
        <v>120000000</v>
      </c>
      <c r="K14" s="11">
        <v>10000</v>
      </c>
      <c r="L14" s="65"/>
      <c r="M14" s="66"/>
    </row>
    <row r="15" spans="1:13">
      <c r="A15" s="48"/>
      <c r="B15" s="63" t="s">
        <v>242</v>
      </c>
      <c r="C15" s="63">
        <v>6000000</v>
      </c>
      <c r="D15" s="8">
        <f t="shared" si="0"/>
        <v>300000</v>
      </c>
      <c r="E15" s="27">
        <v>1</v>
      </c>
      <c r="F15" s="64" t="s">
        <v>247</v>
      </c>
      <c r="G15" s="8">
        <v>20</v>
      </c>
      <c r="H15" s="14">
        <v>1</v>
      </c>
      <c r="I15" s="11">
        <f t="shared" si="1"/>
        <v>1.6666666666666668E-3</v>
      </c>
      <c r="J15" s="10">
        <f t="shared" si="2"/>
        <v>600000</v>
      </c>
      <c r="K15" s="11">
        <v>10000</v>
      </c>
      <c r="L15" s="65">
        <v>1.2</v>
      </c>
      <c r="M15" s="65">
        <v>835</v>
      </c>
    </row>
    <row r="16" spans="1:13">
      <c r="A16" s="48"/>
      <c r="B16" s="63" t="s">
        <v>242</v>
      </c>
      <c r="C16" s="63">
        <v>6000000</v>
      </c>
      <c r="D16" s="8">
        <f t="shared" si="0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1"/>
        <v>1.6666666666666668E-3</v>
      </c>
      <c r="J16" s="10">
        <f t="shared" si="2"/>
        <v>30000000</v>
      </c>
      <c r="K16" s="11">
        <v>10000</v>
      </c>
      <c r="L16" s="65">
        <v>1.91</v>
      </c>
      <c r="M16" s="66">
        <v>25931</v>
      </c>
    </row>
    <row r="17" spans="1:13">
      <c r="A17" s="48"/>
      <c r="B17" s="63" t="s">
        <v>242</v>
      </c>
      <c r="C17" s="63">
        <v>6000000</v>
      </c>
      <c r="D17" s="8">
        <f t="shared" si="0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1"/>
        <v>1.6666666666666668E-3</v>
      </c>
      <c r="J17" s="10">
        <f t="shared" si="2"/>
        <v>60000000</v>
      </c>
      <c r="K17" s="11">
        <v>10000</v>
      </c>
      <c r="L17" s="65">
        <v>2.6</v>
      </c>
      <c r="M17" s="66">
        <v>38115</v>
      </c>
    </row>
    <row r="18" spans="1:13">
      <c r="A18" s="48"/>
      <c r="B18" s="63" t="s">
        <v>242</v>
      </c>
      <c r="C18" s="63">
        <v>6000000</v>
      </c>
      <c r="D18" s="8">
        <f t="shared" si="0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1"/>
        <v>1.6666666666666668E-3</v>
      </c>
      <c r="J18" s="10">
        <f t="shared" si="2"/>
        <v>120000000</v>
      </c>
      <c r="K18" s="11">
        <v>10000</v>
      </c>
      <c r="L18" s="65">
        <v>3.47</v>
      </c>
      <c r="M18" s="66">
        <v>47259</v>
      </c>
    </row>
    <row r="19" spans="1:13">
      <c r="A19" s="48"/>
      <c r="B19" s="63" t="s">
        <v>243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1"/>
        <v>3.3333333333333335E-3</v>
      </c>
      <c r="J19" s="10">
        <f t="shared" si="2"/>
        <v>300000</v>
      </c>
      <c r="K19" s="11">
        <v>10000</v>
      </c>
      <c r="L19" s="65">
        <v>1.52</v>
      </c>
      <c r="M19" s="65">
        <v>658</v>
      </c>
    </row>
    <row r="20" spans="1:13">
      <c r="A20" s="48"/>
      <c r="B20" s="63" t="s">
        <v>243</v>
      </c>
      <c r="C20" s="63">
        <v>3000000</v>
      </c>
      <c r="D20" s="8">
        <f t="shared" si="0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1"/>
        <v>3.3333333333333335E-3</v>
      </c>
      <c r="J20" s="10">
        <f t="shared" si="2"/>
        <v>15000000</v>
      </c>
      <c r="K20" s="11">
        <v>10000</v>
      </c>
      <c r="L20" s="65">
        <v>2.15</v>
      </c>
      <c r="M20" s="66">
        <v>23079</v>
      </c>
    </row>
    <row r="21" spans="1:13">
      <c r="A21" s="48"/>
      <c r="B21" s="63" t="s">
        <v>243</v>
      </c>
      <c r="C21" s="63">
        <v>3000000</v>
      </c>
      <c r="D21" s="8">
        <f t="shared" si="0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1"/>
        <v>3.3333333333333335E-3</v>
      </c>
      <c r="J21" s="10">
        <f t="shared" si="2"/>
        <v>30000000</v>
      </c>
      <c r="K21" s="11">
        <v>10000</v>
      </c>
      <c r="L21" s="65">
        <v>2.86</v>
      </c>
      <c r="M21" s="66">
        <v>34608</v>
      </c>
    </row>
    <row r="22" spans="1:13">
      <c r="A22" s="48"/>
      <c r="B22" s="63" t="s">
        <v>243</v>
      </c>
      <c r="C22" s="63">
        <v>3000000</v>
      </c>
      <c r="D22" s="8">
        <f t="shared" si="0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1"/>
        <v>3.3333333333333335E-3</v>
      </c>
      <c r="J22" s="10">
        <f t="shared" si="2"/>
        <v>60000000</v>
      </c>
      <c r="K22" s="11">
        <v>10000</v>
      </c>
      <c r="L22" s="65">
        <v>5.86</v>
      </c>
      <c r="M22" s="66">
        <v>33781</v>
      </c>
    </row>
    <row r="23" spans="1:13">
      <c r="A23" s="48"/>
      <c r="B23" s="63" t="s">
        <v>244</v>
      </c>
      <c r="C23" s="63">
        <v>10000000</v>
      </c>
      <c r="D23" s="8">
        <f t="shared" si="0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1"/>
        <v>1E-3</v>
      </c>
      <c r="J23" s="10">
        <f t="shared" si="2"/>
        <v>1000000</v>
      </c>
      <c r="K23" s="11">
        <v>10000</v>
      </c>
      <c r="L23" s="65">
        <v>4.8499999999999996</v>
      </c>
      <c r="M23" s="65">
        <v>206</v>
      </c>
    </row>
    <row r="24" spans="1:13">
      <c r="A24" s="48"/>
      <c r="B24" s="63" t="s">
        <v>244</v>
      </c>
      <c r="C24" s="63">
        <v>10000000</v>
      </c>
      <c r="D24" s="8">
        <f t="shared" si="0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1"/>
        <v>1E-3</v>
      </c>
      <c r="J24" s="10">
        <f t="shared" si="2"/>
        <v>50000000</v>
      </c>
      <c r="K24" s="11">
        <v>10000</v>
      </c>
      <c r="L24" s="65">
        <v>10.029999999999999</v>
      </c>
      <c r="M24" s="66">
        <v>4848</v>
      </c>
    </row>
    <row r="25" spans="1:13">
      <c r="A25" s="48"/>
      <c r="B25" s="63" t="s">
        <v>244</v>
      </c>
      <c r="C25" s="63">
        <v>10000000</v>
      </c>
      <c r="D25" s="8">
        <f t="shared" si="0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1"/>
        <v>1E-3</v>
      </c>
      <c r="J25" s="10">
        <f t="shared" si="2"/>
        <v>100000000</v>
      </c>
      <c r="K25" s="11">
        <v>10000</v>
      </c>
      <c r="L25" s="65">
        <v>13.13</v>
      </c>
      <c r="M25" s="66">
        <v>7552</v>
      </c>
    </row>
    <row r="26" spans="1:13">
      <c r="A26" s="48"/>
      <c r="B26" s="63" t="s">
        <v>244</v>
      </c>
      <c r="C26" s="63">
        <v>10000000</v>
      </c>
      <c r="D26" s="8">
        <f t="shared" si="0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1"/>
        <v>1E-3</v>
      </c>
      <c r="J26" s="10">
        <f t="shared" si="2"/>
        <v>200000000</v>
      </c>
      <c r="K26" s="11">
        <v>10000</v>
      </c>
      <c r="L26" s="65">
        <v>16.170000000000002</v>
      </c>
      <c r="M26" s="66">
        <v>12188</v>
      </c>
    </row>
    <row r="27" spans="1:13">
      <c r="A27" s="48"/>
      <c r="B27" s="63" t="s">
        <v>244</v>
      </c>
      <c r="C27" s="63">
        <v>10000000</v>
      </c>
      <c r="D27" s="8">
        <f t="shared" si="0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1"/>
        <v>1E-3</v>
      </c>
      <c r="J27" s="10">
        <f t="shared" si="2"/>
        <v>1000000</v>
      </c>
      <c r="K27" s="11">
        <v>10000</v>
      </c>
      <c r="L27" s="65">
        <v>1.07</v>
      </c>
      <c r="M27" s="65">
        <v>936</v>
      </c>
    </row>
    <row r="28" spans="1:13">
      <c r="A28" s="48"/>
      <c r="B28" s="63" t="s">
        <v>244</v>
      </c>
      <c r="C28" s="63">
        <v>10000000</v>
      </c>
      <c r="D28" s="8">
        <f t="shared" si="0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1"/>
        <v>1E-3</v>
      </c>
      <c r="J28" s="10">
        <f t="shared" si="2"/>
        <v>50000000</v>
      </c>
      <c r="K28" s="11">
        <v>10000</v>
      </c>
      <c r="L28" s="65">
        <v>1.27</v>
      </c>
      <c r="M28" s="66">
        <v>38912</v>
      </c>
    </row>
    <row r="29" spans="1:13">
      <c r="A29" s="48"/>
      <c r="B29" s="63" t="s">
        <v>244</v>
      </c>
      <c r="C29" s="63">
        <v>10000000</v>
      </c>
      <c r="D29" s="8">
        <f t="shared" si="0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1"/>
        <v>1E-3</v>
      </c>
      <c r="J29" s="10">
        <f t="shared" si="2"/>
        <v>100000000</v>
      </c>
      <c r="K29" s="11">
        <v>10000</v>
      </c>
      <c r="L29" s="65">
        <v>1.5</v>
      </c>
      <c r="M29" s="66">
        <v>65271</v>
      </c>
    </row>
    <row r="30" spans="1:13">
      <c r="A30" s="72"/>
      <c r="B30" s="63" t="s">
        <v>244</v>
      </c>
      <c r="C30" s="63">
        <v>10000000</v>
      </c>
      <c r="D30" s="8">
        <f t="shared" si="0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1"/>
        <v>1E-3</v>
      </c>
      <c r="J30" s="10">
        <f t="shared" si="2"/>
        <v>200000000</v>
      </c>
      <c r="K30" s="11">
        <v>10000</v>
      </c>
      <c r="L30" s="65">
        <v>2.1</v>
      </c>
      <c r="M30" s="66">
        <v>93455</v>
      </c>
    </row>
    <row r="31" spans="1:13" ht="14.1" customHeight="1">
      <c r="A31" s="90" t="s">
        <v>134</v>
      </c>
      <c r="B31" s="90"/>
      <c r="C31" s="90"/>
      <c r="D31" s="90"/>
      <c r="E31" s="90"/>
      <c r="F31" s="90"/>
      <c r="G31" s="90"/>
      <c r="H31" s="90"/>
      <c r="I31" s="90"/>
      <c r="J31" s="90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32"/>
  <sheetViews>
    <sheetView zoomScale="70" zoomScaleNormal="70" workbookViewId="0">
      <selection activeCell="D3" sqref="D3"/>
    </sheetView>
  </sheetViews>
  <sheetFormatPr defaultColWidth="9" defaultRowHeight="13.5"/>
  <cols>
    <col min="1" max="1" width="10.25" customWidth="1"/>
    <col min="2" max="2" width="33.875" customWidth="1"/>
    <col min="3" max="3" width="9.875" bestFit="1" customWidth="1"/>
    <col min="4" max="4" width="17" bestFit="1" customWidth="1"/>
    <col min="5" max="5" width="9.125" customWidth="1"/>
    <col min="6" max="6" width="22.5" customWidth="1"/>
    <col min="7" max="7" width="10.125" hidden="1" customWidth="1"/>
    <col min="8" max="8" width="9.625" customWidth="1"/>
    <col min="9" max="9" width="10.625" customWidth="1"/>
    <col min="10" max="10" width="25.625" customWidth="1"/>
    <col min="11" max="11" width="13.5" customWidth="1"/>
    <col min="12" max="12" width="15.75" customWidth="1"/>
    <col min="14" max="14" width="13.125" bestFit="1" customWidth="1"/>
  </cols>
  <sheetData>
    <row r="1" spans="1:14">
      <c r="A1" s="89" t="s">
        <v>114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4" ht="27">
      <c r="A2" s="5" t="s">
        <v>115</v>
      </c>
      <c r="B2" s="5" t="s">
        <v>116</v>
      </c>
      <c r="C2" s="5" t="s">
        <v>265</v>
      </c>
      <c r="D2" s="5" t="s">
        <v>260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241</v>
      </c>
      <c r="N2" s="7" t="s">
        <v>240</v>
      </c>
    </row>
    <row r="3" spans="1:14">
      <c r="A3" s="85" t="s">
        <v>125</v>
      </c>
      <c r="B3" s="63" t="s">
        <v>266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</f>
        <v>1E-3</v>
      </c>
      <c r="K3" s="10">
        <f>1000/J3*I3</f>
        <v>1000000</v>
      </c>
      <c r="L3" s="11">
        <v>10000</v>
      </c>
      <c r="M3" s="58">
        <v>0.69</v>
      </c>
      <c r="N3" s="59">
        <v>1442</v>
      </c>
    </row>
    <row r="4" spans="1:14">
      <c r="A4" s="48"/>
      <c r="B4" s="63" t="s">
        <v>266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</f>
        <v>1E-3</v>
      </c>
      <c r="K4" s="10">
        <f t="shared" ref="K4:K23" si="2">1000/J4*I4</f>
        <v>100000000</v>
      </c>
      <c r="L4" s="11">
        <v>10000</v>
      </c>
      <c r="M4" s="58">
        <v>1.1100000000000001</v>
      </c>
      <c r="N4" s="59">
        <v>87379</v>
      </c>
    </row>
    <row r="5" spans="1:14">
      <c r="A5" s="48"/>
      <c r="B5" s="63" t="s">
        <v>266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1E-3</v>
      </c>
      <c r="K5" s="10">
        <f t="shared" si="2"/>
        <v>200000000</v>
      </c>
      <c r="L5" s="11">
        <v>10000</v>
      </c>
      <c r="M5" s="58">
        <v>1.29</v>
      </c>
      <c r="N5" s="59">
        <v>147950</v>
      </c>
    </row>
    <row r="6" spans="1:14">
      <c r="A6" s="85"/>
      <c r="B6" s="63" t="s">
        <v>254</v>
      </c>
      <c r="C6" s="63">
        <v>6000000</v>
      </c>
      <c r="D6" s="8">
        <f t="shared" si="0"/>
        <v>300000</v>
      </c>
      <c r="E6" s="11">
        <v>1</v>
      </c>
      <c r="F6" s="13" t="s">
        <v>136</v>
      </c>
      <c r="G6" s="8">
        <v>10000</v>
      </c>
      <c r="H6" s="8">
        <v>20</v>
      </c>
      <c r="I6" s="14">
        <v>1</v>
      </c>
      <c r="J6" s="10">
        <f t="shared" si="1"/>
        <v>1.6666666666666668E-3</v>
      </c>
      <c r="K6" s="10">
        <f t="shared" si="2"/>
        <v>600000</v>
      </c>
      <c r="L6" s="11">
        <v>10000</v>
      </c>
      <c r="M6" s="58">
        <v>0.56000000000000005</v>
      </c>
      <c r="N6" s="59">
        <v>1778</v>
      </c>
    </row>
    <row r="7" spans="1:14">
      <c r="A7" s="48"/>
      <c r="B7" s="63" t="s">
        <v>254</v>
      </c>
      <c r="C7" s="63">
        <v>6000000</v>
      </c>
      <c r="D7" s="8">
        <f t="shared" si="0"/>
        <v>3000</v>
      </c>
      <c r="E7" s="11">
        <v>1</v>
      </c>
      <c r="F7" s="13" t="s">
        <v>136</v>
      </c>
      <c r="G7" s="8">
        <v>10000</v>
      </c>
      <c r="H7" s="8">
        <v>20</v>
      </c>
      <c r="I7" s="14">
        <v>100</v>
      </c>
      <c r="J7" s="10">
        <f t="shared" si="1"/>
        <v>1.6666666666666668E-3</v>
      </c>
      <c r="K7" s="10">
        <f t="shared" si="2"/>
        <v>60000000</v>
      </c>
      <c r="L7" s="11">
        <v>10000</v>
      </c>
      <c r="M7" s="58">
        <v>0.97</v>
      </c>
      <c r="N7" s="59">
        <v>98822</v>
      </c>
    </row>
    <row r="8" spans="1:14">
      <c r="A8" s="48"/>
      <c r="B8" s="63" t="s">
        <v>254</v>
      </c>
      <c r="C8" s="63">
        <v>6000000</v>
      </c>
      <c r="D8" s="8">
        <f t="shared" si="0"/>
        <v>1500</v>
      </c>
      <c r="E8" s="11">
        <v>1</v>
      </c>
      <c r="F8" s="13" t="s">
        <v>136</v>
      </c>
      <c r="G8" s="8">
        <v>10000</v>
      </c>
      <c r="H8" s="8">
        <v>20</v>
      </c>
      <c r="I8" s="14">
        <v>200</v>
      </c>
      <c r="J8" s="10">
        <f t="shared" si="1"/>
        <v>1.6666666666666668E-3</v>
      </c>
      <c r="K8" s="10">
        <f t="shared" si="2"/>
        <v>120000000</v>
      </c>
      <c r="L8" s="11">
        <v>10000</v>
      </c>
      <c r="M8" s="58">
        <v>1.49</v>
      </c>
      <c r="N8" s="59">
        <v>131567</v>
      </c>
    </row>
    <row r="9" spans="1:14">
      <c r="A9" s="48"/>
      <c r="B9" s="63" t="s">
        <v>254</v>
      </c>
      <c r="C9" s="63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10">
        <f t="shared" si="1"/>
        <v>10000</v>
      </c>
      <c r="K9" s="10">
        <f t="shared" si="2"/>
        <v>0.1</v>
      </c>
      <c r="L9" s="11">
        <v>10000</v>
      </c>
    </row>
    <row r="10" spans="1:14">
      <c r="A10" s="48"/>
      <c r="B10" s="63" t="s">
        <v>254</v>
      </c>
      <c r="C10" s="63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10">
        <f t="shared" si="1"/>
        <v>10000</v>
      </c>
      <c r="K10" s="10">
        <f t="shared" si="2"/>
        <v>10</v>
      </c>
      <c r="L10" s="11">
        <v>10000</v>
      </c>
    </row>
    <row r="11" spans="1:14">
      <c r="A11" s="48"/>
      <c r="B11" s="63" t="s">
        <v>254</v>
      </c>
      <c r="C11" s="63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10">
        <f t="shared" si="1"/>
        <v>10000</v>
      </c>
      <c r="K11" s="10">
        <f t="shared" si="2"/>
        <v>20</v>
      </c>
      <c r="L11" s="11">
        <v>10000</v>
      </c>
    </row>
    <row r="12" spans="1:14">
      <c r="A12" s="48"/>
      <c r="B12" s="63" t="s">
        <v>254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1.6666666666666668E-3</v>
      </c>
      <c r="K12" s="10">
        <f t="shared" si="2"/>
        <v>600000</v>
      </c>
      <c r="L12" s="11">
        <v>10000</v>
      </c>
      <c r="M12" s="58">
        <v>4.6000000000000001E-4</v>
      </c>
      <c r="N12" s="59">
        <v>2173913</v>
      </c>
    </row>
    <row r="13" spans="1:14">
      <c r="A13" s="48"/>
      <c r="B13" s="63" t="s">
        <v>254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1.6666666666666668E-3</v>
      </c>
      <c r="K13" s="10">
        <f t="shared" si="2"/>
        <v>60000000</v>
      </c>
      <c r="L13" s="11">
        <v>10000</v>
      </c>
      <c r="M13" s="69">
        <v>3.2000000000000003E-4</v>
      </c>
      <c r="N13" s="23">
        <v>248138958</v>
      </c>
    </row>
    <row r="14" spans="1:14">
      <c r="A14" s="48"/>
      <c r="B14" s="63" t="s">
        <v>254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1.6666666666666668E-3</v>
      </c>
      <c r="K14" s="10">
        <f t="shared" si="2"/>
        <v>120000000</v>
      </c>
      <c r="L14" s="11">
        <v>10000</v>
      </c>
      <c r="M14" s="58" t="s">
        <v>248</v>
      </c>
      <c r="N14" s="59">
        <v>50955414</v>
      </c>
    </row>
    <row r="15" spans="1:14">
      <c r="A15" s="48"/>
      <c r="B15" s="63" t="s">
        <v>255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3.3333333333333335E-3</v>
      </c>
      <c r="K15" s="10">
        <f t="shared" si="2"/>
        <v>300000</v>
      </c>
      <c r="L15" s="11">
        <v>10000</v>
      </c>
      <c r="M15" s="58">
        <v>0.64</v>
      </c>
      <c r="N15" s="59">
        <v>1562</v>
      </c>
    </row>
    <row r="16" spans="1:14">
      <c r="A16" s="48"/>
      <c r="B16" s="63" t="s">
        <v>255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3.3333333333333335E-3</v>
      </c>
      <c r="K16" s="10">
        <f t="shared" si="2"/>
        <v>30000000</v>
      </c>
      <c r="L16" s="11">
        <v>10000</v>
      </c>
      <c r="M16" s="58">
        <v>1.19</v>
      </c>
      <c r="N16" s="86">
        <v>82098</v>
      </c>
    </row>
    <row r="17" spans="1:14">
      <c r="A17" s="48"/>
      <c r="B17" s="63" t="s">
        <v>255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3.3333333333333335E-3</v>
      </c>
      <c r="K17" s="10">
        <f t="shared" si="2"/>
        <v>60000000</v>
      </c>
      <c r="L17" s="11">
        <v>10000</v>
      </c>
      <c r="M17" s="58">
        <v>1.48</v>
      </c>
      <c r="N17" s="59">
        <v>130396</v>
      </c>
    </row>
    <row r="18" spans="1:14">
      <c r="A18" s="48"/>
      <c r="B18" s="63" t="s">
        <v>256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1E-3</v>
      </c>
      <c r="K18" s="10">
        <f t="shared" si="2"/>
        <v>1000000</v>
      </c>
      <c r="L18" s="11">
        <v>10000</v>
      </c>
      <c r="M18" s="58">
        <v>1.95</v>
      </c>
      <c r="N18" s="68">
        <v>513</v>
      </c>
    </row>
    <row r="19" spans="1:14">
      <c r="A19" s="48"/>
      <c r="B19" s="63" t="s">
        <v>256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1E-3</v>
      </c>
      <c r="K19" s="10">
        <f t="shared" si="2"/>
        <v>100000000</v>
      </c>
      <c r="L19" s="11">
        <v>10000</v>
      </c>
      <c r="M19" s="58">
        <v>4.0999999999999996</v>
      </c>
      <c r="N19" s="59">
        <v>24057</v>
      </c>
    </row>
    <row r="20" spans="1:14">
      <c r="A20" s="48"/>
      <c r="B20" s="63" t="s">
        <v>256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1E-3</v>
      </c>
      <c r="K20" s="10">
        <f t="shared" si="2"/>
        <v>200000000</v>
      </c>
      <c r="L20" s="11">
        <v>10000</v>
      </c>
      <c r="M20" s="58">
        <v>4.6399999999999997</v>
      </c>
      <c r="N20" s="59">
        <v>41304</v>
      </c>
    </row>
    <row r="21" spans="1:14">
      <c r="A21" s="48"/>
      <c r="B21" s="63" t="s">
        <v>256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1E-3</v>
      </c>
      <c r="K21" s="10">
        <f t="shared" si="2"/>
        <v>1000000</v>
      </c>
      <c r="L21" s="11">
        <v>10000</v>
      </c>
      <c r="M21" s="60">
        <v>0.97</v>
      </c>
      <c r="N21" s="59">
        <v>1035</v>
      </c>
    </row>
    <row r="22" spans="1:14">
      <c r="A22" s="48"/>
      <c r="B22" s="63" t="s">
        <v>256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1E-3</v>
      </c>
      <c r="K22" s="10">
        <f t="shared" si="2"/>
        <v>100000000</v>
      </c>
      <c r="L22" s="11">
        <v>10000</v>
      </c>
      <c r="M22" s="58">
        <v>1.47</v>
      </c>
      <c r="N22" s="59">
        <v>66736</v>
      </c>
    </row>
    <row r="23" spans="1:14">
      <c r="A23" s="72"/>
      <c r="B23" s="63" t="s">
        <v>256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1E-3</v>
      </c>
      <c r="K23" s="10">
        <f t="shared" si="2"/>
        <v>200000000</v>
      </c>
      <c r="L23" s="11">
        <v>10000</v>
      </c>
      <c r="M23" s="58">
        <v>1.85</v>
      </c>
      <c r="N23" s="59">
        <v>104678</v>
      </c>
    </row>
    <row r="24" spans="1:14" ht="14.1" customHeight="1">
      <c r="A24" s="90" t="s">
        <v>142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</row>
    <row r="25" spans="1:14">
      <c r="A25" s="1"/>
      <c r="E25" s="1"/>
      <c r="F25" s="1"/>
      <c r="G25" s="1"/>
      <c r="H25" s="1"/>
      <c r="I25" s="1"/>
      <c r="J25" s="1"/>
      <c r="K25" s="1"/>
    </row>
    <row r="29" spans="1:14">
      <c r="C29" s="1"/>
    </row>
    <row r="32" spans="1:14" ht="14.1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63"/>
  <sheetViews>
    <sheetView zoomScale="70" zoomScaleNormal="70" workbookViewId="0">
      <selection activeCell="N23" sqref="N23"/>
    </sheetView>
  </sheetViews>
  <sheetFormatPr defaultColWidth="9" defaultRowHeight="13.5"/>
  <cols>
    <col min="1" max="1" width="8" customWidth="1"/>
    <col min="2" max="2" width="34.875" customWidth="1"/>
    <col min="3" max="3" width="9.875" bestFit="1" customWidth="1"/>
    <col min="4" max="4" width="11.375" customWidth="1"/>
    <col min="5" max="5" width="6" customWidth="1"/>
    <col min="6" max="6" width="35.125" customWidth="1"/>
    <col min="8" max="8" width="7.5" customWidth="1"/>
    <col min="9" max="9" width="9.125" customWidth="1"/>
    <col min="10" max="10" width="14.125" customWidth="1"/>
    <col min="11" max="11" width="14.375" customWidth="1"/>
    <col min="12" max="12" width="9" customWidth="1"/>
  </cols>
  <sheetData>
    <row r="1" spans="1:14">
      <c r="A1" s="89" t="s">
        <v>114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4" ht="27">
      <c r="A2" s="5" t="s">
        <v>115</v>
      </c>
      <c r="B2" s="5" t="s">
        <v>116</v>
      </c>
      <c r="C2" s="5" t="s">
        <v>265</v>
      </c>
      <c r="D2" s="5" t="s">
        <v>261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241</v>
      </c>
      <c r="N2" s="7" t="s">
        <v>240</v>
      </c>
    </row>
    <row r="3" spans="1:14">
      <c r="A3" s="92" t="s">
        <v>252</v>
      </c>
      <c r="B3" s="63" t="s">
        <v>249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L3/H3/D3/E3/2</f>
        <v>1.6833333333333333E-3</v>
      </c>
      <c r="K3" s="10">
        <f>1000/J3*I3</f>
        <v>594059.40594059404</v>
      </c>
      <c r="L3" s="11">
        <v>20200</v>
      </c>
      <c r="M3" s="61">
        <v>2.1</v>
      </c>
      <c r="N3" s="61">
        <v>476</v>
      </c>
    </row>
    <row r="4" spans="1:14">
      <c r="A4" s="93"/>
      <c r="B4" s="63" t="s">
        <v>249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5" si="1">L4/H4/D4/E4/2</f>
        <v>1.2399</v>
      </c>
      <c r="K4" s="10">
        <f t="shared" ref="K4:K38" si="2">1000/J4*I4</f>
        <v>80651.665456891686</v>
      </c>
      <c r="L4" s="11">
        <v>148788</v>
      </c>
      <c r="M4" s="62">
        <v>3.2</v>
      </c>
      <c r="N4" s="23">
        <v>30989</v>
      </c>
    </row>
    <row r="5" spans="1:14">
      <c r="A5" s="93"/>
      <c r="B5" s="63" t="s">
        <v>249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3.5624000000000002</v>
      </c>
      <c r="K5" s="10">
        <f t="shared" si="2"/>
        <v>56141.926790927457</v>
      </c>
      <c r="L5" s="11">
        <v>213744</v>
      </c>
      <c r="M5" s="62">
        <v>4.57</v>
      </c>
      <c r="N5" s="23">
        <v>43322</v>
      </c>
    </row>
    <row r="6" spans="1:14">
      <c r="A6" s="93"/>
      <c r="B6" s="63" t="s">
        <v>249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ref="J6:J12" si="3">L6/H6/D6/E6/2</f>
        <v>1.4475833333333333E-3</v>
      </c>
      <c r="K6" s="10">
        <f t="shared" si="2"/>
        <v>690806.51660814008</v>
      </c>
      <c r="L6" s="11">
        <v>17371</v>
      </c>
      <c r="M6" s="73">
        <v>3.27</v>
      </c>
      <c r="N6" s="56">
        <v>306</v>
      </c>
    </row>
    <row r="7" spans="1:14">
      <c r="A7" s="93"/>
      <c r="B7" s="63" t="s">
        <v>249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3"/>
        <v>1.190725</v>
      </c>
      <c r="K7" s="10">
        <f t="shared" si="2"/>
        <v>83982.447668437293</v>
      </c>
      <c r="L7" s="11">
        <v>142887</v>
      </c>
      <c r="M7" s="62">
        <v>8.8000000000000007</v>
      </c>
      <c r="N7" s="23">
        <v>11110</v>
      </c>
    </row>
    <row r="8" spans="1:14">
      <c r="A8" s="93"/>
      <c r="B8" s="63" t="s">
        <v>249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3"/>
        <v>4.4181166666666671</v>
      </c>
      <c r="K8" s="10">
        <f t="shared" si="2"/>
        <v>45268.157246488889</v>
      </c>
      <c r="L8" s="11">
        <v>265087</v>
      </c>
      <c r="M8" s="62">
        <v>14.36</v>
      </c>
      <c r="N8" s="23">
        <v>13507</v>
      </c>
    </row>
    <row r="9" spans="1:14">
      <c r="A9" s="93"/>
      <c r="B9" s="63" t="s">
        <v>250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3"/>
        <v>3.0956666666666667E-3</v>
      </c>
      <c r="K9" s="10">
        <f t="shared" si="2"/>
        <v>323032.19554215571</v>
      </c>
      <c r="L9" s="11">
        <v>18574</v>
      </c>
      <c r="M9" s="62">
        <v>1.81</v>
      </c>
      <c r="N9" s="23">
        <v>5482</v>
      </c>
    </row>
    <row r="10" spans="1:14">
      <c r="A10" s="93"/>
      <c r="B10" s="63" t="s">
        <v>250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3"/>
        <v>1.0492166666666667</v>
      </c>
      <c r="K10" s="10">
        <f t="shared" si="2"/>
        <v>47654.599463091508</v>
      </c>
      <c r="L10" s="11">
        <v>125906</v>
      </c>
      <c r="M10" s="62">
        <v>2.99</v>
      </c>
      <c r="N10" s="23">
        <v>16605</v>
      </c>
    </row>
    <row r="11" spans="1:14">
      <c r="A11" s="93"/>
      <c r="B11" s="63" t="s">
        <v>250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3"/>
        <v>4.1769999999999996</v>
      </c>
      <c r="K11" s="10">
        <f t="shared" si="2"/>
        <v>23940.627244433806</v>
      </c>
      <c r="L11" s="11">
        <v>250620</v>
      </c>
      <c r="M11" s="62">
        <v>4.16</v>
      </c>
      <c r="N11" s="23">
        <v>23764</v>
      </c>
    </row>
    <row r="12" spans="1:14">
      <c r="A12" s="93"/>
      <c r="B12" s="63" t="s">
        <v>250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3"/>
        <v>17.829999999999998</v>
      </c>
      <c r="K12" s="10">
        <f t="shared" si="2"/>
        <v>11217.049915872127</v>
      </c>
      <c r="L12" s="11">
        <v>534900</v>
      </c>
      <c r="M12" s="62">
        <v>6.46</v>
      </c>
      <c r="N12" s="23">
        <v>30663</v>
      </c>
    </row>
    <row r="13" spans="1:14">
      <c r="A13" s="93"/>
      <c r="B13" s="63" t="s">
        <v>251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>L13/H13/D13/E13</f>
        <v>1.4257E-3</v>
      </c>
      <c r="K13" s="10">
        <f t="shared" si="2"/>
        <v>701409.83376586938</v>
      </c>
      <c r="L13" s="11">
        <v>14257</v>
      </c>
      <c r="M13" s="62">
        <v>6.68</v>
      </c>
      <c r="N13" s="27">
        <v>150</v>
      </c>
    </row>
    <row r="14" spans="1:14">
      <c r="A14" s="93"/>
      <c r="B14" s="63" t="s">
        <v>251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ref="J14:J16" si="4">L14/H14/D14/E14</f>
        <v>0.45561999999999997</v>
      </c>
      <c r="K14" s="10">
        <f t="shared" si="2"/>
        <v>109740.57328475485</v>
      </c>
      <c r="L14" s="11">
        <v>91124</v>
      </c>
      <c r="M14" s="62">
        <v>10</v>
      </c>
      <c r="N14" s="23">
        <v>4924</v>
      </c>
    </row>
    <row r="15" spans="1:14">
      <c r="A15" s="93"/>
      <c r="B15" s="63" t="s">
        <v>251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4"/>
        <v>1.38574</v>
      </c>
      <c r="K15" s="10">
        <f t="shared" si="2"/>
        <v>72163.609335084504</v>
      </c>
      <c r="L15" s="11">
        <v>138574</v>
      </c>
      <c r="M15" s="75">
        <v>12.26</v>
      </c>
      <c r="N15" s="23">
        <v>8076</v>
      </c>
    </row>
    <row r="16" spans="1:14">
      <c r="A16" s="93"/>
      <c r="B16" s="63" t="s">
        <v>251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4"/>
        <v>3.6043400000000001</v>
      </c>
      <c r="K16" s="10">
        <f>1000/J16*I16</f>
        <v>55488.660892146683</v>
      </c>
      <c r="L16" s="11">
        <v>180217</v>
      </c>
      <c r="M16" s="62">
        <v>16.93</v>
      </c>
      <c r="N16" s="23">
        <v>11606</v>
      </c>
    </row>
    <row r="17" spans="1:14">
      <c r="A17" s="93"/>
      <c r="B17" s="63" t="s">
        <v>251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ref="J17:J26" si="5">L17/H17/D17/E17/2</f>
        <v>3.32695E-3</v>
      </c>
      <c r="K17" s="10">
        <f t="shared" si="2"/>
        <v>300575.60227836308</v>
      </c>
      <c r="L17" s="50">
        <v>66539</v>
      </c>
      <c r="M17" s="62">
        <v>1.83</v>
      </c>
      <c r="N17" s="27">
        <v>546</v>
      </c>
    </row>
    <row r="18" spans="1:14">
      <c r="A18" s="93"/>
      <c r="B18" s="63" t="s">
        <v>251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5"/>
        <v>0.57157999999999998</v>
      </c>
      <c r="K18" s="10">
        <f t="shared" si="2"/>
        <v>87476.818643059596</v>
      </c>
      <c r="L18" s="50">
        <v>228632</v>
      </c>
      <c r="M18" s="62">
        <v>1.47</v>
      </c>
      <c r="N18" s="23">
        <v>33611</v>
      </c>
    </row>
    <row r="19" spans="1:14">
      <c r="A19" s="93"/>
      <c r="B19" s="63" t="s">
        <v>251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5"/>
        <v>1.397945</v>
      </c>
      <c r="K19" s="10">
        <f t="shared" si="2"/>
        <v>71533.572493910702</v>
      </c>
      <c r="L19" s="50">
        <v>279589</v>
      </c>
      <c r="M19" s="62">
        <v>1.55</v>
      </c>
      <c r="N19" s="23">
        <v>63522</v>
      </c>
    </row>
    <row r="20" spans="1:14">
      <c r="A20" s="93"/>
      <c r="B20" s="63" t="s">
        <v>251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5"/>
        <v>4.2561400000000003</v>
      </c>
      <c r="K20" s="10">
        <f t="shared" si="2"/>
        <v>46990.935448551973</v>
      </c>
      <c r="L20" s="50">
        <v>425614</v>
      </c>
      <c r="M20" s="62">
        <v>2.14</v>
      </c>
      <c r="N20" s="23">
        <v>91198</v>
      </c>
    </row>
    <row r="21" spans="1:14">
      <c r="A21" s="92" t="s">
        <v>252</v>
      </c>
      <c r="B21" s="63" t="s">
        <v>249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5"/>
        <v>1.9512500000000001E-3</v>
      </c>
      <c r="K21" s="10">
        <f t="shared" si="2"/>
        <v>512491.9923126201</v>
      </c>
      <c r="L21" s="11">
        <v>23415</v>
      </c>
    </row>
    <row r="22" spans="1:14">
      <c r="A22" s="93"/>
      <c r="B22" s="63" t="s">
        <v>249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5"/>
        <v>1.2069166666666666</v>
      </c>
      <c r="K22" s="10">
        <f t="shared" si="2"/>
        <v>82855.761927777392</v>
      </c>
      <c r="L22" s="11">
        <v>144830</v>
      </c>
    </row>
    <row r="23" spans="1:14">
      <c r="A23" s="93"/>
      <c r="B23" s="63" t="s">
        <v>249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5"/>
        <v>3.8196833333333329</v>
      </c>
      <c r="K23" s="10">
        <f t="shared" si="2"/>
        <v>52360.361461028631</v>
      </c>
      <c r="L23" s="11">
        <v>229181</v>
      </c>
    </row>
    <row r="24" spans="1:14">
      <c r="A24" s="93"/>
      <c r="B24" s="63" t="s">
        <v>249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5"/>
        <v>1.3065833333333334E-3</v>
      </c>
      <c r="K24" s="10">
        <f t="shared" si="2"/>
        <v>765354.93335034116</v>
      </c>
      <c r="L24" s="11">
        <v>15679</v>
      </c>
    </row>
    <row r="25" spans="1:14">
      <c r="A25" s="93"/>
      <c r="B25" s="63" t="s">
        <v>249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5"/>
        <v>1.3069083333333333</v>
      </c>
      <c r="K25" s="10">
        <f t="shared" si="2"/>
        <v>76516.460603587344</v>
      </c>
      <c r="L25" s="11">
        <v>156829</v>
      </c>
    </row>
    <row r="26" spans="1:14">
      <c r="A26" s="93"/>
      <c r="B26" s="63" t="s">
        <v>249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5"/>
        <v>4.5795500000000002</v>
      </c>
      <c r="K26" s="10">
        <f t="shared" si="2"/>
        <v>43672.413228373967</v>
      </c>
      <c r="L26" s="11">
        <v>274773</v>
      </c>
    </row>
    <row r="27" spans="1:14">
      <c r="A27" s="93"/>
      <c r="B27" s="63" t="s">
        <v>250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ref="J27:J30" si="6">L27/H27/D27/E27/2</f>
        <v>3.6073333333333335E-3</v>
      </c>
      <c r="K27" s="10">
        <f t="shared" si="2"/>
        <v>277213.0844575864</v>
      </c>
      <c r="L27" s="11">
        <v>21644</v>
      </c>
    </row>
    <row r="28" spans="1:14">
      <c r="A28" s="93"/>
      <c r="B28" s="63" t="s">
        <v>250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6"/>
        <v>1.2457</v>
      </c>
      <c r="K28" s="10">
        <f t="shared" si="2"/>
        <v>40138.074977924058</v>
      </c>
      <c r="L28" s="11">
        <v>149484</v>
      </c>
    </row>
    <row r="29" spans="1:14">
      <c r="A29" s="93"/>
      <c r="B29" s="63" t="s">
        <v>250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6"/>
        <v>5.1151666666666671</v>
      </c>
      <c r="K29" s="10">
        <f t="shared" si="2"/>
        <v>19549.705125281027</v>
      </c>
      <c r="L29" s="11">
        <v>306910</v>
      </c>
    </row>
    <row r="30" spans="1:14">
      <c r="A30" s="93"/>
      <c r="B30" s="63" t="s">
        <v>250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6"/>
        <v>18.561866666666667</v>
      </c>
      <c r="K30" s="10">
        <f t="shared" si="2"/>
        <v>10774.778398724266</v>
      </c>
      <c r="L30" s="11">
        <v>556856</v>
      </c>
    </row>
    <row r="31" spans="1:14">
      <c r="A31" s="93"/>
      <c r="B31" s="63" t="s">
        <v>251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>L31/H31/D31/E31</f>
        <v>1.6949999999999999E-3</v>
      </c>
      <c r="K31" s="10">
        <f t="shared" si="2"/>
        <v>589970.50147492625</v>
      </c>
      <c r="L31" s="11">
        <v>16950</v>
      </c>
    </row>
    <row r="32" spans="1:14">
      <c r="A32" s="93"/>
      <c r="B32" s="63" t="s">
        <v>251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ref="J32:J34" si="7">L32/H32/D32/E32</f>
        <v>0.52296999999999993</v>
      </c>
      <c r="K32" s="10">
        <f t="shared" si="2"/>
        <v>95607.778648870881</v>
      </c>
      <c r="L32" s="50">
        <v>104594</v>
      </c>
    </row>
    <row r="33" spans="1:12">
      <c r="A33" s="93"/>
      <c r="B33" s="63" t="s">
        <v>251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7"/>
        <v>1.62635</v>
      </c>
      <c r="K33" s="10">
        <f t="shared" si="2"/>
        <v>61487.379715313429</v>
      </c>
      <c r="L33" s="50">
        <v>162635</v>
      </c>
    </row>
    <row r="34" spans="1:12">
      <c r="A34" s="93"/>
      <c r="B34" s="63" t="s">
        <v>251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7"/>
        <v>4.3353400000000004</v>
      </c>
      <c r="K34" s="10">
        <f>1000/J34*I34</f>
        <v>46132.48326544169</v>
      </c>
      <c r="L34" s="50">
        <v>216767</v>
      </c>
    </row>
    <row r="35" spans="1:12">
      <c r="A35" s="93"/>
      <c r="B35" s="63" t="s">
        <v>251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>L35/H35/D35/E35/2</f>
        <v>3.1785999999999997E-3</v>
      </c>
      <c r="K35" s="10">
        <f t="shared" si="2"/>
        <v>314603.91367268609</v>
      </c>
      <c r="L35" s="50">
        <v>63572</v>
      </c>
    </row>
    <row r="36" spans="1:12">
      <c r="A36" s="93"/>
      <c r="B36" s="63" t="s">
        <v>251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>L36/H36/D36/E36/2</f>
        <v>0.74547249999999998</v>
      </c>
      <c r="K36" s="10">
        <f t="shared" si="2"/>
        <v>67071.555288759817</v>
      </c>
      <c r="L36" s="50">
        <v>298189</v>
      </c>
    </row>
    <row r="37" spans="1:12">
      <c r="A37" s="93"/>
      <c r="B37" s="63" t="s">
        <v>251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>L37/H37/D37/E37/2</f>
        <v>1.9122049999999999</v>
      </c>
      <c r="K37" s="10">
        <f t="shared" si="2"/>
        <v>52295.64821763357</v>
      </c>
      <c r="L37" s="50">
        <v>382441</v>
      </c>
    </row>
    <row r="38" spans="1:12">
      <c r="A38" s="94"/>
      <c r="B38" s="63" t="s">
        <v>251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>L38/H38/D38/E38/2</f>
        <v>5.0037699999999994</v>
      </c>
      <c r="K38" s="10">
        <f t="shared" si="2"/>
        <v>39969.862723506478</v>
      </c>
      <c r="L38" s="50">
        <v>500377</v>
      </c>
    </row>
    <row r="39" spans="1:12" ht="14.1" customHeight="1">
      <c r="A39" s="90" t="s">
        <v>151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</row>
    <row r="63" ht="14.1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85" zoomScaleNormal="85" workbookViewId="0">
      <selection activeCell="D3" sqref="D3"/>
    </sheetView>
  </sheetViews>
  <sheetFormatPr defaultColWidth="9" defaultRowHeight="13.5"/>
  <cols>
    <col min="2" max="2" width="37.125" customWidth="1"/>
    <col min="3" max="3" width="10" bestFit="1" customWidth="1"/>
    <col min="4" max="4" width="21.5" bestFit="1" customWidth="1"/>
    <col min="5" max="5" width="10" customWidth="1"/>
    <col min="6" max="6" width="25.125" customWidth="1"/>
    <col min="7" max="7" width="7.5" customWidth="1"/>
    <col min="8" max="8" width="9.125" customWidth="1"/>
    <col min="9" max="9" width="25.625" customWidth="1"/>
    <col min="10" max="10" width="10" customWidth="1"/>
    <col min="11" max="11" width="5.75" customWidth="1"/>
    <col min="12" max="12" width="6.125" customWidth="1"/>
    <col min="13" max="13" width="14.875" customWidth="1"/>
  </cols>
  <sheetData>
    <row r="1" spans="1:13">
      <c r="A1" s="89" t="s">
        <v>114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3" ht="54">
      <c r="A2" s="5" t="s">
        <v>115</v>
      </c>
      <c r="B2" s="5" t="s">
        <v>116</v>
      </c>
      <c r="C2" s="5" t="s">
        <v>267</v>
      </c>
      <c r="D2" s="5" t="s">
        <v>262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95" t="s">
        <v>263</v>
      </c>
      <c r="B3" s="11" t="s">
        <v>126</v>
      </c>
      <c r="C3" s="11">
        <v>2000000</v>
      </c>
      <c r="D3" s="8">
        <v>10000</v>
      </c>
      <c r="E3" s="11">
        <v>10</v>
      </c>
      <c r="F3" s="8" t="s">
        <v>127</v>
      </c>
      <c r="G3" s="8">
        <v>20</v>
      </c>
      <c r="H3" s="14">
        <v>1</v>
      </c>
      <c r="I3" s="11">
        <f t="shared" ref="I3:I10" si="0">M3/G3/H3/D3*E3</f>
        <v>0.37545000000000001</v>
      </c>
      <c r="J3" s="10">
        <f>1000/I3</f>
        <v>2663.4705020641895</v>
      </c>
      <c r="K3" s="11"/>
      <c r="L3" s="11"/>
      <c r="M3" s="11">
        <v>7509</v>
      </c>
    </row>
    <row r="4" spans="1:13">
      <c r="A4" s="96"/>
      <c r="B4" s="11" t="s">
        <v>126</v>
      </c>
      <c r="C4" s="11">
        <v>2000000</v>
      </c>
      <c r="D4" s="8">
        <v>10000</v>
      </c>
      <c r="E4" s="11">
        <v>10</v>
      </c>
      <c r="F4" s="8" t="s">
        <v>129</v>
      </c>
      <c r="G4" s="8">
        <v>20</v>
      </c>
      <c r="H4" s="14">
        <v>1</v>
      </c>
      <c r="I4" s="11">
        <f t="shared" si="0"/>
        <v>0.43959999999999999</v>
      </c>
      <c r="J4" s="10">
        <f t="shared" ref="J4:J10" si="1">1000/I4</f>
        <v>2274.7952684258416</v>
      </c>
      <c r="K4" s="11"/>
      <c r="L4" s="11"/>
      <c r="M4" s="11">
        <v>8792</v>
      </c>
    </row>
    <row r="5" spans="1:13">
      <c r="A5" s="96"/>
      <c r="B5" s="11" t="s">
        <v>126</v>
      </c>
      <c r="C5" s="11">
        <v>2000000</v>
      </c>
      <c r="D5" s="8">
        <v>10000</v>
      </c>
      <c r="E5" s="11">
        <v>100</v>
      </c>
      <c r="F5" s="8" t="s">
        <v>127</v>
      </c>
      <c r="G5" s="8">
        <v>20</v>
      </c>
      <c r="H5" s="14">
        <v>1</v>
      </c>
      <c r="I5" s="11">
        <f t="shared" si="0"/>
        <v>2.4009999999999998</v>
      </c>
      <c r="J5" s="10">
        <f t="shared" si="1"/>
        <v>416.49312786339027</v>
      </c>
      <c r="K5" s="11"/>
      <c r="L5" s="11"/>
      <c r="M5" s="11">
        <v>4802</v>
      </c>
    </row>
    <row r="6" spans="1:13">
      <c r="A6" s="96"/>
      <c r="B6" s="11" t="s">
        <v>126</v>
      </c>
      <c r="C6" s="11">
        <v>2000000</v>
      </c>
      <c r="D6" s="8">
        <v>10000</v>
      </c>
      <c r="E6" s="11">
        <v>100</v>
      </c>
      <c r="F6" s="8" t="s">
        <v>129</v>
      </c>
      <c r="G6" s="8">
        <v>20</v>
      </c>
      <c r="H6" s="14">
        <v>1</v>
      </c>
      <c r="I6" s="11">
        <f t="shared" si="0"/>
        <v>1.9525000000000001</v>
      </c>
      <c r="J6" s="10">
        <f t="shared" si="1"/>
        <v>512.16389244558252</v>
      </c>
      <c r="K6" s="11"/>
      <c r="L6" s="11"/>
      <c r="M6" s="11">
        <v>3905</v>
      </c>
    </row>
    <row r="7" spans="1:13">
      <c r="A7" s="96"/>
      <c r="B7" s="11" t="s">
        <v>126</v>
      </c>
      <c r="C7" s="11">
        <v>2000000</v>
      </c>
      <c r="D7" s="8">
        <v>10000</v>
      </c>
      <c r="E7" s="11">
        <v>1000</v>
      </c>
      <c r="F7" s="8" t="s">
        <v>127</v>
      </c>
      <c r="G7" s="8">
        <v>20</v>
      </c>
      <c r="H7" s="14">
        <v>1</v>
      </c>
      <c r="I7" s="11">
        <f t="shared" si="0"/>
        <v>19.405000000000001</v>
      </c>
      <c r="J7" s="10">
        <f t="shared" si="1"/>
        <v>51.533110023189899</v>
      </c>
      <c r="K7" s="11"/>
      <c r="L7" s="11"/>
      <c r="M7" s="11">
        <v>3881</v>
      </c>
    </row>
    <row r="8" spans="1:13">
      <c r="A8" s="96"/>
      <c r="B8" s="11" t="s">
        <v>126</v>
      </c>
      <c r="C8" s="11">
        <v>2000000</v>
      </c>
      <c r="D8" s="8">
        <v>10000</v>
      </c>
      <c r="E8" s="11">
        <v>1000</v>
      </c>
      <c r="F8" s="8" t="s">
        <v>129</v>
      </c>
      <c r="G8" s="8">
        <v>20</v>
      </c>
      <c r="H8" s="14">
        <v>1</v>
      </c>
      <c r="I8" s="11">
        <f t="shared" si="0"/>
        <v>12.77</v>
      </c>
      <c r="J8" s="10">
        <f t="shared" si="1"/>
        <v>78.308535630383716</v>
      </c>
      <c r="K8" s="11"/>
      <c r="L8" s="11"/>
      <c r="M8" s="11">
        <v>2554</v>
      </c>
    </row>
    <row r="9" spans="1:13">
      <c r="A9" s="96"/>
      <c r="B9" s="11" t="s">
        <v>126</v>
      </c>
      <c r="C9" s="11">
        <v>2000000</v>
      </c>
      <c r="D9" s="8">
        <v>10000</v>
      </c>
      <c r="E9" s="11">
        <v>5000</v>
      </c>
      <c r="F9" s="8" t="s">
        <v>127</v>
      </c>
      <c r="G9" s="8">
        <v>20</v>
      </c>
      <c r="H9" s="14">
        <v>1</v>
      </c>
      <c r="I9" s="11">
        <f t="shared" si="0"/>
        <v>97.625</v>
      </c>
      <c r="J9" s="10">
        <f t="shared" si="1"/>
        <v>10.243277848911651</v>
      </c>
      <c r="K9" s="11"/>
      <c r="L9" s="11"/>
      <c r="M9" s="11">
        <v>3905</v>
      </c>
    </row>
    <row r="10" spans="1:13">
      <c r="A10" s="97"/>
      <c r="B10" s="11" t="s">
        <v>126</v>
      </c>
      <c r="C10" s="11">
        <v>2000000</v>
      </c>
      <c r="D10" s="8">
        <v>10000</v>
      </c>
      <c r="E10" s="11">
        <v>5000</v>
      </c>
      <c r="F10" s="8" t="s">
        <v>129</v>
      </c>
      <c r="G10" s="8">
        <v>20</v>
      </c>
      <c r="H10" s="14">
        <v>1</v>
      </c>
      <c r="I10" s="11">
        <f t="shared" si="0"/>
        <v>68.025000000000006</v>
      </c>
      <c r="J10" s="10">
        <f t="shared" si="1"/>
        <v>14.700477765527378</v>
      </c>
      <c r="K10" s="11"/>
      <c r="L10" s="11"/>
      <c r="M10" s="11">
        <v>2721</v>
      </c>
    </row>
  </sheetData>
  <mergeCells count="2">
    <mergeCell ref="A1:L1"/>
    <mergeCell ref="A3:A10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G14" sqref="G14"/>
    </sheetView>
  </sheetViews>
  <sheetFormatPr defaultColWidth="9" defaultRowHeight="13.5"/>
  <cols>
    <col min="1" max="1" width="10.25" customWidth="1"/>
    <col min="2" max="2" width="37.125" customWidth="1"/>
    <col min="3" max="3" width="10" bestFit="1" customWidth="1"/>
    <col min="4" max="4" width="11.375" customWidth="1"/>
    <col min="5" max="5" width="9.125" customWidth="1"/>
    <col min="6" max="6" width="7.5" customWidth="1"/>
    <col min="7" max="7" width="24.375" customWidth="1"/>
    <col min="8" max="8" width="7.5" customWidth="1"/>
    <col min="9" max="9" width="9.125" customWidth="1"/>
    <col min="10" max="11" width="11.375" style="46" customWidth="1"/>
    <col min="12" max="12" width="6.125" customWidth="1"/>
    <col min="13" max="13" width="5.625" customWidth="1"/>
    <col min="14" max="14" width="7.5" customWidth="1"/>
  </cols>
  <sheetData>
    <row r="1" spans="1:14">
      <c r="A1" s="98" t="s">
        <v>257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54">
      <c r="A2" s="5" t="s">
        <v>115</v>
      </c>
      <c r="B2" s="5" t="s">
        <v>116</v>
      </c>
      <c r="C2" s="5" t="s">
        <v>267</v>
      </c>
      <c r="D2" s="5" t="s">
        <v>261</v>
      </c>
      <c r="E2" s="5" t="s">
        <v>118</v>
      </c>
      <c r="F2" s="5" t="s">
        <v>155</v>
      </c>
      <c r="G2" s="5" t="s">
        <v>119</v>
      </c>
      <c r="H2" s="5" t="s">
        <v>120</v>
      </c>
      <c r="I2" s="5" t="s">
        <v>121</v>
      </c>
      <c r="J2" s="47" t="s">
        <v>122</v>
      </c>
      <c r="K2" s="47" t="s">
        <v>123</v>
      </c>
      <c r="L2" s="6" t="s">
        <v>153</v>
      </c>
      <c r="M2" s="7" t="s">
        <v>154</v>
      </c>
      <c r="N2" s="11" t="s">
        <v>135</v>
      </c>
    </row>
    <row r="3" spans="1:14">
      <c r="A3" s="99" t="s">
        <v>264</v>
      </c>
      <c r="B3" s="11" t="s">
        <v>126</v>
      </c>
      <c r="C3" s="11">
        <v>1000000</v>
      </c>
      <c r="D3" s="8">
        <f>C3/H3/I3</f>
        <v>50000</v>
      </c>
      <c r="E3" s="11">
        <v>1</v>
      </c>
      <c r="F3" s="11" t="s">
        <v>156</v>
      </c>
      <c r="G3" s="8" t="s">
        <v>157</v>
      </c>
      <c r="H3" s="8">
        <v>20</v>
      </c>
      <c r="I3" s="8">
        <v>1</v>
      </c>
      <c r="J3" s="10">
        <f>N3/C3</f>
        <v>0.01</v>
      </c>
      <c r="K3" s="10">
        <f>1000/J3*I3</f>
        <v>100000</v>
      </c>
      <c r="L3" s="11"/>
      <c r="M3" s="11"/>
      <c r="N3" s="11">
        <v>10000</v>
      </c>
    </row>
    <row r="4" spans="1:14">
      <c r="A4" s="100"/>
      <c r="B4" s="11" t="s">
        <v>126</v>
      </c>
      <c r="C4" s="11">
        <v>1000000</v>
      </c>
      <c r="D4" s="8">
        <f t="shared" ref="D4:D18" si="0">C4/H4/I4</f>
        <v>1000</v>
      </c>
      <c r="E4" s="11">
        <v>1</v>
      </c>
      <c r="F4" s="11" t="s">
        <v>156</v>
      </c>
      <c r="G4" s="8" t="s">
        <v>157</v>
      </c>
      <c r="H4" s="8">
        <v>20</v>
      </c>
      <c r="I4" s="8">
        <v>50</v>
      </c>
      <c r="J4" s="10">
        <f t="shared" ref="J4:J18" si="1">N4/C4</f>
        <v>0.01</v>
      </c>
      <c r="K4" s="10">
        <f t="shared" ref="K4:K18" si="2">1000/J4*I4</f>
        <v>5000000</v>
      </c>
      <c r="L4" s="11"/>
      <c r="M4" s="11"/>
      <c r="N4" s="11">
        <v>10000</v>
      </c>
    </row>
    <row r="5" spans="1:14">
      <c r="A5" s="100"/>
      <c r="B5" s="11" t="s">
        <v>126</v>
      </c>
      <c r="C5" s="11">
        <v>1000000</v>
      </c>
      <c r="D5" s="8">
        <f t="shared" si="0"/>
        <v>500</v>
      </c>
      <c r="E5" s="11">
        <v>1</v>
      </c>
      <c r="F5" s="11" t="s">
        <v>156</v>
      </c>
      <c r="G5" s="8" t="s">
        <v>157</v>
      </c>
      <c r="H5" s="8">
        <v>20</v>
      </c>
      <c r="I5" s="8">
        <v>100</v>
      </c>
      <c r="J5" s="10">
        <f t="shared" si="1"/>
        <v>0.01</v>
      </c>
      <c r="K5" s="10">
        <f t="shared" si="2"/>
        <v>10000000</v>
      </c>
      <c r="L5" s="11"/>
      <c r="M5" s="11"/>
      <c r="N5" s="11">
        <v>10000</v>
      </c>
    </row>
    <row r="6" spans="1:14">
      <c r="A6" s="100"/>
      <c r="B6" s="11" t="s">
        <v>126</v>
      </c>
      <c r="C6" s="11">
        <v>1000000</v>
      </c>
      <c r="D6" s="8">
        <f t="shared" si="0"/>
        <v>250</v>
      </c>
      <c r="E6" s="11">
        <v>1</v>
      </c>
      <c r="F6" s="11" t="s">
        <v>156</v>
      </c>
      <c r="G6" s="8" t="s">
        <v>157</v>
      </c>
      <c r="H6" s="8">
        <v>20</v>
      </c>
      <c r="I6" s="8">
        <v>200</v>
      </c>
      <c r="J6" s="10">
        <f t="shared" si="1"/>
        <v>0.01</v>
      </c>
      <c r="K6" s="10">
        <f t="shared" si="2"/>
        <v>20000000</v>
      </c>
      <c r="L6" s="11"/>
      <c r="M6" s="11"/>
      <c r="N6" s="11">
        <v>10000</v>
      </c>
    </row>
    <row r="7" spans="1:14">
      <c r="A7" s="100"/>
      <c r="B7" s="11" t="s">
        <v>126</v>
      </c>
      <c r="C7" s="11">
        <v>1000000</v>
      </c>
      <c r="D7" s="8">
        <f t="shared" si="0"/>
        <v>50000</v>
      </c>
      <c r="E7" s="11">
        <v>1</v>
      </c>
      <c r="F7" s="11" t="s">
        <v>158</v>
      </c>
      <c r="G7" s="8" t="s">
        <v>157</v>
      </c>
      <c r="H7" s="8">
        <v>20</v>
      </c>
      <c r="I7" s="8">
        <v>1</v>
      </c>
      <c r="J7" s="10">
        <f t="shared" si="1"/>
        <v>0.01</v>
      </c>
      <c r="K7" s="10">
        <f t="shared" si="2"/>
        <v>100000</v>
      </c>
      <c r="L7" s="11"/>
      <c r="M7" s="11"/>
      <c r="N7" s="11">
        <v>10000</v>
      </c>
    </row>
    <row r="8" spans="1:14">
      <c r="A8" s="100"/>
      <c r="B8" s="11" t="s">
        <v>126</v>
      </c>
      <c r="C8" s="11">
        <v>1000000</v>
      </c>
      <c r="D8" s="8">
        <f t="shared" si="0"/>
        <v>1000</v>
      </c>
      <c r="E8" s="11">
        <v>1</v>
      </c>
      <c r="F8" s="11" t="s">
        <v>158</v>
      </c>
      <c r="G8" s="8" t="s">
        <v>157</v>
      </c>
      <c r="H8" s="8">
        <v>20</v>
      </c>
      <c r="I8" s="8">
        <v>50</v>
      </c>
      <c r="J8" s="10">
        <f t="shared" si="1"/>
        <v>0.01</v>
      </c>
      <c r="K8" s="10">
        <f t="shared" si="2"/>
        <v>5000000</v>
      </c>
      <c r="L8" s="11"/>
      <c r="M8" s="11"/>
      <c r="N8" s="11">
        <v>10000</v>
      </c>
    </row>
    <row r="9" spans="1:14">
      <c r="A9" s="100"/>
      <c r="B9" s="11" t="s">
        <v>126</v>
      </c>
      <c r="C9" s="11">
        <v>1000000</v>
      </c>
      <c r="D9" s="8">
        <f t="shared" si="0"/>
        <v>500</v>
      </c>
      <c r="E9" s="11">
        <v>1</v>
      </c>
      <c r="F9" s="11" t="s">
        <v>158</v>
      </c>
      <c r="G9" s="8" t="s">
        <v>157</v>
      </c>
      <c r="H9" s="8">
        <v>20</v>
      </c>
      <c r="I9" s="8">
        <v>100</v>
      </c>
      <c r="J9" s="10">
        <f t="shared" si="1"/>
        <v>0.01</v>
      </c>
      <c r="K9" s="10">
        <f t="shared" si="2"/>
        <v>10000000</v>
      </c>
      <c r="L9" s="11"/>
      <c r="M9" s="11"/>
      <c r="N9" s="11">
        <v>10000</v>
      </c>
    </row>
    <row r="10" spans="1:14">
      <c r="A10" s="100"/>
      <c r="B10" s="11" t="s">
        <v>126</v>
      </c>
      <c r="C10" s="11">
        <v>1000000</v>
      </c>
      <c r="D10" s="8">
        <f t="shared" si="0"/>
        <v>250</v>
      </c>
      <c r="E10" s="11">
        <v>1</v>
      </c>
      <c r="F10" s="11" t="s">
        <v>158</v>
      </c>
      <c r="G10" s="8" t="s">
        <v>157</v>
      </c>
      <c r="H10" s="8">
        <v>20</v>
      </c>
      <c r="I10" s="8">
        <v>200</v>
      </c>
      <c r="J10" s="10">
        <f t="shared" si="1"/>
        <v>0.01</v>
      </c>
      <c r="K10" s="10">
        <f t="shared" si="2"/>
        <v>20000000</v>
      </c>
      <c r="L10" s="11"/>
      <c r="M10" s="11"/>
      <c r="N10" s="11">
        <v>10000</v>
      </c>
    </row>
    <row r="11" spans="1:14">
      <c r="A11" s="100"/>
      <c r="B11" s="11" t="s">
        <v>126</v>
      </c>
      <c r="C11" s="11">
        <v>1000000</v>
      </c>
      <c r="D11" s="8">
        <f t="shared" si="0"/>
        <v>50000</v>
      </c>
      <c r="E11" s="11">
        <v>1</v>
      </c>
      <c r="F11" s="11" t="s">
        <v>156</v>
      </c>
      <c r="G11" s="8" t="s">
        <v>159</v>
      </c>
      <c r="H11" s="8">
        <v>20</v>
      </c>
      <c r="I11" s="8">
        <v>1</v>
      </c>
      <c r="J11" s="10">
        <f t="shared" si="1"/>
        <v>0.01</v>
      </c>
      <c r="K11" s="10">
        <f t="shared" si="2"/>
        <v>100000</v>
      </c>
      <c r="L11" s="11"/>
      <c r="M11" s="11"/>
      <c r="N11" s="11">
        <v>10000</v>
      </c>
    </row>
    <row r="12" spans="1:14">
      <c r="A12" s="100"/>
      <c r="B12" s="11" t="s">
        <v>126</v>
      </c>
      <c r="C12" s="11">
        <v>1000000</v>
      </c>
      <c r="D12" s="8">
        <f t="shared" si="0"/>
        <v>1000</v>
      </c>
      <c r="E12" s="11">
        <v>1</v>
      </c>
      <c r="F12" s="11" t="s">
        <v>156</v>
      </c>
      <c r="G12" s="8" t="s">
        <v>159</v>
      </c>
      <c r="H12" s="8">
        <v>20</v>
      </c>
      <c r="I12" s="8">
        <v>50</v>
      </c>
      <c r="J12" s="10">
        <f t="shared" si="1"/>
        <v>0.01</v>
      </c>
      <c r="K12" s="10">
        <f t="shared" si="2"/>
        <v>5000000</v>
      </c>
      <c r="L12" s="11"/>
      <c r="M12" s="11"/>
      <c r="N12" s="11">
        <v>10000</v>
      </c>
    </row>
    <row r="13" spans="1:14" s="74" customFormat="1">
      <c r="A13" s="100"/>
      <c r="B13" s="50" t="s">
        <v>126</v>
      </c>
      <c r="C13" s="11">
        <v>1000000</v>
      </c>
      <c r="D13" s="8">
        <f t="shared" si="0"/>
        <v>500</v>
      </c>
      <c r="E13" s="50">
        <v>1</v>
      </c>
      <c r="F13" s="50" t="s">
        <v>156</v>
      </c>
      <c r="G13" s="32" t="s">
        <v>159</v>
      </c>
      <c r="H13" s="32">
        <v>20</v>
      </c>
      <c r="I13" s="32">
        <v>100</v>
      </c>
      <c r="J13" s="10">
        <f t="shared" si="1"/>
        <v>0.01</v>
      </c>
      <c r="K13" s="10">
        <f t="shared" si="2"/>
        <v>10000000</v>
      </c>
      <c r="L13" s="50"/>
      <c r="M13" s="50"/>
      <c r="N13" s="11">
        <v>10000</v>
      </c>
    </row>
    <row r="14" spans="1:14">
      <c r="A14" s="100"/>
      <c r="B14" s="11" t="s">
        <v>126</v>
      </c>
      <c r="C14" s="11">
        <v>1000000</v>
      </c>
      <c r="D14" s="8">
        <f t="shared" si="0"/>
        <v>250</v>
      </c>
      <c r="E14" s="11">
        <v>1</v>
      </c>
      <c r="F14" s="11" t="s">
        <v>156</v>
      </c>
      <c r="G14" s="8" t="s">
        <v>159</v>
      </c>
      <c r="H14" s="8">
        <v>20</v>
      </c>
      <c r="I14" s="8">
        <v>200</v>
      </c>
      <c r="J14" s="10">
        <f t="shared" si="1"/>
        <v>0.01</v>
      </c>
      <c r="K14" s="10">
        <f t="shared" si="2"/>
        <v>20000000</v>
      </c>
      <c r="L14" s="11"/>
      <c r="M14" s="11"/>
      <c r="N14" s="11">
        <v>10000</v>
      </c>
    </row>
    <row r="15" spans="1:14">
      <c r="A15" s="100"/>
      <c r="B15" s="11" t="s">
        <v>126</v>
      </c>
      <c r="C15" s="11">
        <v>1000000</v>
      </c>
      <c r="D15" s="8">
        <f t="shared" si="0"/>
        <v>50000</v>
      </c>
      <c r="E15" s="11">
        <v>1</v>
      </c>
      <c r="F15" s="11" t="s">
        <v>158</v>
      </c>
      <c r="G15" s="8" t="s">
        <v>159</v>
      </c>
      <c r="H15" s="8">
        <v>20</v>
      </c>
      <c r="I15" s="8">
        <v>1</v>
      </c>
      <c r="J15" s="10">
        <f t="shared" si="1"/>
        <v>0.01</v>
      </c>
      <c r="K15" s="10">
        <f t="shared" si="2"/>
        <v>100000</v>
      </c>
      <c r="L15" s="11"/>
      <c r="M15" s="11"/>
      <c r="N15" s="11">
        <v>10000</v>
      </c>
    </row>
    <row r="16" spans="1:14">
      <c r="A16" s="100"/>
      <c r="B16" s="11" t="s">
        <v>126</v>
      </c>
      <c r="C16" s="11">
        <v>1000000</v>
      </c>
      <c r="D16" s="8">
        <f t="shared" si="0"/>
        <v>1000</v>
      </c>
      <c r="E16" s="11">
        <v>1</v>
      </c>
      <c r="F16" s="11" t="s">
        <v>158</v>
      </c>
      <c r="G16" s="8" t="s">
        <v>159</v>
      </c>
      <c r="H16" s="8">
        <v>20</v>
      </c>
      <c r="I16" s="8">
        <v>50</v>
      </c>
      <c r="J16" s="10">
        <f t="shared" si="1"/>
        <v>0.01</v>
      </c>
      <c r="K16" s="10">
        <f t="shared" si="2"/>
        <v>5000000</v>
      </c>
      <c r="L16" s="11"/>
      <c r="M16" s="11"/>
      <c r="N16" s="11">
        <v>10000</v>
      </c>
    </row>
    <row r="17" spans="1:14" s="74" customFormat="1">
      <c r="A17" s="100"/>
      <c r="B17" s="50" t="s">
        <v>126</v>
      </c>
      <c r="C17" s="11">
        <v>1000000</v>
      </c>
      <c r="D17" s="8">
        <f t="shared" si="0"/>
        <v>500</v>
      </c>
      <c r="E17" s="50">
        <v>1</v>
      </c>
      <c r="F17" s="50" t="s">
        <v>158</v>
      </c>
      <c r="G17" s="32" t="s">
        <v>159</v>
      </c>
      <c r="H17" s="32">
        <v>20</v>
      </c>
      <c r="I17" s="32">
        <v>100</v>
      </c>
      <c r="J17" s="10">
        <f t="shared" si="1"/>
        <v>0.01</v>
      </c>
      <c r="K17" s="10">
        <f t="shared" si="2"/>
        <v>10000000</v>
      </c>
      <c r="L17" s="50"/>
      <c r="M17" s="50"/>
      <c r="N17" s="11">
        <v>10000</v>
      </c>
    </row>
    <row r="18" spans="1:14">
      <c r="A18" s="100"/>
      <c r="B18" s="11" t="s">
        <v>126</v>
      </c>
      <c r="C18" s="11">
        <v>1000000</v>
      </c>
      <c r="D18" s="8">
        <f t="shared" si="0"/>
        <v>250</v>
      </c>
      <c r="E18" s="11">
        <v>1</v>
      </c>
      <c r="F18" s="11" t="s">
        <v>158</v>
      </c>
      <c r="G18" s="8" t="s">
        <v>159</v>
      </c>
      <c r="H18" s="8">
        <v>20</v>
      </c>
      <c r="I18" s="8">
        <v>200</v>
      </c>
      <c r="J18" s="10">
        <f t="shared" si="1"/>
        <v>0.01</v>
      </c>
      <c r="K18" s="10">
        <f t="shared" si="2"/>
        <v>20000000</v>
      </c>
      <c r="L18" s="11"/>
      <c r="M18" s="11"/>
      <c r="N18" s="11">
        <v>10000</v>
      </c>
    </row>
  </sheetData>
  <mergeCells count="2">
    <mergeCell ref="A1:M1"/>
    <mergeCell ref="A3:A18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0" zoomScaleNormal="70" workbookViewId="0">
      <selection activeCell="H19" sqref="H19"/>
    </sheetView>
  </sheetViews>
  <sheetFormatPr defaultColWidth="9" defaultRowHeight="13.5"/>
  <cols>
    <col min="1" max="1" width="15.5" customWidth="1"/>
    <col min="2" max="3" width="24.375" customWidth="1"/>
    <col min="4" max="4" width="11.375" customWidth="1"/>
    <col min="5" max="5" width="9.625" customWidth="1"/>
    <col min="6" max="6" width="22.5" customWidth="1"/>
    <col min="9" max="9" width="14.625" bestFit="1" customWidth="1"/>
    <col min="10" max="10" width="16.125" customWidth="1"/>
    <col min="11" max="11" width="14.25" customWidth="1"/>
  </cols>
  <sheetData>
    <row r="1" spans="1:13">
      <c r="A1" s="89" t="s">
        <v>160</v>
      </c>
      <c r="B1" s="89"/>
      <c r="C1" s="89"/>
      <c r="D1" s="89"/>
      <c r="E1" s="89"/>
      <c r="F1" s="89"/>
      <c r="G1" s="89"/>
      <c r="H1" s="89"/>
      <c r="I1" s="89"/>
      <c r="J1" s="89"/>
    </row>
    <row r="2" spans="1:13" ht="27">
      <c r="A2" s="5" t="s">
        <v>161</v>
      </c>
      <c r="B2" s="5" t="s">
        <v>116</v>
      </c>
      <c r="C2" s="5" t="s">
        <v>265</v>
      </c>
      <c r="D2" s="5" t="s">
        <v>261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241</v>
      </c>
      <c r="M2" s="7" t="s">
        <v>240</v>
      </c>
    </row>
    <row r="3" spans="1:13">
      <c r="A3" s="101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</row>
    <row r="4" spans="1:13">
      <c r="A4" s="102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</row>
    <row r="5" spans="1:13">
      <c r="A5" s="102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87">
        <v>12.58</v>
      </c>
      <c r="M5" s="88">
        <v>9106</v>
      </c>
    </row>
    <row r="6" spans="1:13">
      <c r="A6" s="102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</row>
    <row r="7" spans="1:13">
      <c r="A7" s="102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</row>
    <row r="8" spans="1:13">
      <c r="A8" s="103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</row>
    <row r="9" spans="1:13">
      <c r="A9" s="101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</row>
    <row r="10" spans="1:13">
      <c r="A10" s="102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</row>
    <row r="11" spans="1:13">
      <c r="A11" s="102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87">
        <v>4.88</v>
      </c>
      <c r="M11" s="88">
        <v>38330</v>
      </c>
    </row>
    <row r="12" spans="1:13">
      <c r="A12" s="102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</row>
    <row r="13" spans="1:13">
      <c r="A13" s="102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</row>
    <row r="14" spans="1:13">
      <c r="A14" s="103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</row>
    <row r="15" spans="1:13">
      <c r="A15" s="101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</row>
    <row r="16" spans="1:13">
      <c r="A16" s="102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</row>
    <row r="17" spans="1:13">
      <c r="A17" s="102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</row>
    <row r="18" spans="1:13">
      <c r="A18" s="103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</row>
    <row r="19" spans="1:13">
      <c r="A19" s="101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</row>
    <row r="20" spans="1:13">
      <c r="A20" s="102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</row>
    <row r="21" spans="1:13">
      <c r="A21" s="102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</row>
    <row r="22" spans="1:13">
      <c r="A22" s="102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zoomScale="85" zoomScaleNormal="85" workbookViewId="0">
      <pane xSplit="1" topLeftCell="B1" activePane="topRight" state="frozen"/>
      <selection pane="topRight" activeCell="I7" sqref="I7"/>
    </sheetView>
  </sheetViews>
  <sheetFormatPr defaultColWidth="9" defaultRowHeight="13.5"/>
  <cols>
    <col min="1" max="1" width="17.25" customWidth="1"/>
    <col min="2" max="2" width="11.5" customWidth="1"/>
    <col min="3" max="3" width="12.25" customWidth="1"/>
    <col min="4" max="5" width="11.625" customWidth="1"/>
    <col min="9" max="9" width="13.5" customWidth="1"/>
    <col min="10" max="10" width="22.125" customWidth="1"/>
    <col min="11" max="11" width="16.5" customWidth="1"/>
    <col min="12" max="12" width="14.625" customWidth="1"/>
    <col min="13" max="13" width="16.125" customWidth="1"/>
    <col min="15" max="15" width="26.375" customWidth="1"/>
  </cols>
  <sheetData>
    <row r="1" spans="1:18">
      <c r="A1" s="104" t="s">
        <v>196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0.5">
      <c r="A2" s="34" t="s">
        <v>197</v>
      </c>
      <c r="B2" s="19" t="s">
        <v>198</v>
      </c>
      <c r="C2" s="35" t="s">
        <v>268</v>
      </c>
      <c r="D2" s="35" t="s">
        <v>199</v>
      </c>
      <c r="E2" s="35" t="s">
        <v>200</v>
      </c>
      <c r="F2" s="35" t="s">
        <v>120</v>
      </c>
      <c r="G2" s="35" t="s">
        <v>187</v>
      </c>
      <c r="H2" s="35" t="s">
        <v>201</v>
      </c>
      <c r="I2" s="35" t="s">
        <v>202</v>
      </c>
      <c r="J2" s="35" t="s">
        <v>119</v>
      </c>
      <c r="K2" s="38" t="s">
        <v>203</v>
      </c>
      <c r="L2" s="39" t="s">
        <v>204</v>
      </c>
      <c r="M2" s="39" t="s">
        <v>123</v>
      </c>
      <c r="N2" s="39" t="s">
        <v>135</v>
      </c>
    </row>
    <row r="3" spans="1:18">
      <c r="A3" s="9" t="s">
        <v>205</v>
      </c>
      <c r="B3" s="36" t="s">
        <v>206</v>
      </c>
      <c r="C3" s="8">
        <v>10000000</v>
      </c>
      <c r="D3" s="8">
        <f>C3/E3/F3</f>
        <v>5000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207</v>
      </c>
      <c r="K3" s="40">
        <v>16646</v>
      </c>
      <c r="L3" s="41">
        <f>N3/C3</f>
        <v>1E-4</v>
      </c>
      <c r="M3" s="41">
        <f>1000/L3/E3</f>
        <v>100000</v>
      </c>
      <c r="N3" s="40">
        <v>1000</v>
      </c>
    </row>
    <row r="4" spans="1:18">
      <c r="A4" s="9" t="s">
        <v>205</v>
      </c>
      <c r="B4" s="36" t="s">
        <v>206</v>
      </c>
      <c r="C4" s="8">
        <v>10000000</v>
      </c>
      <c r="D4" s="8">
        <f t="shared" ref="D4:D22" si="0">C4/E4/F4</f>
        <v>5000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207</v>
      </c>
      <c r="K4" s="40">
        <v>81473</v>
      </c>
      <c r="L4" s="41">
        <f t="shared" ref="L4:L20" si="1">N4/C4</f>
        <v>1E-4</v>
      </c>
      <c r="M4" s="41">
        <f t="shared" ref="M4:M20" si="2">1000/L4/E4</f>
        <v>100000</v>
      </c>
      <c r="N4" s="40">
        <v>1000</v>
      </c>
    </row>
    <row r="5" spans="1:18" s="84" customFormat="1">
      <c r="A5" s="9" t="s">
        <v>209</v>
      </c>
      <c r="B5" s="36" t="s">
        <v>206</v>
      </c>
      <c r="C5" s="8">
        <v>10000000</v>
      </c>
      <c r="D5" s="8">
        <f t="shared" si="0"/>
        <v>5000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13019</v>
      </c>
      <c r="L5" s="41">
        <f t="shared" si="1"/>
        <v>1E-4</v>
      </c>
      <c r="M5" s="41">
        <f t="shared" si="2"/>
        <v>100000</v>
      </c>
      <c r="N5" s="40">
        <v>1000</v>
      </c>
      <c r="O5"/>
      <c r="P5"/>
      <c r="Q5"/>
      <c r="R5"/>
    </row>
    <row r="6" spans="1:18" s="84" customFormat="1">
      <c r="A6" s="9" t="s">
        <v>209</v>
      </c>
      <c r="B6" s="36" t="s">
        <v>206</v>
      </c>
      <c r="C6" s="8">
        <v>10000000</v>
      </c>
      <c r="D6" s="8">
        <f t="shared" si="0"/>
        <v>5000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92006</v>
      </c>
      <c r="L6" s="41">
        <f t="shared" si="1"/>
        <v>1E-4</v>
      </c>
      <c r="M6" s="41">
        <f t="shared" si="2"/>
        <v>100000</v>
      </c>
      <c r="N6" s="40">
        <v>1000</v>
      </c>
      <c r="O6"/>
      <c r="P6"/>
      <c r="Q6"/>
      <c r="R6"/>
    </row>
    <row r="7" spans="1:18">
      <c r="A7" s="9" t="s">
        <v>210</v>
      </c>
      <c r="B7" s="36" t="s">
        <v>206</v>
      </c>
      <c r="C7" s="8">
        <v>10000000</v>
      </c>
      <c r="D7" s="8">
        <f t="shared" si="0"/>
        <v>5000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211</v>
      </c>
      <c r="K7" s="41">
        <v>11945</v>
      </c>
      <c r="L7" s="41">
        <f t="shared" si="1"/>
        <v>1E-4</v>
      </c>
      <c r="M7" s="41">
        <f t="shared" si="2"/>
        <v>100000</v>
      </c>
      <c r="N7" s="40">
        <v>1000</v>
      </c>
    </row>
    <row r="8" spans="1:18">
      <c r="A8" s="9" t="s">
        <v>210</v>
      </c>
      <c r="B8" s="36" t="s">
        <v>206</v>
      </c>
      <c r="C8" s="8">
        <v>10000000</v>
      </c>
      <c r="D8" s="8">
        <f t="shared" si="0"/>
        <v>5000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211</v>
      </c>
      <c r="K8" s="41">
        <v>104358</v>
      </c>
      <c r="L8" s="41">
        <f t="shared" si="1"/>
        <v>1E-4</v>
      </c>
      <c r="M8" s="41">
        <f t="shared" si="2"/>
        <v>100000</v>
      </c>
      <c r="N8" s="40">
        <v>1000</v>
      </c>
    </row>
    <row r="9" spans="1:18" s="84" customFormat="1">
      <c r="A9" s="9" t="s">
        <v>212</v>
      </c>
      <c r="B9" s="36" t="s">
        <v>206</v>
      </c>
      <c r="C9" s="8">
        <v>10000000</v>
      </c>
      <c r="D9" s="8">
        <f t="shared" si="0"/>
        <v>5000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213</v>
      </c>
      <c r="K9" s="41">
        <v>13603</v>
      </c>
      <c r="L9" s="41">
        <f t="shared" si="1"/>
        <v>1E-4</v>
      </c>
      <c r="M9" s="41">
        <f t="shared" si="2"/>
        <v>100000</v>
      </c>
      <c r="N9" s="40">
        <v>1000</v>
      </c>
      <c r="O9"/>
      <c r="P9"/>
      <c r="Q9"/>
      <c r="R9"/>
    </row>
    <row r="10" spans="1:18" s="84" customFormat="1">
      <c r="A10" s="9" t="s">
        <v>212</v>
      </c>
      <c r="B10" s="36" t="s">
        <v>206</v>
      </c>
      <c r="C10" s="8">
        <v>10000000</v>
      </c>
      <c r="D10" s="8">
        <f t="shared" si="0"/>
        <v>5000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213</v>
      </c>
      <c r="K10" s="41">
        <v>111368</v>
      </c>
      <c r="L10" s="41">
        <f t="shared" si="1"/>
        <v>1E-4</v>
      </c>
      <c r="M10" s="41">
        <f t="shared" si="2"/>
        <v>100000</v>
      </c>
      <c r="N10" s="40">
        <v>1000</v>
      </c>
      <c r="O10"/>
      <c r="P10"/>
      <c r="Q10"/>
      <c r="R10"/>
    </row>
    <row r="11" spans="1:18">
      <c r="A11" s="9" t="s">
        <v>214</v>
      </c>
      <c r="B11" s="36" t="s">
        <v>206</v>
      </c>
      <c r="C11" s="8">
        <v>10000000</v>
      </c>
      <c r="D11" s="8">
        <f t="shared" si="0"/>
        <v>5000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215</v>
      </c>
      <c r="K11" s="41">
        <v>14306</v>
      </c>
      <c r="L11" s="41"/>
      <c r="M11" s="41"/>
      <c r="N11" s="41"/>
    </row>
    <row r="12" spans="1:18">
      <c r="A12" s="9" t="s">
        <v>214</v>
      </c>
      <c r="B12" s="36" t="s">
        <v>206</v>
      </c>
      <c r="C12" s="8">
        <v>10000000</v>
      </c>
      <c r="D12" s="8">
        <f t="shared" si="0"/>
        <v>5000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215</v>
      </c>
      <c r="K12" s="41">
        <v>157779</v>
      </c>
      <c r="L12" s="41"/>
      <c r="M12" s="41"/>
      <c r="N12" s="41"/>
    </row>
    <row r="13" spans="1:18" s="84" customFormat="1">
      <c r="A13" s="78" t="s">
        <v>205</v>
      </c>
      <c r="B13" s="79" t="s">
        <v>208</v>
      </c>
      <c r="C13" s="8">
        <v>10000000</v>
      </c>
      <c r="D13" s="8">
        <f t="shared" si="0"/>
        <v>5000</v>
      </c>
      <c r="E13" s="80">
        <v>100</v>
      </c>
      <c r="F13" s="78">
        <v>20</v>
      </c>
      <c r="G13" s="80">
        <v>11</v>
      </c>
      <c r="H13" s="81">
        <v>1</v>
      </c>
      <c r="I13" s="81">
        <v>1</v>
      </c>
      <c r="J13" s="81" t="s">
        <v>207</v>
      </c>
      <c r="K13" s="82">
        <v>10281</v>
      </c>
      <c r="L13" s="41">
        <f t="shared" si="1"/>
        <v>1E-4</v>
      </c>
      <c r="M13" s="41">
        <f t="shared" si="2"/>
        <v>100000</v>
      </c>
      <c r="N13" s="40">
        <v>1000</v>
      </c>
      <c r="O13"/>
      <c r="P13"/>
      <c r="Q13"/>
      <c r="R13"/>
    </row>
    <row r="14" spans="1:18" s="84" customFormat="1">
      <c r="A14" s="78" t="s">
        <v>205</v>
      </c>
      <c r="B14" s="79" t="s">
        <v>208</v>
      </c>
      <c r="C14" s="8">
        <v>10000000</v>
      </c>
      <c r="D14" s="8">
        <f t="shared" si="0"/>
        <v>5000</v>
      </c>
      <c r="E14" s="80">
        <v>100</v>
      </c>
      <c r="F14" s="78">
        <v>20</v>
      </c>
      <c r="G14" s="80">
        <v>12</v>
      </c>
      <c r="H14" s="78">
        <v>-1</v>
      </c>
      <c r="I14" s="81">
        <v>1</v>
      </c>
      <c r="J14" s="81" t="s">
        <v>207</v>
      </c>
      <c r="K14" s="82">
        <v>40205</v>
      </c>
      <c r="L14" s="41">
        <f t="shared" si="1"/>
        <v>1E-4</v>
      </c>
      <c r="M14" s="41">
        <f t="shared" si="2"/>
        <v>100000</v>
      </c>
      <c r="N14" s="40">
        <v>1000</v>
      </c>
      <c r="O14"/>
      <c r="P14"/>
      <c r="Q14"/>
      <c r="R14"/>
    </row>
    <row r="15" spans="1:18">
      <c r="A15" s="78" t="s">
        <v>209</v>
      </c>
      <c r="B15" s="79" t="s">
        <v>208</v>
      </c>
      <c r="C15" s="8">
        <v>10000000</v>
      </c>
      <c r="D15" s="8">
        <f t="shared" si="0"/>
        <v>5000</v>
      </c>
      <c r="E15" s="80">
        <v>100</v>
      </c>
      <c r="F15" s="78">
        <v>20</v>
      </c>
      <c r="G15" s="80">
        <v>11</v>
      </c>
      <c r="H15" s="81">
        <v>1</v>
      </c>
      <c r="I15" s="81">
        <v>1</v>
      </c>
      <c r="J15" s="81" t="s">
        <v>127</v>
      </c>
      <c r="K15" s="82">
        <v>10489</v>
      </c>
      <c r="L15" s="41">
        <f t="shared" si="1"/>
        <v>1E-4</v>
      </c>
      <c r="M15" s="41">
        <f t="shared" si="2"/>
        <v>100000</v>
      </c>
      <c r="N15" s="40">
        <v>1000</v>
      </c>
    </row>
    <row r="16" spans="1:18">
      <c r="A16" s="78" t="s">
        <v>209</v>
      </c>
      <c r="B16" s="79" t="s">
        <v>208</v>
      </c>
      <c r="C16" s="8">
        <v>10000000</v>
      </c>
      <c r="D16" s="8">
        <f t="shared" si="0"/>
        <v>5000</v>
      </c>
      <c r="E16" s="80">
        <v>100</v>
      </c>
      <c r="F16" s="78">
        <v>20</v>
      </c>
      <c r="G16" s="80">
        <v>12</v>
      </c>
      <c r="H16" s="78">
        <v>-1</v>
      </c>
      <c r="I16" s="81">
        <v>1</v>
      </c>
      <c r="J16" s="81" t="s">
        <v>127</v>
      </c>
      <c r="K16" s="82">
        <v>39681</v>
      </c>
      <c r="L16" s="41">
        <f t="shared" si="1"/>
        <v>1E-4</v>
      </c>
      <c r="M16" s="41">
        <f t="shared" si="2"/>
        <v>100000</v>
      </c>
      <c r="N16" s="40">
        <v>1000</v>
      </c>
    </row>
    <row r="17" spans="1:18" s="84" customFormat="1">
      <c r="A17" s="78" t="s">
        <v>210</v>
      </c>
      <c r="B17" s="79" t="s">
        <v>208</v>
      </c>
      <c r="C17" s="8">
        <v>10000000</v>
      </c>
      <c r="D17" s="8">
        <f t="shared" si="0"/>
        <v>5000</v>
      </c>
      <c r="E17" s="80">
        <v>100</v>
      </c>
      <c r="F17" s="78">
        <v>20</v>
      </c>
      <c r="G17" s="80">
        <v>11</v>
      </c>
      <c r="H17" s="81">
        <v>1</v>
      </c>
      <c r="I17" s="81">
        <v>1</v>
      </c>
      <c r="J17" s="81" t="s">
        <v>211</v>
      </c>
      <c r="K17" s="83">
        <v>9981</v>
      </c>
      <c r="L17" s="41">
        <f t="shared" si="1"/>
        <v>1E-4</v>
      </c>
      <c r="M17" s="41">
        <f t="shared" si="2"/>
        <v>100000</v>
      </c>
      <c r="N17" s="40">
        <v>1000</v>
      </c>
      <c r="O17"/>
      <c r="P17"/>
      <c r="Q17"/>
      <c r="R17"/>
    </row>
    <row r="18" spans="1:18" s="84" customFormat="1">
      <c r="A18" s="78" t="s">
        <v>210</v>
      </c>
      <c r="B18" s="79" t="s">
        <v>208</v>
      </c>
      <c r="C18" s="8">
        <v>10000000</v>
      </c>
      <c r="D18" s="8">
        <f t="shared" si="0"/>
        <v>5000</v>
      </c>
      <c r="E18" s="80">
        <v>100</v>
      </c>
      <c r="F18" s="78">
        <v>20</v>
      </c>
      <c r="G18" s="80">
        <v>12</v>
      </c>
      <c r="H18" s="78">
        <v>-1</v>
      </c>
      <c r="I18" s="81">
        <v>1</v>
      </c>
      <c r="J18" s="81" t="s">
        <v>211</v>
      </c>
      <c r="K18" s="83">
        <v>42981</v>
      </c>
      <c r="L18" s="41">
        <f t="shared" si="1"/>
        <v>1E-4</v>
      </c>
      <c r="M18" s="41">
        <f t="shared" si="2"/>
        <v>100000</v>
      </c>
      <c r="N18" s="40">
        <v>1000</v>
      </c>
      <c r="O18"/>
      <c r="P18"/>
      <c r="Q18"/>
      <c r="R18"/>
    </row>
    <row r="19" spans="1:18">
      <c r="A19" s="78" t="s">
        <v>212</v>
      </c>
      <c r="B19" s="79" t="s">
        <v>208</v>
      </c>
      <c r="C19" s="8">
        <v>10000000</v>
      </c>
      <c r="D19" s="8">
        <f t="shared" si="0"/>
        <v>5000</v>
      </c>
      <c r="E19" s="80">
        <v>100</v>
      </c>
      <c r="F19" s="78">
        <v>20</v>
      </c>
      <c r="G19" s="80">
        <v>11</v>
      </c>
      <c r="H19" s="81">
        <v>1</v>
      </c>
      <c r="I19" s="81">
        <v>1</v>
      </c>
      <c r="J19" s="81" t="s">
        <v>213</v>
      </c>
      <c r="K19" s="83">
        <v>10248</v>
      </c>
      <c r="L19" s="41">
        <f t="shared" si="1"/>
        <v>1E-4</v>
      </c>
      <c r="M19" s="41">
        <f t="shared" si="2"/>
        <v>100000</v>
      </c>
      <c r="N19" s="40">
        <v>1000</v>
      </c>
    </row>
    <row r="20" spans="1:18">
      <c r="A20" s="78" t="s">
        <v>212</v>
      </c>
      <c r="B20" s="79" t="s">
        <v>208</v>
      </c>
      <c r="C20" s="8">
        <v>10000000</v>
      </c>
      <c r="D20" s="8">
        <f t="shared" si="0"/>
        <v>5000</v>
      </c>
      <c r="E20" s="80">
        <v>100</v>
      </c>
      <c r="F20" s="78">
        <v>20</v>
      </c>
      <c r="G20" s="80">
        <v>12</v>
      </c>
      <c r="H20" s="78">
        <v>-1</v>
      </c>
      <c r="I20" s="81">
        <v>1</v>
      </c>
      <c r="J20" s="81" t="s">
        <v>213</v>
      </c>
      <c r="K20" s="83">
        <v>41258</v>
      </c>
      <c r="L20" s="41">
        <f t="shared" si="1"/>
        <v>1E-4</v>
      </c>
      <c r="M20" s="41">
        <f t="shared" si="2"/>
        <v>100000</v>
      </c>
      <c r="N20" s="40">
        <v>1000</v>
      </c>
    </row>
    <row r="21" spans="1:18" s="84" customFormat="1">
      <c r="A21" s="78" t="s">
        <v>214</v>
      </c>
      <c r="B21" s="79" t="s">
        <v>208</v>
      </c>
      <c r="C21" s="8">
        <v>10000000</v>
      </c>
      <c r="D21" s="8">
        <f t="shared" si="0"/>
        <v>5000</v>
      </c>
      <c r="E21" s="80">
        <v>100</v>
      </c>
      <c r="F21" s="78">
        <v>20</v>
      </c>
      <c r="G21" s="80">
        <v>11</v>
      </c>
      <c r="H21" s="81">
        <v>1</v>
      </c>
      <c r="I21" s="81">
        <v>1</v>
      </c>
      <c r="J21" s="81" t="s">
        <v>215</v>
      </c>
      <c r="K21" s="83">
        <v>9799</v>
      </c>
      <c r="L21" s="83"/>
      <c r="M21" s="83"/>
      <c r="N21" s="83"/>
      <c r="O21"/>
      <c r="P21"/>
      <c r="Q21"/>
      <c r="R21"/>
    </row>
    <row r="22" spans="1:18" s="84" customFormat="1">
      <c r="A22" s="78" t="s">
        <v>214</v>
      </c>
      <c r="B22" s="79" t="s">
        <v>208</v>
      </c>
      <c r="C22" s="8">
        <v>10000000</v>
      </c>
      <c r="D22" s="8">
        <f t="shared" si="0"/>
        <v>5000</v>
      </c>
      <c r="E22" s="80">
        <v>100</v>
      </c>
      <c r="F22" s="78">
        <v>20</v>
      </c>
      <c r="G22" s="80">
        <v>12</v>
      </c>
      <c r="H22" s="78">
        <v>-1</v>
      </c>
      <c r="I22" s="81">
        <v>1</v>
      </c>
      <c r="J22" s="81" t="s">
        <v>215</v>
      </c>
      <c r="K22" s="83">
        <v>69562</v>
      </c>
      <c r="L22" s="83"/>
      <c r="M22" s="83"/>
      <c r="N22" s="83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96"/>
  <sheetViews>
    <sheetView zoomScale="85" zoomScaleNormal="85" workbookViewId="0"/>
  </sheetViews>
  <sheetFormatPr defaultColWidth="9" defaultRowHeight="13.5"/>
  <cols>
    <col min="2" max="2" width="24.375" customWidth="1"/>
    <col min="3" max="3" width="7.5" customWidth="1"/>
    <col min="4" max="4" width="22.125" customWidth="1"/>
    <col min="5" max="5" width="11.875" customWidth="1"/>
  </cols>
  <sheetData>
    <row r="1" spans="1:18">
      <c r="B1" s="89"/>
      <c r="C1" s="89"/>
      <c r="D1" s="89"/>
      <c r="E1" s="89"/>
      <c r="F1" s="89"/>
      <c r="G1" s="89"/>
      <c r="H1" s="89"/>
      <c r="I1" s="89"/>
      <c r="J1" s="89"/>
    </row>
    <row r="2" spans="1:18" ht="40.5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>
        <v>1.2E-2</v>
      </c>
      <c r="H3" s="11">
        <v>81129</v>
      </c>
      <c r="I3" s="11"/>
      <c r="J3" s="11"/>
      <c r="K3" s="11"/>
    </row>
    <row r="4" spans="1:18">
      <c r="A4" s="93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>
        <v>0.03</v>
      </c>
      <c r="H4" s="11">
        <v>32695</v>
      </c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616473</v>
      </c>
      <c r="I14">
        <v>602420</v>
      </c>
      <c r="J14">
        <v>618617</v>
      </c>
      <c r="K14">
        <v>623995</v>
      </c>
      <c r="L14">
        <v>616837</v>
      </c>
      <c r="M14">
        <v>606346</v>
      </c>
      <c r="N14">
        <v>606720</v>
      </c>
      <c r="O14">
        <v>603212</v>
      </c>
      <c r="P14">
        <v>601042</v>
      </c>
      <c r="Q14">
        <v>600395</v>
      </c>
      <c r="R14">
        <v>601029</v>
      </c>
    </row>
    <row r="15" spans="1:18">
      <c r="H15">
        <v>615321</v>
      </c>
      <c r="I15">
        <v>601774</v>
      </c>
      <c r="J15">
        <v>618313</v>
      </c>
      <c r="K15">
        <v>624008</v>
      </c>
      <c r="L15">
        <v>616942</v>
      </c>
      <c r="M15">
        <v>606770</v>
      </c>
      <c r="N15">
        <v>607210</v>
      </c>
      <c r="O15">
        <v>602609</v>
      </c>
      <c r="P15">
        <v>601537</v>
      </c>
      <c r="Q15">
        <v>602082</v>
      </c>
      <c r="R15">
        <v>599353</v>
      </c>
    </row>
    <row r="16" spans="1:18">
      <c r="H16">
        <v>615372</v>
      </c>
      <c r="I16">
        <v>601777</v>
      </c>
      <c r="J16">
        <v>618725</v>
      </c>
      <c r="K16">
        <v>623475</v>
      </c>
      <c r="L16">
        <v>617127</v>
      </c>
      <c r="M16">
        <v>607016</v>
      </c>
      <c r="N16">
        <v>606566</v>
      </c>
      <c r="O16">
        <v>601956</v>
      </c>
      <c r="P16">
        <v>599644</v>
      </c>
      <c r="Q16">
        <v>600464</v>
      </c>
      <c r="R16">
        <v>600824</v>
      </c>
    </row>
    <row r="17" spans="8:18">
      <c r="H17">
        <v>616280</v>
      </c>
      <c r="I17">
        <v>602273</v>
      </c>
      <c r="J17">
        <v>618146</v>
      </c>
      <c r="K17">
        <v>621957</v>
      </c>
      <c r="L17">
        <v>616871</v>
      </c>
      <c r="M17">
        <v>607366</v>
      </c>
      <c r="N17">
        <v>607393</v>
      </c>
      <c r="O17">
        <v>602351</v>
      </c>
      <c r="P17">
        <v>600353</v>
      </c>
      <c r="Q17">
        <v>600280</v>
      </c>
      <c r="R17">
        <v>600977</v>
      </c>
    </row>
    <row r="18" spans="8:18">
      <c r="H18">
        <v>614868</v>
      </c>
      <c r="I18">
        <v>601867</v>
      </c>
      <c r="J18">
        <v>618109</v>
      </c>
      <c r="K18">
        <v>623318</v>
      </c>
      <c r="L18">
        <v>617024</v>
      </c>
      <c r="M18">
        <v>607329</v>
      </c>
      <c r="N18">
        <v>607076</v>
      </c>
      <c r="O18">
        <v>602155</v>
      </c>
      <c r="P18">
        <v>600487</v>
      </c>
      <c r="Q18">
        <v>600722</v>
      </c>
      <c r="R18">
        <v>599252</v>
      </c>
    </row>
    <row r="19" spans="8:18">
      <c r="H19">
        <v>614909</v>
      </c>
      <c r="I19">
        <v>603179</v>
      </c>
      <c r="J19">
        <v>619222</v>
      </c>
      <c r="K19">
        <v>624257</v>
      </c>
      <c r="L19">
        <v>617013</v>
      </c>
      <c r="M19">
        <v>606954</v>
      </c>
      <c r="N19">
        <v>607622</v>
      </c>
      <c r="O19">
        <v>603787</v>
      </c>
      <c r="P19">
        <v>601619</v>
      </c>
      <c r="Q19">
        <v>600217</v>
      </c>
      <c r="R19">
        <v>600312</v>
      </c>
    </row>
    <row r="20" spans="8:18">
      <c r="H20">
        <v>616271</v>
      </c>
      <c r="I20">
        <v>602755</v>
      </c>
      <c r="J20">
        <v>618896</v>
      </c>
      <c r="K20">
        <v>623200</v>
      </c>
      <c r="L20">
        <v>616105</v>
      </c>
      <c r="M20">
        <v>606908</v>
      </c>
      <c r="N20">
        <v>606814</v>
      </c>
      <c r="O20">
        <v>602611</v>
      </c>
      <c r="P20">
        <v>600868</v>
      </c>
      <c r="Q20">
        <v>599783</v>
      </c>
      <c r="R20">
        <v>600180</v>
      </c>
    </row>
    <row r="21" spans="8:18">
      <c r="H21">
        <v>615755</v>
      </c>
      <c r="I21">
        <v>601855</v>
      </c>
      <c r="J21">
        <v>619000</v>
      </c>
      <c r="K21">
        <v>623627</v>
      </c>
      <c r="L21">
        <v>616961</v>
      </c>
      <c r="M21">
        <v>607390</v>
      </c>
      <c r="N21">
        <v>607107</v>
      </c>
      <c r="O21">
        <v>602222</v>
      </c>
      <c r="P21">
        <v>601139</v>
      </c>
      <c r="Q21">
        <v>600971</v>
      </c>
      <c r="R21">
        <v>600402</v>
      </c>
    </row>
    <row r="22" spans="8:18">
      <c r="H22">
        <v>614308</v>
      </c>
      <c r="I22">
        <v>602196</v>
      </c>
      <c r="J22">
        <v>618774</v>
      </c>
      <c r="K22">
        <v>622794</v>
      </c>
      <c r="L22">
        <v>616446</v>
      </c>
      <c r="M22">
        <v>606257</v>
      </c>
      <c r="N22">
        <v>606906</v>
      </c>
      <c r="O22">
        <v>601605</v>
      </c>
      <c r="P22">
        <v>600860</v>
      </c>
      <c r="Q22">
        <v>599302</v>
      </c>
      <c r="R22">
        <v>600291</v>
      </c>
    </row>
    <row r="23" spans="8:18">
      <c r="H23">
        <v>615007</v>
      </c>
      <c r="I23">
        <v>602199</v>
      </c>
      <c r="J23">
        <v>618076</v>
      </c>
      <c r="K23">
        <v>624137</v>
      </c>
      <c r="L23">
        <v>616462</v>
      </c>
      <c r="M23">
        <v>607157</v>
      </c>
      <c r="N23">
        <v>606744</v>
      </c>
      <c r="O23">
        <v>602975</v>
      </c>
      <c r="P23">
        <v>600858</v>
      </c>
      <c r="Q23">
        <v>601350</v>
      </c>
      <c r="R23">
        <v>600506</v>
      </c>
    </row>
    <row r="24" spans="8:18">
      <c r="H24">
        <v>612902</v>
      </c>
      <c r="I24">
        <v>601749</v>
      </c>
      <c r="J24">
        <v>618814</v>
      </c>
      <c r="K24">
        <v>622926</v>
      </c>
      <c r="L24">
        <v>617259</v>
      </c>
      <c r="M24">
        <v>607202</v>
      </c>
      <c r="N24">
        <v>606899</v>
      </c>
      <c r="O24">
        <v>602724</v>
      </c>
      <c r="P24">
        <v>600342</v>
      </c>
      <c r="Q24">
        <v>599375</v>
      </c>
      <c r="R24">
        <v>599682</v>
      </c>
    </row>
    <row r="25" spans="8:18">
      <c r="H25">
        <v>615250</v>
      </c>
      <c r="I25">
        <v>602183</v>
      </c>
      <c r="J25">
        <v>618615</v>
      </c>
      <c r="K25">
        <v>622338</v>
      </c>
      <c r="L25">
        <v>615896</v>
      </c>
      <c r="M25">
        <v>606638</v>
      </c>
      <c r="N25">
        <v>606946</v>
      </c>
      <c r="O25">
        <v>603782</v>
      </c>
      <c r="P25">
        <v>600691</v>
      </c>
      <c r="Q25">
        <v>600819</v>
      </c>
      <c r="R25">
        <v>600708</v>
      </c>
    </row>
    <row r="26" spans="8:18">
      <c r="H26">
        <v>615513</v>
      </c>
      <c r="I26">
        <v>602578</v>
      </c>
      <c r="J26">
        <v>617022</v>
      </c>
      <c r="K26">
        <v>623453</v>
      </c>
      <c r="L26">
        <v>616886</v>
      </c>
      <c r="M26">
        <v>606877</v>
      </c>
      <c r="N26">
        <v>607312</v>
      </c>
      <c r="O26">
        <v>603508</v>
      </c>
      <c r="P26">
        <v>599882</v>
      </c>
      <c r="Q26">
        <v>600202</v>
      </c>
      <c r="R26">
        <v>598597</v>
      </c>
    </row>
    <row r="27" spans="8:18">
      <c r="H27">
        <v>615388</v>
      </c>
      <c r="I27">
        <v>602379</v>
      </c>
      <c r="J27">
        <v>618205</v>
      </c>
      <c r="K27">
        <v>622957</v>
      </c>
      <c r="L27">
        <v>616646</v>
      </c>
      <c r="M27">
        <v>604929</v>
      </c>
      <c r="N27">
        <v>606644</v>
      </c>
      <c r="O27">
        <v>601764</v>
      </c>
      <c r="P27">
        <v>601181</v>
      </c>
      <c r="Q27">
        <v>600704</v>
      </c>
      <c r="R27">
        <v>599735</v>
      </c>
    </row>
    <row r="28" spans="8:18">
      <c r="H28">
        <v>615771</v>
      </c>
      <c r="I28">
        <v>603199</v>
      </c>
      <c r="J28">
        <v>618424</v>
      </c>
      <c r="K28">
        <v>624649</v>
      </c>
      <c r="L28">
        <v>616588</v>
      </c>
      <c r="M28">
        <v>606946</v>
      </c>
      <c r="N28">
        <v>607911</v>
      </c>
      <c r="O28">
        <v>604510</v>
      </c>
      <c r="P28">
        <v>601813</v>
      </c>
      <c r="Q28">
        <v>601991</v>
      </c>
      <c r="R28">
        <v>602046</v>
      </c>
    </row>
    <row r="29" spans="8:18">
      <c r="H29">
        <v>615783</v>
      </c>
      <c r="I29">
        <v>602538</v>
      </c>
      <c r="J29">
        <v>618225</v>
      </c>
      <c r="K29">
        <v>623587</v>
      </c>
      <c r="L29">
        <v>616099</v>
      </c>
      <c r="M29">
        <v>607083</v>
      </c>
      <c r="N29">
        <v>607301</v>
      </c>
      <c r="O29">
        <v>603065</v>
      </c>
      <c r="P29">
        <v>601011</v>
      </c>
      <c r="Q29">
        <v>600298</v>
      </c>
      <c r="R29">
        <v>599738</v>
      </c>
    </row>
    <row r="30" spans="8:18">
      <c r="H30">
        <v>615092</v>
      </c>
      <c r="I30">
        <v>602161</v>
      </c>
      <c r="J30">
        <v>618323</v>
      </c>
      <c r="K30">
        <v>624436</v>
      </c>
      <c r="L30">
        <v>617013</v>
      </c>
      <c r="M30">
        <v>605645</v>
      </c>
      <c r="N30">
        <v>605986</v>
      </c>
      <c r="O30">
        <v>602146</v>
      </c>
      <c r="P30">
        <v>600008</v>
      </c>
      <c r="Q30">
        <v>599349</v>
      </c>
      <c r="R30">
        <v>600433</v>
      </c>
    </row>
    <row r="31" spans="8:18">
      <c r="H31">
        <v>613829</v>
      </c>
      <c r="I31">
        <v>602891</v>
      </c>
      <c r="J31">
        <v>617838</v>
      </c>
      <c r="K31">
        <v>624165</v>
      </c>
      <c r="L31">
        <v>616903</v>
      </c>
      <c r="M31">
        <v>607610</v>
      </c>
      <c r="N31">
        <v>606875</v>
      </c>
      <c r="O31">
        <v>602281</v>
      </c>
      <c r="P31">
        <v>600822</v>
      </c>
      <c r="Q31">
        <v>598494</v>
      </c>
      <c r="R31">
        <v>598067</v>
      </c>
    </row>
    <row r="32" spans="8:18">
      <c r="H32">
        <v>615573</v>
      </c>
      <c r="I32">
        <v>601029</v>
      </c>
      <c r="J32">
        <v>618338</v>
      </c>
      <c r="K32">
        <v>623059</v>
      </c>
      <c r="L32">
        <v>615917</v>
      </c>
      <c r="M32">
        <v>606178</v>
      </c>
      <c r="N32">
        <v>606031</v>
      </c>
      <c r="O32">
        <v>602813</v>
      </c>
      <c r="P32">
        <v>601332</v>
      </c>
      <c r="Q32">
        <v>601061</v>
      </c>
      <c r="R32">
        <v>600225</v>
      </c>
    </row>
    <row r="33" spans="8:19">
      <c r="H33">
        <v>613610</v>
      </c>
      <c r="I33">
        <v>600213</v>
      </c>
      <c r="J33">
        <v>616362</v>
      </c>
      <c r="K33">
        <v>622621</v>
      </c>
      <c r="L33">
        <v>615517</v>
      </c>
      <c r="M33">
        <v>605240</v>
      </c>
      <c r="N33">
        <v>606328</v>
      </c>
      <c r="O33">
        <v>600855</v>
      </c>
      <c r="P33">
        <v>599326</v>
      </c>
      <c r="Q33">
        <v>599994</v>
      </c>
      <c r="R33">
        <v>599289</v>
      </c>
    </row>
    <row r="34" spans="8:19">
      <c r="H34">
        <f>AVERAGE(H14:H33)</f>
        <v>615163.75</v>
      </c>
      <c r="I34">
        <f t="shared" ref="I34:R34" si="1">AVERAGE(I14:I33)</f>
        <v>602160.75</v>
      </c>
      <c r="J34">
        <f t="shared" si="1"/>
        <v>618302.19999999995</v>
      </c>
      <c r="K34">
        <f t="shared" si="1"/>
        <v>623447.94999999995</v>
      </c>
      <c r="L34">
        <f t="shared" si="1"/>
        <v>616625.6</v>
      </c>
      <c r="M34">
        <f t="shared" si="1"/>
        <v>606692.05000000005</v>
      </c>
      <c r="N34">
        <f t="shared" si="1"/>
        <v>606919.55000000005</v>
      </c>
      <c r="O34">
        <f t="shared" si="1"/>
        <v>602646.55000000005</v>
      </c>
      <c r="P34">
        <f t="shared" si="1"/>
        <v>600740.75</v>
      </c>
      <c r="Q34">
        <f t="shared" si="1"/>
        <v>600392.65</v>
      </c>
      <c r="R34">
        <f t="shared" si="1"/>
        <v>600082.30000000005</v>
      </c>
    </row>
    <row r="35" spans="8:19">
      <c r="H35">
        <f>H13/H34/20/4</f>
        <v>1.2191875740402454E-2</v>
      </c>
      <c r="I35">
        <f t="shared" ref="I35:R35" si="2">I13/I34/20/4</f>
        <v>1.2455145905806713E-2</v>
      </c>
      <c r="J35">
        <f t="shared" si="2"/>
        <v>1.212999080384964E-2</v>
      </c>
      <c r="K35">
        <f t="shared" si="2"/>
        <v>1.2029873544375277E-2</v>
      </c>
      <c r="L35">
        <f t="shared" si="2"/>
        <v>1.2162972150361582E-2</v>
      </c>
      <c r="M35">
        <f t="shared" si="2"/>
        <v>1.2362120123380551E-2</v>
      </c>
      <c r="N35">
        <f t="shared" si="2"/>
        <v>1.2357486259916985E-2</v>
      </c>
      <c r="O35">
        <f t="shared" si="2"/>
        <v>1.24451056759555E-2</v>
      </c>
      <c r="P35">
        <f t="shared" si="2"/>
        <v>1.2484586737290587E-2</v>
      </c>
      <c r="Q35">
        <f t="shared" si="2"/>
        <v>1.2491825141430362E-2</v>
      </c>
      <c r="R35">
        <f t="shared" si="2"/>
        <v>1.2498285651818092E-2</v>
      </c>
    </row>
    <row r="36" spans="8:19">
      <c r="H36">
        <f>1000/H35</f>
        <v>82021.833333333328</v>
      </c>
      <c r="I36">
        <f t="shared" ref="I36:R36" si="3">1000/I35</f>
        <v>80288.100000000006</v>
      </c>
      <c r="J36">
        <f t="shared" si="3"/>
        <v>82440.29333333332</v>
      </c>
      <c r="K36">
        <f t="shared" si="3"/>
        <v>83126.393333333326</v>
      </c>
      <c r="L36">
        <f t="shared" si="3"/>
        <v>82216.746666666659</v>
      </c>
      <c r="M36">
        <f t="shared" si="3"/>
        <v>80892.273333333331</v>
      </c>
      <c r="N36">
        <f t="shared" si="3"/>
        <v>80922.606666666674</v>
      </c>
      <c r="O36">
        <f t="shared" si="3"/>
        <v>80352.873333333337</v>
      </c>
      <c r="P36">
        <f t="shared" si="3"/>
        <v>80098.766666666663</v>
      </c>
      <c r="Q36">
        <f t="shared" si="3"/>
        <v>80052.353333333333</v>
      </c>
      <c r="R36">
        <f t="shared" si="3"/>
        <v>80010.973333333328</v>
      </c>
      <c r="S36">
        <f>AVERAGE(H36:R36)</f>
        <v>81129.383030303012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391937</v>
      </c>
      <c r="I43">
        <v>394158</v>
      </c>
      <c r="J43">
        <v>393665</v>
      </c>
      <c r="K43">
        <v>391861</v>
      </c>
      <c r="L43">
        <v>392056</v>
      </c>
      <c r="M43">
        <v>393861</v>
      </c>
      <c r="N43">
        <v>391648</v>
      </c>
      <c r="O43">
        <v>392820</v>
      </c>
      <c r="P43">
        <v>391069</v>
      </c>
      <c r="Q43">
        <v>391539</v>
      </c>
      <c r="R43">
        <v>391705</v>
      </c>
    </row>
    <row r="44" spans="8:19">
      <c r="H44">
        <v>392995</v>
      </c>
      <c r="I44">
        <v>393846</v>
      </c>
      <c r="J44">
        <v>393013</v>
      </c>
      <c r="K44">
        <v>392007</v>
      </c>
      <c r="L44">
        <v>392140</v>
      </c>
      <c r="M44">
        <v>392551</v>
      </c>
      <c r="N44">
        <v>392230</v>
      </c>
      <c r="O44">
        <v>391991</v>
      </c>
      <c r="P44">
        <v>390745</v>
      </c>
      <c r="Q44">
        <v>391920</v>
      </c>
      <c r="R44">
        <v>391773</v>
      </c>
    </row>
    <row r="45" spans="8:19">
      <c r="H45">
        <v>391929</v>
      </c>
      <c r="I45">
        <v>394334</v>
      </c>
      <c r="J45">
        <v>392891</v>
      </c>
      <c r="K45">
        <v>392458</v>
      </c>
      <c r="L45">
        <v>392510</v>
      </c>
      <c r="M45">
        <v>393500</v>
      </c>
      <c r="N45">
        <v>391433</v>
      </c>
      <c r="O45">
        <v>392046</v>
      </c>
      <c r="P45">
        <v>390895</v>
      </c>
      <c r="Q45">
        <v>391809</v>
      </c>
      <c r="R45">
        <v>391496</v>
      </c>
    </row>
    <row r="46" spans="8:19">
      <c r="H46">
        <v>391823</v>
      </c>
      <c r="I46">
        <v>394416</v>
      </c>
      <c r="J46">
        <v>393265</v>
      </c>
      <c r="K46">
        <v>391496</v>
      </c>
      <c r="L46">
        <v>391882</v>
      </c>
      <c r="M46">
        <v>392651</v>
      </c>
      <c r="N46">
        <v>392469</v>
      </c>
      <c r="O46">
        <v>392529</v>
      </c>
      <c r="P46">
        <v>390922</v>
      </c>
      <c r="Q46">
        <v>391393</v>
      </c>
      <c r="R46">
        <v>391808</v>
      </c>
    </row>
    <row r="47" spans="8:19">
      <c r="H47">
        <v>392129</v>
      </c>
      <c r="I47">
        <v>394241</v>
      </c>
      <c r="J47">
        <v>392539</v>
      </c>
      <c r="K47">
        <v>391865</v>
      </c>
      <c r="L47">
        <v>391875</v>
      </c>
      <c r="M47">
        <v>392957</v>
      </c>
      <c r="N47">
        <v>392815</v>
      </c>
      <c r="O47">
        <v>392402</v>
      </c>
      <c r="P47">
        <v>391316</v>
      </c>
      <c r="Q47">
        <v>391609</v>
      </c>
      <c r="R47">
        <v>392351</v>
      </c>
    </row>
    <row r="48" spans="8:19">
      <c r="H48">
        <v>392488</v>
      </c>
      <c r="I48">
        <v>394573</v>
      </c>
      <c r="J48">
        <v>393001</v>
      </c>
      <c r="K48">
        <v>391851</v>
      </c>
      <c r="L48">
        <v>391067</v>
      </c>
      <c r="M48">
        <v>392583</v>
      </c>
      <c r="N48">
        <v>392069</v>
      </c>
      <c r="O48">
        <v>392018</v>
      </c>
      <c r="P48">
        <v>390716</v>
      </c>
      <c r="Q48">
        <v>391979</v>
      </c>
      <c r="R48">
        <v>391912</v>
      </c>
    </row>
    <row r="49" spans="8:18">
      <c r="H49">
        <v>392875</v>
      </c>
      <c r="I49">
        <v>394233</v>
      </c>
      <c r="J49">
        <v>393486</v>
      </c>
      <c r="K49">
        <v>392822</v>
      </c>
      <c r="L49">
        <v>392937</v>
      </c>
      <c r="M49">
        <v>392330</v>
      </c>
      <c r="N49">
        <v>392308</v>
      </c>
      <c r="O49">
        <v>391900</v>
      </c>
      <c r="P49">
        <v>391490</v>
      </c>
      <c r="Q49">
        <v>391800</v>
      </c>
      <c r="R49">
        <v>391140</v>
      </c>
    </row>
    <row r="50" spans="8:18">
      <c r="H50">
        <v>392263</v>
      </c>
      <c r="I50">
        <v>394335</v>
      </c>
      <c r="J50">
        <v>393536</v>
      </c>
      <c r="K50">
        <v>392076</v>
      </c>
      <c r="L50">
        <v>392490</v>
      </c>
      <c r="M50">
        <v>392209</v>
      </c>
      <c r="N50">
        <v>391745</v>
      </c>
      <c r="O50">
        <v>391720</v>
      </c>
      <c r="P50">
        <v>390941</v>
      </c>
      <c r="Q50">
        <v>391402</v>
      </c>
      <c r="R50">
        <v>392110</v>
      </c>
    </row>
    <row r="51" spans="8:18">
      <c r="H51">
        <v>391687</v>
      </c>
      <c r="I51">
        <v>394298</v>
      </c>
      <c r="J51">
        <v>393648</v>
      </c>
      <c r="K51">
        <v>392126</v>
      </c>
      <c r="L51">
        <v>392448</v>
      </c>
      <c r="M51">
        <v>392643</v>
      </c>
      <c r="N51">
        <v>392508</v>
      </c>
      <c r="O51">
        <v>391649</v>
      </c>
      <c r="P51">
        <v>390903</v>
      </c>
      <c r="Q51">
        <v>391825</v>
      </c>
      <c r="R51">
        <v>391588</v>
      </c>
    </row>
    <row r="52" spans="8:18">
      <c r="H52">
        <v>392313</v>
      </c>
      <c r="I52">
        <v>394291</v>
      </c>
      <c r="J52">
        <v>393242</v>
      </c>
      <c r="K52">
        <v>392179</v>
      </c>
      <c r="L52">
        <v>392658</v>
      </c>
      <c r="M52">
        <v>392489</v>
      </c>
      <c r="N52">
        <v>392511</v>
      </c>
      <c r="O52">
        <v>392696</v>
      </c>
      <c r="P52">
        <v>391588</v>
      </c>
      <c r="Q52">
        <v>391722</v>
      </c>
      <c r="R52">
        <v>390790</v>
      </c>
    </row>
    <row r="53" spans="8:18">
      <c r="H53">
        <v>392395</v>
      </c>
      <c r="I53">
        <v>394390</v>
      </c>
      <c r="J53">
        <v>393074</v>
      </c>
      <c r="K53">
        <v>392563</v>
      </c>
      <c r="L53">
        <v>392157</v>
      </c>
      <c r="M53">
        <v>392794</v>
      </c>
      <c r="N53">
        <v>391986</v>
      </c>
      <c r="O53">
        <v>391864</v>
      </c>
      <c r="P53">
        <v>391379</v>
      </c>
      <c r="Q53">
        <v>392145</v>
      </c>
      <c r="R53">
        <v>391301</v>
      </c>
    </row>
    <row r="54" spans="8:18">
      <c r="H54">
        <v>391860</v>
      </c>
      <c r="I54">
        <v>393679</v>
      </c>
      <c r="J54">
        <v>393864</v>
      </c>
      <c r="K54">
        <v>392267</v>
      </c>
      <c r="L54">
        <v>392914</v>
      </c>
      <c r="M54">
        <v>392288</v>
      </c>
      <c r="N54">
        <v>392458</v>
      </c>
      <c r="O54">
        <v>391898</v>
      </c>
      <c r="P54">
        <v>391842</v>
      </c>
      <c r="Q54">
        <v>392081</v>
      </c>
      <c r="R54">
        <v>391330</v>
      </c>
    </row>
    <row r="55" spans="8:18">
      <c r="H55">
        <v>391411</v>
      </c>
      <c r="I55">
        <v>393920</v>
      </c>
      <c r="J55">
        <v>392428</v>
      </c>
      <c r="K55">
        <v>392052</v>
      </c>
      <c r="L55">
        <v>391575</v>
      </c>
      <c r="M55">
        <v>392372</v>
      </c>
      <c r="N55">
        <v>391959</v>
      </c>
      <c r="O55">
        <v>391539</v>
      </c>
      <c r="P55">
        <v>390473</v>
      </c>
      <c r="Q55">
        <v>391738</v>
      </c>
      <c r="R55">
        <v>391217</v>
      </c>
    </row>
    <row r="56" spans="8:18">
      <c r="H56">
        <v>391805</v>
      </c>
      <c r="I56">
        <v>393815</v>
      </c>
      <c r="J56">
        <v>393080</v>
      </c>
      <c r="K56">
        <v>392045</v>
      </c>
      <c r="L56">
        <v>392714</v>
      </c>
      <c r="M56">
        <v>392233</v>
      </c>
      <c r="N56">
        <v>391894</v>
      </c>
      <c r="O56">
        <v>391707</v>
      </c>
      <c r="P56">
        <v>390750</v>
      </c>
      <c r="Q56">
        <v>391884</v>
      </c>
      <c r="R56">
        <v>391895</v>
      </c>
    </row>
    <row r="57" spans="8:18">
      <c r="H57">
        <v>391568</v>
      </c>
      <c r="I57">
        <v>393465</v>
      </c>
      <c r="J57">
        <v>393475</v>
      </c>
      <c r="K57">
        <v>391605</v>
      </c>
      <c r="L57">
        <v>392505</v>
      </c>
      <c r="M57">
        <v>393082</v>
      </c>
      <c r="N57">
        <v>391990</v>
      </c>
      <c r="O57">
        <v>392573</v>
      </c>
      <c r="P57">
        <v>391038</v>
      </c>
      <c r="Q57">
        <v>391445</v>
      </c>
      <c r="R57">
        <v>390840</v>
      </c>
    </row>
    <row r="58" spans="8:18">
      <c r="H58">
        <v>392553</v>
      </c>
      <c r="I58">
        <v>393995</v>
      </c>
      <c r="J58">
        <v>393251</v>
      </c>
      <c r="K58">
        <v>391611</v>
      </c>
      <c r="L58">
        <v>392489</v>
      </c>
      <c r="M58">
        <v>393050</v>
      </c>
      <c r="N58">
        <v>392095</v>
      </c>
      <c r="O58">
        <v>392335</v>
      </c>
      <c r="P58">
        <v>391143</v>
      </c>
      <c r="Q58">
        <v>390768</v>
      </c>
      <c r="R58">
        <v>391467</v>
      </c>
    </row>
    <row r="59" spans="8:18">
      <c r="H59">
        <v>392193</v>
      </c>
      <c r="I59">
        <v>394257</v>
      </c>
      <c r="J59">
        <v>393557</v>
      </c>
      <c r="K59">
        <v>392337</v>
      </c>
      <c r="L59">
        <v>392057</v>
      </c>
      <c r="M59">
        <v>393462</v>
      </c>
      <c r="N59">
        <v>392088</v>
      </c>
      <c r="O59">
        <v>391720</v>
      </c>
      <c r="P59">
        <v>390669</v>
      </c>
      <c r="Q59">
        <v>392158</v>
      </c>
      <c r="R59">
        <v>392135</v>
      </c>
    </row>
    <row r="60" spans="8:18">
      <c r="H60">
        <v>392629</v>
      </c>
      <c r="I60">
        <v>394362</v>
      </c>
      <c r="J60">
        <v>393591</v>
      </c>
      <c r="K60">
        <v>392366</v>
      </c>
      <c r="L60">
        <v>392651</v>
      </c>
      <c r="M60">
        <v>393118</v>
      </c>
      <c r="N60">
        <v>392595</v>
      </c>
      <c r="O60">
        <v>392503</v>
      </c>
      <c r="P60">
        <v>391830</v>
      </c>
      <c r="Q60">
        <v>392052</v>
      </c>
      <c r="R60">
        <v>391542</v>
      </c>
    </row>
    <row r="61" spans="8:18">
      <c r="H61">
        <v>391767</v>
      </c>
      <c r="I61">
        <v>394275</v>
      </c>
      <c r="J61">
        <v>393807</v>
      </c>
      <c r="K61">
        <v>392437</v>
      </c>
      <c r="L61">
        <v>392481</v>
      </c>
      <c r="M61">
        <v>393095</v>
      </c>
      <c r="N61">
        <v>392129</v>
      </c>
      <c r="O61">
        <v>391835</v>
      </c>
      <c r="P61">
        <v>391145</v>
      </c>
      <c r="Q61">
        <v>392337</v>
      </c>
      <c r="R61">
        <v>391688</v>
      </c>
    </row>
    <row r="62" spans="8:18">
      <c r="H62">
        <v>392323</v>
      </c>
      <c r="I62">
        <v>394634</v>
      </c>
      <c r="J62">
        <v>393425</v>
      </c>
      <c r="K62">
        <v>392215</v>
      </c>
      <c r="L62">
        <v>392241</v>
      </c>
      <c r="M62">
        <v>393088</v>
      </c>
      <c r="N62">
        <v>392593</v>
      </c>
      <c r="O62">
        <v>392766</v>
      </c>
      <c r="P62">
        <v>391149</v>
      </c>
      <c r="Q62">
        <v>391402</v>
      </c>
      <c r="R62">
        <v>391608</v>
      </c>
    </row>
    <row r="63" spans="8:18">
      <c r="H63">
        <v>391982</v>
      </c>
      <c r="I63">
        <v>393526</v>
      </c>
      <c r="J63">
        <v>393488</v>
      </c>
      <c r="K63">
        <v>391794</v>
      </c>
      <c r="L63">
        <v>391507</v>
      </c>
      <c r="M63">
        <v>392957</v>
      </c>
      <c r="N63">
        <v>391832</v>
      </c>
      <c r="O63">
        <v>391522</v>
      </c>
      <c r="P63">
        <v>390390</v>
      </c>
      <c r="Q63">
        <v>391462</v>
      </c>
      <c r="R63">
        <v>391183</v>
      </c>
    </row>
    <row r="64" spans="8:18">
      <c r="H64">
        <v>392001</v>
      </c>
      <c r="I64">
        <v>394617</v>
      </c>
      <c r="J64">
        <v>393860</v>
      </c>
      <c r="K64">
        <v>391923</v>
      </c>
      <c r="L64">
        <v>392493</v>
      </c>
      <c r="M64">
        <v>392233</v>
      </c>
      <c r="N64">
        <v>392232</v>
      </c>
      <c r="O64">
        <v>392092</v>
      </c>
      <c r="P64">
        <v>390707</v>
      </c>
      <c r="Q64">
        <v>391958</v>
      </c>
      <c r="R64">
        <v>391628</v>
      </c>
    </row>
    <row r="65" spans="8:18">
      <c r="H65">
        <v>390896</v>
      </c>
      <c r="I65">
        <v>394348</v>
      </c>
      <c r="J65">
        <v>392677</v>
      </c>
      <c r="K65">
        <v>391961</v>
      </c>
      <c r="L65">
        <v>392278</v>
      </c>
      <c r="M65">
        <v>392743</v>
      </c>
      <c r="N65">
        <v>392140</v>
      </c>
      <c r="O65">
        <v>392062</v>
      </c>
      <c r="P65">
        <v>390611</v>
      </c>
      <c r="Q65">
        <v>391325</v>
      </c>
      <c r="R65">
        <v>390894</v>
      </c>
    </row>
    <row r="66" spans="8:18">
      <c r="H66">
        <v>392424</v>
      </c>
      <c r="I66">
        <v>394300</v>
      </c>
      <c r="J66">
        <v>393347</v>
      </c>
      <c r="K66">
        <v>392396</v>
      </c>
      <c r="L66">
        <v>392246</v>
      </c>
      <c r="M66">
        <v>392721</v>
      </c>
      <c r="N66">
        <v>392639</v>
      </c>
      <c r="O66">
        <v>391576</v>
      </c>
      <c r="P66">
        <v>390992</v>
      </c>
      <c r="Q66">
        <v>392152</v>
      </c>
      <c r="R66">
        <v>391105</v>
      </c>
    </row>
    <row r="67" spans="8:18">
      <c r="H67">
        <v>391656</v>
      </c>
      <c r="I67">
        <v>394278</v>
      </c>
      <c r="J67">
        <v>393108</v>
      </c>
      <c r="K67">
        <v>392496</v>
      </c>
      <c r="L67">
        <v>391903</v>
      </c>
      <c r="M67">
        <v>393429</v>
      </c>
      <c r="N67">
        <v>392334</v>
      </c>
      <c r="O67">
        <v>392072</v>
      </c>
      <c r="P67">
        <v>391323</v>
      </c>
      <c r="Q67">
        <v>391690</v>
      </c>
      <c r="R67">
        <v>391693</v>
      </c>
    </row>
    <row r="68" spans="8:18">
      <c r="H68">
        <v>393185</v>
      </c>
      <c r="I68">
        <v>394968</v>
      </c>
      <c r="J68">
        <v>393413</v>
      </c>
      <c r="K68">
        <v>392111</v>
      </c>
      <c r="L68">
        <v>392341</v>
      </c>
      <c r="M68">
        <v>392907</v>
      </c>
      <c r="N68">
        <v>392450</v>
      </c>
      <c r="O68">
        <v>392368</v>
      </c>
      <c r="P68">
        <v>390965</v>
      </c>
      <c r="Q68">
        <v>391569</v>
      </c>
      <c r="R68">
        <v>391777</v>
      </c>
    </row>
    <row r="69" spans="8:18">
      <c r="H69">
        <v>392087</v>
      </c>
      <c r="I69">
        <v>394173</v>
      </c>
      <c r="J69">
        <v>393350</v>
      </c>
      <c r="K69">
        <v>392370</v>
      </c>
      <c r="L69">
        <v>392666</v>
      </c>
      <c r="M69">
        <v>393466</v>
      </c>
      <c r="N69">
        <v>392391</v>
      </c>
      <c r="O69">
        <v>392120</v>
      </c>
      <c r="P69">
        <v>391245</v>
      </c>
      <c r="Q69">
        <v>392000</v>
      </c>
      <c r="R69">
        <v>391529</v>
      </c>
    </row>
    <row r="70" spans="8:18">
      <c r="H70">
        <v>392307</v>
      </c>
      <c r="I70">
        <v>394450</v>
      </c>
      <c r="J70">
        <v>393414</v>
      </c>
      <c r="K70">
        <v>391829</v>
      </c>
      <c r="L70">
        <v>392001</v>
      </c>
      <c r="M70">
        <v>392302</v>
      </c>
      <c r="N70">
        <v>392645</v>
      </c>
      <c r="O70">
        <v>391789</v>
      </c>
      <c r="P70">
        <v>390823</v>
      </c>
      <c r="Q70">
        <v>391689</v>
      </c>
      <c r="R70">
        <v>391646</v>
      </c>
    </row>
    <row r="71" spans="8:18">
      <c r="H71">
        <v>392243</v>
      </c>
      <c r="I71">
        <v>394374</v>
      </c>
      <c r="J71">
        <v>393148</v>
      </c>
      <c r="K71">
        <v>391002</v>
      </c>
      <c r="L71">
        <v>392147</v>
      </c>
      <c r="M71">
        <v>393069</v>
      </c>
      <c r="N71">
        <v>392662</v>
      </c>
      <c r="O71">
        <v>392240</v>
      </c>
      <c r="P71">
        <v>391005</v>
      </c>
      <c r="Q71">
        <v>391530</v>
      </c>
      <c r="R71">
        <v>390818</v>
      </c>
    </row>
    <row r="72" spans="8:18">
      <c r="H72">
        <v>392199</v>
      </c>
      <c r="I72">
        <v>394418</v>
      </c>
      <c r="J72">
        <v>392237</v>
      </c>
      <c r="K72">
        <v>391622</v>
      </c>
      <c r="L72">
        <v>392093</v>
      </c>
      <c r="M72">
        <v>392887</v>
      </c>
      <c r="N72">
        <v>391947</v>
      </c>
      <c r="O72">
        <v>391954</v>
      </c>
      <c r="P72">
        <v>390969</v>
      </c>
      <c r="Q72">
        <v>391004</v>
      </c>
      <c r="R72">
        <v>391042</v>
      </c>
    </row>
    <row r="73" spans="8:18">
      <c r="H73">
        <v>392062</v>
      </c>
      <c r="I73">
        <v>393614</v>
      </c>
      <c r="J73">
        <v>393492</v>
      </c>
      <c r="K73">
        <v>392788</v>
      </c>
      <c r="L73">
        <v>392554</v>
      </c>
      <c r="M73">
        <v>392326</v>
      </c>
      <c r="N73">
        <v>391963</v>
      </c>
      <c r="O73">
        <v>391965</v>
      </c>
      <c r="P73">
        <v>391357</v>
      </c>
      <c r="Q73">
        <v>391705</v>
      </c>
      <c r="R73">
        <v>391143</v>
      </c>
    </row>
    <row r="74" spans="8:18">
      <c r="H74">
        <v>392262</v>
      </c>
      <c r="I74">
        <v>394358</v>
      </c>
      <c r="J74">
        <v>393619</v>
      </c>
      <c r="K74">
        <v>391691</v>
      </c>
      <c r="L74">
        <v>391906</v>
      </c>
      <c r="M74">
        <v>393252</v>
      </c>
      <c r="N74">
        <v>392704</v>
      </c>
      <c r="O74">
        <v>392683</v>
      </c>
      <c r="P74">
        <v>391370</v>
      </c>
      <c r="Q74">
        <v>391706</v>
      </c>
      <c r="R74">
        <v>391363</v>
      </c>
    </row>
    <row r="75" spans="8:18">
      <c r="H75">
        <v>391722</v>
      </c>
      <c r="I75">
        <v>394039</v>
      </c>
      <c r="J75">
        <v>393134</v>
      </c>
      <c r="K75">
        <v>391963</v>
      </c>
      <c r="L75">
        <v>392300</v>
      </c>
      <c r="M75">
        <v>393336</v>
      </c>
      <c r="N75">
        <v>391864</v>
      </c>
      <c r="O75">
        <v>391990</v>
      </c>
      <c r="P75">
        <v>391538</v>
      </c>
      <c r="Q75">
        <v>391608</v>
      </c>
      <c r="R75">
        <v>391006</v>
      </c>
    </row>
    <row r="76" spans="8:18">
      <c r="H76">
        <v>392291</v>
      </c>
      <c r="I76">
        <v>394159</v>
      </c>
      <c r="J76">
        <v>393245</v>
      </c>
      <c r="K76">
        <v>392168</v>
      </c>
      <c r="L76">
        <v>392043</v>
      </c>
      <c r="M76">
        <v>393159</v>
      </c>
      <c r="N76">
        <v>392597</v>
      </c>
      <c r="O76">
        <v>391976</v>
      </c>
      <c r="P76">
        <v>391245</v>
      </c>
      <c r="Q76">
        <v>392007</v>
      </c>
      <c r="R76">
        <v>391043</v>
      </c>
    </row>
    <row r="77" spans="8:18">
      <c r="H77">
        <v>392001</v>
      </c>
      <c r="I77">
        <v>394311</v>
      </c>
      <c r="J77">
        <v>393203</v>
      </c>
      <c r="K77">
        <v>391731</v>
      </c>
      <c r="L77">
        <v>392294</v>
      </c>
      <c r="M77">
        <v>392635</v>
      </c>
      <c r="N77">
        <v>391848</v>
      </c>
      <c r="O77">
        <v>391767</v>
      </c>
      <c r="P77">
        <v>391216</v>
      </c>
      <c r="Q77">
        <v>391888</v>
      </c>
      <c r="R77">
        <v>391047</v>
      </c>
    </row>
    <row r="78" spans="8:18">
      <c r="H78">
        <v>393060</v>
      </c>
      <c r="I78">
        <v>394144</v>
      </c>
      <c r="J78">
        <v>393974</v>
      </c>
      <c r="K78">
        <v>391652</v>
      </c>
      <c r="L78">
        <v>392111</v>
      </c>
      <c r="M78">
        <v>393089</v>
      </c>
      <c r="N78">
        <v>392776</v>
      </c>
      <c r="O78">
        <v>393016</v>
      </c>
      <c r="P78">
        <v>391160</v>
      </c>
      <c r="Q78">
        <v>392176</v>
      </c>
      <c r="R78">
        <v>391382</v>
      </c>
    </row>
    <row r="79" spans="8:18">
      <c r="H79">
        <v>393224</v>
      </c>
      <c r="I79">
        <v>394358</v>
      </c>
      <c r="J79">
        <v>393817</v>
      </c>
      <c r="K79">
        <v>391452</v>
      </c>
      <c r="L79">
        <v>392554</v>
      </c>
      <c r="M79">
        <v>393451</v>
      </c>
      <c r="N79">
        <v>392847</v>
      </c>
      <c r="O79">
        <v>392231</v>
      </c>
      <c r="P79">
        <v>390915</v>
      </c>
      <c r="Q79">
        <v>392108</v>
      </c>
      <c r="R79">
        <v>391684</v>
      </c>
    </row>
    <row r="80" spans="8:18">
      <c r="H80">
        <v>392121</v>
      </c>
      <c r="I80">
        <v>393913</v>
      </c>
      <c r="J80">
        <v>393549</v>
      </c>
      <c r="K80">
        <v>391911</v>
      </c>
      <c r="L80">
        <v>392481</v>
      </c>
      <c r="M80">
        <v>392563</v>
      </c>
      <c r="N80">
        <v>391711</v>
      </c>
      <c r="O80">
        <v>392063</v>
      </c>
      <c r="P80">
        <v>390946</v>
      </c>
      <c r="Q80">
        <v>392170</v>
      </c>
      <c r="R80">
        <v>391494</v>
      </c>
    </row>
    <row r="81" spans="8:19">
      <c r="H81">
        <v>392702</v>
      </c>
      <c r="I81">
        <v>394426</v>
      </c>
      <c r="J81">
        <v>393377</v>
      </c>
      <c r="K81">
        <v>392487</v>
      </c>
      <c r="L81">
        <v>392013</v>
      </c>
      <c r="M81">
        <v>392787</v>
      </c>
      <c r="N81">
        <v>392926</v>
      </c>
      <c r="O81">
        <v>392096</v>
      </c>
      <c r="P81">
        <v>391096</v>
      </c>
      <c r="Q81">
        <v>392048</v>
      </c>
      <c r="R81">
        <v>391273</v>
      </c>
    </row>
    <row r="82" spans="8:19">
      <c r="H82">
        <v>392156</v>
      </c>
      <c r="I82">
        <v>393923</v>
      </c>
      <c r="J82">
        <v>393954</v>
      </c>
      <c r="K82">
        <v>392077</v>
      </c>
      <c r="L82">
        <v>392068</v>
      </c>
      <c r="M82">
        <v>392635</v>
      </c>
      <c r="N82">
        <v>392179</v>
      </c>
      <c r="O82">
        <v>392130</v>
      </c>
      <c r="P82">
        <v>390497</v>
      </c>
      <c r="Q82">
        <v>392115</v>
      </c>
      <c r="R82">
        <v>391728</v>
      </c>
    </row>
    <row r="83" spans="8:19">
      <c r="H83">
        <v>391703</v>
      </c>
      <c r="I83">
        <v>393614</v>
      </c>
      <c r="J83">
        <v>393920</v>
      </c>
      <c r="K83">
        <v>391840</v>
      </c>
      <c r="L83">
        <v>392716</v>
      </c>
      <c r="M83">
        <v>392933</v>
      </c>
      <c r="N83">
        <v>393182</v>
      </c>
      <c r="O83">
        <v>392437</v>
      </c>
      <c r="P83">
        <v>391043</v>
      </c>
      <c r="Q83">
        <v>392485</v>
      </c>
      <c r="R83">
        <v>392125</v>
      </c>
    </row>
    <row r="84" spans="8:19">
      <c r="H84">
        <v>392046</v>
      </c>
      <c r="I84">
        <v>393996</v>
      </c>
      <c r="J84">
        <v>393143</v>
      </c>
      <c r="K84">
        <v>392122</v>
      </c>
      <c r="L84">
        <v>392658</v>
      </c>
      <c r="M84">
        <v>392621</v>
      </c>
      <c r="N84">
        <v>392719</v>
      </c>
      <c r="O84">
        <v>392219</v>
      </c>
      <c r="P84">
        <v>391284</v>
      </c>
      <c r="Q84">
        <v>392165</v>
      </c>
      <c r="R84">
        <v>391121</v>
      </c>
    </row>
    <row r="85" spans="8:19">
      <c r="H85">
        <v>392438</v>
      </c>
      <c r="I85">
        <v>394646</v>
      </c>
      <c r="J85">
        <v>393610</v>
      </c>
      <c r="K85">
        <v>391932</v>
      </c>
      <c r="L85">
        <v>392767</v>
      </c>
      <c r="M85">
        <v>392771</v>
      </c>
      <c r="N85">
        <v>392594</v>
      </c>
      <c r="O85">
        <v>392363</v>
      </c>
      <c r="P85">
        <v>391487</v>
      </c>
      <c r="Q85">
        <v>391426</v>
      </c>
      <c r="R85">
        <v>391500</v>
      </c>
    </row>
    <row r="86" spans="8:19">
      <c r="H86">
        <v>392128</v>
      </c>
      <c r="I86">
        <v>393465</v>
      </c>
      <c r="J86">
        <v>393803</v>
      </c>
      <c r="K86">
        <v>391845</v>
      </c>
      <c r="L86">
        <v>392552</v>
      </c>
      <c r="M86">
        <v>392884</v>
      </c>
      <c r="N86">
        <v>392314</v>
      </c>
      <c r="O86">
        <v>392224</v>
      </c>
      <c r="P86">
        <v>390864</v>
      </c>
      <c r="Q86">
        <v>392228</v>
      </c>
      <c r="R86">
        <v>391786</v>
      </c>
    </row>
    <row r="87" spans="8:19">
      <c r="H87">
        <v>392569</v>
      </c>
      <c r="I87">
        <v>394534</v>
      </c>
      <c r="J87">
        <v>393030</v>
      </c>
      <c r="K87">
        <v>391822</v>
      </c>
      <c r="L87">
        <v>392301</v>
      </c>
      <c r="M87">
        <v>392750</v>
      </c>
      <c r="N87">
        <v>391992</v>
      </c>
      <c r="O87">
        <v>392325</v>
      </c>
      <c r="P87">
        <v>390886</v>
      </c>
      <c r="Q87">
        <v>391726</v>
      </c>
      <c r="R87">
        <v>391550</v>
      </c>
    </row>
    <row r="88" spans="8:19">
      <c r="H88">
        <v>392216</v>
      </c>
      <c r="I88">
        <v>394980</v>
      </c>
      <c r="J88">
        <v>393549</v>
      </c>
      <c r="K88">
        <v>392482</v>
      </c>
      <c r="L88">
        <v>391512</v>
      </c>
      <c r="M88">
        <v>392928</v>
      </c>
      <c r="N88">
        <v>392638</v>
      </c>
      <c r="O88">
        <v>392600</v>
      </c>
      <c r="P88">
        <v>391153</v>
      </c>
      <c r="Q88">
        <v>392111</v>
      </c>
      <c r="R88">
        <v>391715</v>
      </c>
    </row>
    <row r="89" spans="8:19">
      <c r="H89">
        <v>392424</v>
      </c>
      <c r="I89">
        <v>394731</v>
      </c>
      <c r="J89">
        <v>393595</v>
      </c>
      <c r="K89">
        <v>392084</v>
      </c>
      <c r="L89">
        <v>392629</v>
      </c>
      <c r="M89">
        <v>393086</v>
      </c>
      <c r="N89">
        <v>393241</v>
      </c>
      <c r="O89">
        <v>392805</v>
      </c>
      <c r="P89">
        <v>391774</v>
      </c>
      <c r="Q89">
        <v>392006</v>
      </c>
      <c r="R89">
        <v>392370</v>
      </c>
    </row>
    <row r="90" spans="8:19">
      <c r="H90">
        <v>392109</v>
      </c>
      <c r="I90">
        <v>394057</v>
      </c>
      <c r="J90">
        <v>392940</v>
      </c>
      <c r="K90">
        <v>391609</v>
      </c>
      <c r="L90">
        <v>391902</v>
      </c>
      <c r="M90">
        <v>392669</v>
      </c>
      <c r="N90">
        <v>391743</v>
      </c>
      <c r="O90">
        <v>392574</v>
      </c>
      <c r="P90">
        <v>390867</v>
      </c>
      <c r="Q90">
        <v>391384</v>
      </c>
      <c r="R90">
        <v>391299</v>
      </c>
    </row>
    <row r="91" spans="8:19">
      <c r="H91">
        <v>392190</v>
      </c>
      <c r="I91">
        <v>394677</v>
      </c>
      <c r="J91">
        <v>393092</v>
      </c>
      <c r="K91">
        <v>392005</v>
      </c>
      <c r="L91">
        <v>392964</v>
      </c>
      <c r="M91">
        <v>392616</v>
      </c>
      <c r="N91">
        <v>391850</v>
      </c>
      <c r="O91">
        <v>392354</v>
      </c>
      <c r="P91">
        <v>391436</v>
      </c>
      <c r="Q91">
        <v>392273</v>
      </c>
      <c r="R91">
        <v>390825</v>
      </c>
    </row>
    <row r="92" spans="8:19">
      <c r="H92">
        <v>391578</v>
      </c>
      <c r="I92">
        <v>394867</v>
      </c>
      <c r="J92">
        <v>392880</v>
      </c>
      <c r="K92">
        <v>392249</v>
      </c>
      <c r="L92">
        <v>392082</v>
      </c>
      <c r="M92">
        <v>392894</v>
      </c>
      <c r="N92">
        <v>392021</v>
      </c>
      <c r="O92">
        <v>392464</v>
      </c>
      <c r="P92">
        <v>391183</v>
      </c>
      <c r="Q92">
        <v>391979</v>
      </c>
      <c r="R92">
        <v>391449</v>
      </c>
    </row>
    <row r="93" spans="8:19">
      <c r="H93">
        <f>AVERAGE(H43:H92)</f>
        <v>392178.5</v>
      </c>
      <c r="I93">
        <f t="shared" ref="I93:R93" si="5">AVERAGE(I43:I92)</f>
        <v>394235.62</v>
      </c>
      <c r="J93">
        <f t="shared" si="5"/>
        <v>393336.12</v>
      </c>
      <c r="K93">
        <f t="shared" si="5"/>
        <v>392033.06</v>
      </c>
      <c r="L93">
        <f t="shared" si="5"/>
        <v>392278.58</v>
      </c>
      <c r="M93">
        <f t="shared" si="5"/>
        <v>392849.1</v>
      </c>
      <c r="N93">
        <f t="shared" si="5"/>
        <v>392290.08</v>
      </c>
      <c r="O93">
        <f t="shared" si="5"/>
        <v>392171.76</v>
      </c>
      <c r="P93">
        <f t="shared" si="5"/>
        <v>391087</v>
      </c>
      <c r="Q93">
        <f t="shared" si="5"/>
        <v>391814.02</v>
      </c>
      <c r="R93">
        <f t="shared" si="5"/>
        <v>391478.28</v>
      </c>
      <c r="S93">
        <f>AVERAGE(H93:R93)</f>
        <v>392341.10181818181</v>
      </c>
    </row>
    <row r="94" spans="8:19">
      <c r="H94">
        <f>H42/H93/50</f>
        <v>3.0598311738149846E-2</v>
      </c>
      <c r="I94">
        <f t="shared" ref="I94:R94" si="6">I42/I93/50</f>
        <v>3.0438649861217516E-2</v>
      </c>
      <c r="J94">
        <f t="shared" si="6"/>
        <v>3.0508258433016525E-2</v>
      </c>
      <c r="K94">
        <f t="shared" si="6"/>
        <v>3.060966337889973E-2</v>
      </c>
      <c r="L94">
        <f t="shared" si="6"/>
        <v>3.0590505349540113E-2</v>
      </c>
      <c r="M94">
        <f t="shared" si="6"/>
        <v>3.0546079907017732E-2</v>
      </c>
      <c r="N94">
        <f t="shared" si="6"/>
        <v>3.0589608587604355E-2</v>
      </c>
      <c r="O94">
        <f t="shared" si="6"/>
        <v>3.0598837611356816E-2</v>
      </c>
      <c r="P94">
        <f t="shared" si="6"/>
        <v>3.0683709762789352E-2</v>
      </c>
      <c r="Q94">
        <f t="shared" si="6"/>
        <v>3.0626775427790971E-2</v>
      </c>
      <c r="R94">
        <f t="shared" si="6"/>
        <v>3.0653041594031726E-2</v>
      </c>
    </row>
    <row r="95" spans="8:19">
      <c r="H95">
        <f>1000/H94</f>
        <v>32681.541666666668</v>
      </c>
      <c r="I95">
        <f t="shared" ref="I95:R95" si="7">1000/I94</f>
        <v>32852.968333333331</v>
      </c>
      <c r="J95">
        <f t="shared" si="7"/>
        <v>32778.01</v>
      </c>
      <c r="K95">
        <f t="shared" si="7"/>
        <v>32669.421666666665</v>
      </c>
      <c r="L95">
        <f t="shared" si="7"/>
        <v>32689.881666666668</v>
      </c>
      <c r="M95">
        <f t="shared" si="7"/>
        <v>32737.424999999999</v>
      </c>
      <c r="N95">
        <f t="shared" si="7"/>
        <v>32690.84</v>
      </c>
      <c r="O95">
        <f t="shared" si="7"/>
        <v>32680.980000000003</v>
      </c>
      <c r="P95">
        <f t="shared" si="7"/>
        <v>32590.583333333336</v>
      </c>
      <c r="Q95">
        <f t="shared" si="7"/>
        <v>32651.168333333331</v>
      </c>
      <c r="R95">
        <f t="shared" si="7"/>
        <v>32623.190000000006</v>
      </c>
      <c r="S95">
        <f>AVERAGE(H95:R95)</f>
        <v>32695.091818181812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2020-05-17T09:52:58Z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