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40" yWindow="-470" windowWidth="19420" windowHeight="8000" tabRatio="772" firstSheet="1" activeTab="11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索引" sheetId="39" r:id="rId12"/>
    <sheet name="cachestore数据载入" sheetId="11" r:id="rId13"/>
    <sheet name="区间计算" sheetId="7" r:id="rId14"/>
    <sheet name="关联表" sheetId="6" r:id="rId15"/>
    <sheet name="模糊查询" sheetId="8" r:id="rId16"/>
    <sheet name="持久化" sheetId="9" r:id="rId17"/>
    <sheet name="持久化恢复" sheetId="10" r:id="rId18"/>
  </sheets>
  <calcPr calcId="144525"/>
</workbook>
</file>

<file path=xl/calcChain.xml><?xml version="1.0" encoding="utf-8"?>
<calcChain xmlns="http://schemas.openxmlformats.org/spreadsheetml/2006/main">
  <c r="L14" i="39" l="1"/>
  <c r="J14" i="39" s="1"/>
  <c r="K14" i="39" s="1"/>
  <c r="D14" i="39"/>
  <c r="L13" i="39"/>
  <c r="J13" i="39" s="1"/>
  <c r="K13" i="39" s="1"/>
  <c r="D13" i="39"/>
  <c r="L12" i="39"/>
  <c r="J12" i="39" s="1"/>
  <c r="K12" i="39" s="1"/>
  <c r="D12" i="39"/>
  <c r="L11" i="39"/>
  <c r="J11" i="39" s="1"/>
  <c r="K11" i="39" s="1"/>
  <c r="D11" i="39"/>
  <c r="L10" i="39"/>
  <c r="J10" i="39"/>
  <c r="K10" i="39" s="1"/>
  <c r="D10" i="39"/>
  <c r="L9" i="39"/>
  <c r="J9" i="39" s="1"/>
  <c r="K9" i="39" s="1"/>
  <c r="D9" i="39"/>
  <c r="L8" i="39"/>
  <c r="J8" i="39" s="1"/>
  <c r="K8" i="39" s="1"/>
  <c r="D8" i="39"/>
  <c r="L7" i="39"/>
  <c r="J7" i="39"/>
  <c r="K7" i="39" s="1"/>
  <c r="D7" i="39"/>
  <c r="L6" i="39"/>
  <c r="J6" i="39"/>
  <c r="K6" i="39" s="1"/>
  <c r="D6" i="39"/>
  <c r="L5" i="39"/>
  <c r="J5" i="39" s="1"/>
  <c r="K5" i="39" s="1"/>
  <c r="D5" i="39"/>
  <c r="L4" i="39"/>
  <c r="J4" i="39" s="1"/>
  <c r="K4" i="39" s="1"/>
  <c r="D4" i="39"/>
  <c r="L3" i="39"/>
  <c r="J3" i="39" s="1"/>
  <c r="K3" i="39" s="1"/>
  <c r="D3" i="39"/>
  <c r="I36" i="15" l="1"/>
  <c r="J36" i="15"/>
  <c r="K36" i="15"/>
  <c r="L36" i="15"/>
  <c r="M36" i="15"/>
  <c r="N36" i="15"/>
  <c r="O36" i="15"/>
  <c r="P36" i="15"/>
  <c r="Q36" i="15"/>
  <c r="R36" i="15"/>
  <c r="I35" i="15"/>
  <c r="J35" i="15"/>
  <c r="K35" i="15"/>
  <c r="L35" i="15"/>
  <c r="M35" i="15"/>
  <c r="N35" i="15"/>
  <c r="O35" i="15"/>
  <c r="P35" i="15"/>
  <c r="Q35" i="15"/>
  <c r="R35" i="15"/>
  <c r="I94" i="15"/>
  <c r="J94" i="15"/>
  <c r="K94" i="15"/>
  <c r="L94" i="15"/>
  <c r="L95" i="15" s="1"/>
  <c r="M94" i="15"/>
  <c r="M95" i="15" s="1"/>
  <c r="N94" i="15"/>
  <c r="O94" i="15"/>
  <c r="P94" i="15"/>
  <c r="Q94" i="15"/>
  <c r="R94" i="15"/>
  <c r="I95" i="15"/>
  <c r="J95" i="15"/>
  <c r="K95" i="15"/>
  <c r="N95" i="15"/>
  <c r="O95" i="15"/>
  <c r="P95" i="15"/>
  <c r="Q95" i="15"/>
  <c r="R95" i="15"/>
  <c r="H95" i="15"/>
  <c r="H94" i="15"/>
  <c r="H35" i="15"/>
  <c r="H36" i="15"/>
  <c r="J4" i="21"/>
  <c r="J5" i="21"/>
  <c r="J6" i="21"/>
  <c r="J7" i="21"/>
  <c r="J8" i="21"/>
  <c r="J3" i="21"/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L16" i="5"/>
  <c r="M16" i="5" s="1"/>
  <c r="N3" i="5"/>
  <c r="L3" i="5" s="1"/>
  <c r="M3" i="5" s="1"/>
  <c r="K4" i="6" l="1"/>
  <c r="K5" i="6"/>
  <c r="K6" i="6"/>
  <c r="K7" i="6"/>
  <c r="K8" i="6"/>
  <c r="J4" i="6"/>
  <c r="J5" i="6"/>
  <c r="J6" i="6"/>
  <c r="J7" i="6"/>
  <c r="J8" i="6"/>
  <c r="J3" i="6"/>
  <c r="H3" i="7"/>
  <c r="N4" i="6"/>
  <c r="N5" i="6"/>
  <c r="N6" i="6"/>
  <c r="N7" i="6"/>
  <c r="N8" i="6"/>
  <c r="K3" i="6"/>
  <c r="N3" i="6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H4" i="8"/>
  <c r="H8" i="8"/>
  <c r="K4" i="8"/>
  <c r="G4" i="8" s="1"/>
  <c r="K5" i="8"/>
  <c r="G5" i="8" s="1"/>
  <c r="H5" i="8" s="1"/>
  <c r="K6" i="8"/>
  <c r="G6" i="8" s="1"/>
  <c r="H6" i="8" s="1"/>
  <c r="K7" i="8"/>
  <c r="G7" i="8" s="1"/>
  <c r="H7" i="8" s="1"/>
  <c r="K8" i="8"/>
  <c r="G8" i="8"/>
  <c r="H3" i="8"/>
  <c r="G3" i="8"/>
  <c r="K3" i="8"/>
  <c r="I4" i="7"/>
  <c r="I5" i="7"/>
  <c r="I6" i="7"/>
  <c r="I8" i="7"/>
  <c r="I9" i="7"/>
  <c r="H4" i="7"/>
  <c r="H5" i="7"/>
  <c r="H6" i="7"/>
  <c r="H11" i="7"/>
  <c r="I11" i="7" s="1"/>
  <c r="H12" i="7"/>
  <c r="I12" i="7" s="1"/>
  <c r="H13" i="7"/>
  <c r="I13" i="7" s="1"/>
  <c r="H16" i="7"/>
  <c r="I16" i="7" s="1"/>
  <c r="H18" i="7"/>
  <c r="I18" i="7" s="1"/>
  <c r="H22" i="7"/>
  <c r="I22" i="7" s="1"/>
  <c r="H23" i="7"/>
  <c r="I23" i="7" s="1"/>
  <c r="J4" i="7"/>
  <c r="J5" i="7"/>
  <c r="J6" i="7"/>
  <c r="J7" i="7"/>
  <c r="H7" i="7" s="1"/>
  <c r="I7" i="7" s="1"/>
  <c r="J8" i="7"/>
  <c r="H8" i="7" s="1"/>
  <c r="J9" i="7"/>
  <c r="H9" i="7" s="1"/>
  <c r="J10" i="7"/>
  <c r="H10" i="7" s="1"/>
  <c r="I10" i="7" s="1"/>
  <c r="J11" i="7"/>
  <c r="J12" i="7"/>
  <c r="J13" i="7"/>
  <c r="J14" i="7"/>
  <c r="H14" i="7" s="1"/>
  <c r="I14" i="7" s="1"/>
  <c r="J15" i="7"/>
  <c r="H15" i="7" s="1"/>
  <c r="I15" i="7" s="1"/>
  <c r="J16" i="7"/>
  <c r="J17" i="7"/>
  <c r="H17" i="7" s="1"/>
  <c r="I17" i="7" s="1"/>
  <c r="J18" i="7"/>
  <c r="J19" i="7"/>
  <c r="H19" i="7" s="1"/>
  <c r="I19" i="7" s="1"/>
  <c r="J20" i="7"/>
  <c r="H20" i="7" s="1"/>
  <c r="I20" i="7" s="1"/>
  <c r="J21" i="7"/>
  <c r="H21" i="7" s="1"/>
  <c r="I21" i="7" s="1"/>
  <c r="J22" i="7"/>
  <c r="J23" i="7"/>
  <c r="J24" i="7"/>
  <c r="H24" i="7" s="1"/>
  <c r="I24" i="7" s="1"/>
  <c r="J3" i="7"/>
  <c r="I3" i="7" s="1"/>
  <c r="I4" i="21"/>
  <c r="I5" i="21"/>
  <c r="I6" i="21"/>
  <c r="I7" i="21"/>
  <c r="I8" i="21"/>
  <c r="I3" i="21"/>
  <c r="O34" i="28"/>
  <c r="K34" i="28" s="1"/>
  <c r="L34" i="28" s="1"/>
  <c r="E34" i="28"/>
  <c r="O33" i="28"/>
  <c r="K33" i="28"/>
  <c r="L33" i="28" s="1"/>
  <c r="E33" i="28"/>
  <c r="O32" i="28"/>
  <c r="K32" i="28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L3" i="28"/>
  <c r="K3" i="28"/>
  <c r="O3" i="28"/>
  <c r="K4" i="38" l="1"/>
  <c r="J4" i="38"/>
  <c r="J7" i="38"/>
  <c r="K7" i="38" s="1"/>
  <c r="J16" i="38"/>
  <c r="K16" i="38" s="1"/>
  <c r="J19" i="38"/>
  <c r="K19" i="38" s="1"/>
  <c r="J20" i="38"/>
  <c r="K20" i="38" s="1"/>
  <c r="L4" i="38"/>
  <c r="L5" i="38"/>
  <c r="J5" i="38" s="1"/>
  <c r="K5" i="38" s="1"/>
  <c r="L6" i="38"/>
  <c r="J6" i="38" s="1"/>
  <c r="K6" i="38" s="1"/>
  <c r="L7" i="38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L17" i="38"/>
  <c r="J17" i="38" s="1"/>
  <c r="K17" i="38" s="1"/>
  <c r="L18" i="38"/>
  <c r="J18" i="38" s="1"/>
  <c r="K18" i="38" s="1"/>
  <c r="L19" i="38"/>
  <c r="L20" i="38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K3" i="38"/>
  <c r="J3" i="38"/>
  <c r="L3" i="38"/>
  <c r="L4" i="37"/>
  <c r="J4" i="37" s="1"/>
  <c r="K4" i="37" s="1"/>
  <c r="L5" i="37"/>
  <c r="J5" i="37" s="1"/>
  <c r="K5" i="37" s="1"/>
  <c r="L6" i="37"/>
  <c r="J6" i="37" s="1"/>
  <c r="K6" i="37" s="1"/>
  <c r="L7" i="37"/>
  <c r="J7" i="37" s="1"/>
  <c r="K7" i="37" s="1"/>
  <c r="L8" i="37"/>
  <c r="J8" i="37" s="1"/>
  <c r="K8" i="37" s="1"/>
  <c r="L9" i="37"/>
  <c r="J9" i="37" s="1"/>
  <c r="K9" i="37" s="1"/>
  <c r="L10" i="37"/>
  <c r="J10" i="37" s="1"/>
  <c r="K10" i="37" s="1"/>
  <c r="L11" i="37"/>
  <c r="L12" i="37"/>
  <c r="J12" i="37" s="1"/>
  <c r="K12" i="37" s="1"/>
  <c r="L13" i="37"/>
  <c r="L14" i="37"/>
  <c r="J14" i="37" s="1"/>
  <c r="K14" i="37" s="1"/>
  <c r="L15" i="37"/>
  <c r="J15" i="37" s="1"/>
  <c r="K15" i="37" s="1"/>
  <c r="L16" i="37"/>
  <c r="J16" i="37" s="1"/>
  <c r="K16" i="37" s="1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J11" i="37"/>
  <c r="K11" i="37" s="1"/>
  <c r="J13" i="37"/>
  <c r="K13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I15" i="36"/>
  <c r="J15" i="36" s="1"/>
  <c r="I23" i="36"/>
  <c r="J23" i="36" s="1"/>
  <c r="K3" i="36"/>
  <c r="I3" i="36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R42" i="15" l="1"/>
  <c r="Q42" i="15"/>
  <c r="P42" i="15"/>
  <c r="O42" i="15"/>
  <c r="N42" i="15"/>
  <c r="M42" i="15"/>
  <c r="L42" i="15"/>
  <c r="K42" i="15"/>
  <c r="J42" i="15"/>
  <c r="I42" i="15"/>
  <c r="I93" i="15"/>
  <c r="J93" i="15"/>
  <c r="K93" i="15"/>
  <c r="L93" i="15"/>
  <c r="M93" i="15"/>
  <c r="N93" i="15"/>
  <c r="O93" i="15"/>
  <c r="P93" i="15"/>
  <c r="Q93" i="15"/>
  <c r="R93" i="15"/>
  <c r="H93" i="15"/>
  <c r="H42" i="15"/>
  <c r="R13" i="15"/>
  <c r="Q13" i="15"/>
  <c r="P13" i="15"/>
  <c r="O13" i="15"/>
  <c r="N13" i="15"/>
  <c r="M13" i="15"/>
  <c r="L13" i="15"/>
  <c r="K13" i="15"/>
  <c r="J13" i="15"/>
  <c r="I13" i="15"/>
  <c r="H13" i="15"/>
  <c r="I34" i="15"/>
  <c r="J34" i="15"/>
  <c r="K34" i="15"/>
  <c r="L34" i="15"/>
  <c r="M34" i="15"/>
  <c r="N34" i="15"/>
  <c r="O34" i="15"/>
  <c r="P34" i="15"/>
  <c r="Q34" i="15"/>
  <c r="R34" i="15"/>
  <c r="H34" i="15"/>
  <c r="S93" i="15" l="1"/>
  <c r="S36" i="15"/>
  <c r="S95" i="15" l="1"/>
</calcChain>
</file>

<file path=xl/sharedStrings.xml><?xml version="1.0" encoding="utf-8"?>
<sst xmlns="http://schemas.openxmlformats.org/spreadsheetml/2006/main" count="1048" uniqueCount="287">
  <si>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</si>
  <si>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</si>
  <si>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</si>
  <si>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</si>
  <si>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</si>
  <si>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</si>
  <si>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</si>
  <si>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</si>
  <si>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</si>
  <si>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</si>
  <si>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</si>
  <si>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</si>
  <si>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</si>
  <si>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</si>
  <si>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</si>
  <si>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</si>
  <si>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</si>
  <si>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</si>
  <si>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</si>
  <si>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</si>
  <si>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</si>
  <si>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</si>
  <si>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</si>
  <si>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</si>
  <si>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</si>
  <si>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</si>
  <si>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</si>
  <si>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</si>
  <si>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</si>
  <si>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</si>
  <si>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</si>
  <si>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</si>
  <si>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</si>
  <si>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</si>
  <si>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</si>
  <si>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</si>
  <si>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</si>
  <si>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</si>
  <si>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</si>
  <si>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</si>
  <si>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</si>
  <si>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</si>
  <si>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</si>
  <si>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</si>
  <si>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</si>
  <si>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</si>
  <si>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</si>
  <si>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</si>
  <si>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</si>
  <si>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</si>
  <si>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</si>
  <si>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</si>
  <si>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</si>
  <si>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</si>
  <si>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</si>
  <si>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</si>
  <si>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</si>
  <si>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</si>
  <si>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</si>
  <si>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</si>
  <si>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</si>
  <si>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</si>
  <si>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</si>
  <si>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</si>
  <si>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</si>
  <si>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</si>
  <si>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</si>
  <si>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</si>
  <si>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</si>
  <si>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</si>
  <si>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</si>
  <si>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</si>
  <si>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</si>
  <si>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</si>
  <si>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</si>
  <si>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</si>
  <si>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</si>
  <si>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</si>
  <si>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</si>
  <si>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</si>
  <si>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</si>
  <si>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</si>
  <si>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</si>
  <si>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</si>
  <si>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</si>
  <si>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</si>
  <si>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</si>
  <si>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</si>
  <si>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</si>
  <si>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</si>
  <si>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</si>
  <si>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</si>
  <si>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</si>
  <si>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</si>
  <si>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</si>
  <si>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</si>
  <si>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</si>
  <si>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</si>
  <si>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</si>
  <si>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</si>
  <si>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</si>
  <si>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</si>
  <si>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</si>
  <si>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</si>
  <si>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</si>
  <si>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</si>
  <si>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</si>
  <si>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</si>
  <si>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</si>
  <si>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</si>
  <si>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</si>
  <si>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</si>
  <si>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</si>
  <si>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</si>
  <si>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</si>
  <si>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</si>
  <si>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</si>
  <si>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</si>
  <si>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</si>
  <si>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</si>
  <si>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</si>
  <si>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</si>
  <si>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</si>
  <si>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</si>
  <si>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</si>
  <si>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</si>
  <si>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</si>
  <si>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</si>
  <si>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</si>
  <si>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</si>
  <si>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</si>
  <si>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</si>
  <si>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</si>
  <si>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</si>
  <si>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</si>
  <si>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</si>
  <si>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</si>
  <si>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</si>
  <si>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</si>
  <si>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</si>
  <si>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</si>
  <si>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</si>
  <si>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</si>
  <si>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</si>
  <si>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</si>
  <si>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</si>
  <si>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</si>
  <si>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</si>
  <si>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</si>
  <si>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</si>
  <si>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</si>
  <si>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</si>
  <si>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</si>
  <si>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</si>
  <si>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</si>
  <si>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</si>
  <si>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</si>
  <si>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</si>
  <si>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</si>
  <si>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</si>
  <si>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</si>
  <si>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</si>
  <si>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</si>
  <si>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</si>
  <si>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</si>
  <si>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</si>
  <si>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</si>
  <si>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</si>
  <si>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</si>
  <si>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</si>
  <si>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</si>
  <si>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</si>
  <si>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</si>
  <si>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</si>
  <si>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</si>
  <si>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</si>
  <si>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</si>
  <si>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</si>
  <si>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</si>
  <si>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</si>
  <si>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</si>
  <si>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</si>
  <si>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</si>
  <si>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</si>
  <si>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</si>
  <si>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</si>
  <si>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</si>
  <si>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</si>
  <si>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</si>
  <si>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</si>
  <si>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</si>
  <si>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</si>
  <si>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</si>
  <si>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</si>
  <si>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</si>
  <si>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</si>
  <si>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</si>
  <si>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</si>
  <si>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</si>
  <si>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</si>
  <si>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</si>
  <si>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</si>
  <si>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</si>
  <si>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</si>
  <si>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</si>
  <si>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</si>
  <si>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</si>
  <si>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</si>
  <si>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</si>
  <si>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</si>
  <si>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</si>
  <si>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</si>
  <si>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</si>
  <si>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</si>
  <si>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</si>
  <si>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</si>
  <si>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</si>
  <si>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</si>
  <si>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</si>
  <si>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</si>
  <si>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</si>
  <si>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</si>
  <si>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</si>
  <si>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</si>
  <si>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</si>
  <si>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</si>
  <si>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</si>
  <si>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</si>
  <si>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</si>
  <si>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</si>
  <si>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</si>
  <si>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</si>
  <si>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</si>
  <si>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</si>
  <si>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</si>
  <si>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</si>
  <si>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</si>
  <si>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</si>
  <si>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</si>
  <si>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</si>
  <si>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</si>
  <si>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</si>
  <si>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</si>
  <si>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</si>
  <si>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</si>
  <si>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</si>
  <si>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</si>
  <si>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</si>
  <si>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</si>
  <si>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</si>
  <si>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</si>
  <si>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</si>
  <si>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</si>
  <si>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</si>
  <si>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</si>
  <si>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</si>
  <si>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</si>
  <si>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</si>
  <si>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</si>
  <si>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</si>
  <si>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</si>
  <si>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</si>
  <si>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</si>
  <si>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</si>
  <si>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</si>
  <si>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</si>
  <si>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</si>
  <si>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</si>
  <si>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</si>
  <si>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</si>
  <si>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</si>
  <si>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</si>
  <si>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</si>
  <si>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</si>
  <si>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</si>
  <si>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</si>
  <si>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</si>
  <si>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</si>
  <si>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</si>
  <si>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</si>
  <si>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</si>
  <si>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</si>
  <si>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</si>
  <si>
    <r>
      <t>sql</t>
    </r>
    <r>
      <rPr>
        <sz val="11"/>
        <color theme="1"/>
        <rFont val="宋体"/>
        <family val="3"/>
        <charset val="134"/>
        <scheme val="minor"/>
      </rPr>
      <t xml:space="preserve"> primary key</t>
    </r>
    <phoneticPr fontId="8" type="noConversion"/>
  </si>
  <si>
    <t>api get</t>
    <phoneticPr fontId="8" type="noConversion"/>
  </si>
  <si>
    <t>sql first index</t>
    <phoneticPr fontId="8" type="noConversion"/>
  </si>
  <si>
    <t>sql second index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</si>
</sst>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3" borderId="2" xfId="0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4" borderId="2" xfId="0" applyFill="1" applyBorder="1" applyAlignment="1"/>
    <xf numFmtId="0" fontId="4" fillId="4" borderId="2" xfId="0" applyFont="1" applyFill="1" applyBorder="1" applyAlignment="1"/>
    <xf numFmtId="3" fontId="0" fillId="4" borderId="2" xfId="0" applyNumberFormat="1" applyFill="1" applyBorder="1" applyAlignment="1"/>
    <xf numFmtId="3" fontId="5" fillId="4" borderId="2" xfId="0" applyNumberFormat="1" applyFont="1" applyFill="1" applyBorder="1" applyAlignment="1"/>
    <xf numFmtId="0" fontId="0" fillId="4" borderId="0" xfId="0" applyFill="1"/>
    <xf numFmtId="0" fontId="0" fillId="0" borderId="4" xfId="0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3" fontId="0" fillId="0" borderId="0" xfId="0" applyNumberFormat="1" applyFill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50544.08666666667</c:v>
                </c:pt>
                <c:pt idx="1">
                  <c:v>50917.05333333333</c:v>
                </c:pt>
                <c:pt idx="2">
                  <c:v>50889.606666666667</c:v>
                </c:pt>
                <c:pt idx="3">
                  <c:v>50866.206666666665</c:v>
                </c:pt>
                <c:pt idx="4">
                  <c:v>50706.213333333326</c:v>
                </c:pt>
                <c:pt idx="5">
                  <c:v>50850.006666666661</c:v>
                </c:pt>
                <c:pt idx="6">
                  <c:v>50685.013333333336</c:v>
                </c:pt>
                <c:pt idx="7">
                  <c:v>50707.68</c:v>
                </c:pt>
                <c:pt idx="8">
                  <c:v>50724.893333333326</c:v>
                </c:pt>
                <c:pt idx="9">
                  <c:v>50554.106666666667</c:v>
                </c:pt>
                <c:pt idx="10">
                  <c:v>50758.04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3824"/>
        <c:axId val="200178304"/>
      </c:lineChart>
      <c:catAx>
        <c:axId val="1987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78304"/>
        <c:crosses val="autoZero"/>
        <c:auto val="1"/>
        <c:lblAlgn val="ctr"/>
        <c:lblOffset val="100"/>
        <c:noMultiLvlLbl val="0"/>
      </c:catAx>
      <c:valAx>
        <c:axId val="200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33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93319.719999999987</c:v>
                </c:pt>
                <c:pt idx="1">
                  <c:v>91136.44666666667</c:v>
                </c:pt>
                <c:pt idx="2">
                  <c:v>89776.886666666673</c:v>
                </c:pt>
                <c:pt idx="3">
                  <c:v>89503.733333333337</c:v>
                </c:pt>
                <c:pt idx="4">
                  <c:v>89304.82</c:v>
                </c:pt>
                <c:pt idx="5">
                  <c:v>89588.793333333335</c:v>
                </c:pt>
                <c:pt idx="6">
                  <c:v>89360.199999999983</c:v>
                </c:pt>
                <c:pt idx="7">
                  <c:v>89363.67333333334</c:v>
                </c:pt>
                <c:pt idx="8">
                  <c:v>89470.760000000009</c:v>
                </c:pt>
                <c:pt idx="9">
                  <c:v>89324.486666666679</c:v>
                </c:pt>
                <c:pt idx="10">
                  <c:v>89508.826666666646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43552"/>
        <c:axId val="200745344"/>
      </c:lineChart>
      <c:catAx>
        <c:axId val="2007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45344"/>
        <c:crosses val="autoZero"/>
        <c:auto val="1"/>
        <c:lblAlgn val="ctr"/>
        <c:lblOffset val="100"/>
        <c:noMultiLvlLbl val="0"/>
      </c:catAx>
      <c:valAx>
        <c:axId val="200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/>
      <c r="I1" s="51"/>
    </row>
    <row r="2" spans="1:9" ht="37.5" customHeight="1">
      <c r="A2" s="50">
        <v>1</v>
      </c>
      <c r="B2" s="50" t="s">
        <v>7</v>
      </c>
      <c r="C2" s="50" t="s">
        <v>8</v>
      </c>
      <c r="D2" s="50" t="s">
        <v>9</v>
      </c>
      <c r="E2" s="50"/>
      <c r="F2" s="50" t="s">
        <v>10</v>
      </c>
      <c r="G2" s="50" t="s">
        <v>11</v>
      </c>
      <c r="H2" s="51"/>
      <c r="I2" s="51"/>
    </row>
    <row r="3" spans="1:9" ht="37.5" customHeight="1">
      <c r="A3" s="50">
        <v>2</v>
      </c>
      <c r="B3" s="50" t="s">
        <v>7</v>
      </c>
      <c r="C3" s="50" t="s">
        <v>12</v>
      </c>
      <c r="D3" s="52" t="s">
        <v>13</v>
      </c>
      <c r="E3" s="50"/>
      <c r="F3" s="50"/>
      <c r="G3" s="50" t="s">
        <v>14</v>
      </c>
      <c r="H3" s="51"/>
      <c r="I3" s="51"/>
    </row>
    <row r="4" spans="1:9" ht="37.5" customHeight="1">
      <c r="A4" s="50">
        <v>3</v>
      </c>
      <c r="B4" s="50" t="s">
        <v>7</v>
      </c>
      <c r="C4" s="50" t="s">
        <v>15</v>
      </c>
      <c r="D4" s="52" t="s">
        <v>16</v>
      </c>
      <c r="E4" s="50" t="s">
        <v>17</v>
      </c>
      <c r="F4" s="50" t="s">
        <v>18</v>
      </c>
      <c r="G4" s="50" t="s">
        <v>19</v>
      </c>
      <c r="H4" s="51"/>
      <c r="I4" s="51"/>
    </row>
    <row r="5" spans="1:9" ht="37.5" customHeight="1">
      <c r="A5" s="50">
        <v>4</v>
      </c>
      <c r="B5" s="50" t="s">
        <v>7</v>
      </c>
      <c r="C5" s="52" t="s">
        <v>20</v>
      </c>
      <c r="D5" s="52" t="s">
        <v>21</v>
      </c>
      <c r="E5" s="50" t="s">
        <v>22</v>
      </c>
      <c r="F5" s="50" t="s">
        <v>23</v>
      </c>
      <c r="G5" s="50" t="s">
        <v>11</v>
      </c>
      <c r="H5" s="51"/>
      <c r="I5" s="51"/>
    </row>
    <row r="6" spans="1:9" ht="37.5" customHeight="1">
      <c r="A6" s="50">
        <v>5</v>
      </c>
      <c r="B6" s="50" t="s">
        <v>7</v>
      </c>
      <c r="C6" s="52" t="s">
        <v>24</v>
      </c>
      <c r="D6" s="52" t="s">
        <v>25</v>
      </c>
      <c r="E6" s="50" t="s">
        <v>26</v>
      </c>
      <c r="F6" s="50" t="s">
        <v>27</v>
      </c>
      <c r="G6" s="50" t="s">
        <v>19</v>
      </c>
      <c r="H6" s="51"/>
      <c r="I6" s="51"/>
    </row>
    <row r="7" spans="1:9" ht="37.5" customHeight="1">
      <c r="A7" s="50">
        <v>6</v>
      </c>
      <c r="B7" s="50" t="s">
        <v>7</v>
      </c>
      <c r="C7" s="50" t="s">
        <v>28</v>
      </c>
      <c r="D7" s="50" t="s">
        <v>29</v>
      </c>
      <c r="E7" s="50" t="s">
        <v>30</v>
      </c>
      <c r="F7" s="50" t="s">
        <v>31</v>
      </c>
      <c r="G7" s="50" t="s">
        <v>19</v>
      </c>
      <c r="H7" s="51"/>
      <c r="I7" s="51"/>
    </row>
    <row r="8" spans="1:9" ht="37.5" customHeight="1">
      <c r="A8" s="50">
        <v>7</v>
      </c>
      <c r="B8" s="50" t="s">
        <v>7</v>
      </c>
      <c r="C8" s="50" t="s">
        <v>32</v>
      </c>
      <c r="D8" s="50" t="s">
        <v>33</v>
      </c>
      <c r="E8" s="50" t="s">
        <v>34</v>
      </c>
      <c r="F8" s="50" t="s">
        <v>35</v>
      </c>
      <c r="G8" s="50" t="s">
        <v>19</v>
      </c>
      <c r="H8" s="51"/>
      <c r="I8" s="51"/>
    </row>
    <row r="9" spans="1:9" ht="37.5" customHeight="1">
      <c r="A9" s="50">
        <v>9</v>
      </c>
      <c r="B9" s="50" t="s">
        <v>36</v>
      </c>
      <c r="C9" s="50" t="s">
        <v>37</v>
      </c>
      <c r="D9" s="50" t="s">
        <v>38</v>
      </c>
      <c r="E9" s="50" t="s">
        <v>39</v>
      </c>
      <c r="F9" s="50" t="s">
        <v>40</v>
      </c>
      <c r="G9" s="50" t="s">
        <v>19</v>
      </c>
      <c r="H9" s="51"/>
      <c r="I9" s="51"/>
    </row>
    <row r="10" spans="1:9" ht="37.5" customHeight="1">
      <c r="A10" s="50">
        <v>10</v>
      </c>
      <c r="B10" s="50" t="s">
        <v>36</v>
      </c>
      <c r="C10" s="50" t="s">
        <v>41</v>
      </c>
      <c r="D10" s="50" t="s">
        <v>42</v>
      </c>
      <c r="E10" s="50" t="s">
        <v>43</v>
      </c>
      <c r="F10" s="50" t="s">
        <v>44</v>
      </c>
      <c r="G10" s="50" t="s">
        <v>19</v>
      </c>
      <c r="H10" s="51"/>
      <c r="I10" s="51"/>
    </row>
    <row r="11" spans="1:9" ht="37.5" customHeight="1">
      <c r="A11" s="50">
        <v>11</v>
      </c>
      <c r="B11" s="50" t="s">
        <v>45</v>
      </c>
      <c r="C11" s="50" t="s">
        <v>46</v>
      </c>
      <c r="D11" s="50" t="s">
        <v>47</v>
      </c>
      <c r="E11" s="50" t="s">
        <v>48</v>
      </c>
      <c r="F11" s="50" t="s">
        <v>49</v>
      </c>
      <c r="G11" s="50" t="s">
        <v>19</v>
      </c>
      <c r="H11" s="51"/>
      <c r="I11" s="51"/>
    </row>
    <row r="12" spans="1:9" ht="37.5" customHeight="1">
      <c r="A12" s="50">
        <v>12</v>
      </c>
      <c r="B12" s="50" t="s">
        <v>45</v>
      </c>
      <c r="C12" s="50" t="s">
        <v>50</v>
      </c>
      <c r="D12" s="50" t="s">
        <v>51</v>
      </c>
      <c r="E12" s="50" t="s">
        <v>48</v>
      </c>
      <c r="F12" s="50" t="s">
        <v>52</v>
      </c>
      <c r="G12" s="50" t="s">
        <v>19</v>
      </c>
      <c r="H12" s="51"/>
      <c r="I12" s="51"/>
    </row>
    <row r="13" spans="1:9" ht="37.5" customHeight="1">
      <c r="A13" s="50">
        <v>13</v>
      </c>
      <c r="B13" s="50" t="s">
        <v>53</v>
      </c>
      <c r="C13" s="50" t="s">
        <v>54</v>
      </c>
      <c r="D13" s="50" t="s">
        <v>55</v>
      </c>
      <c r="E13" s="50" t="s">
        <v>56</v>
      </c>
      <c r="F13" s="50" t="s">
        <v>57</v>
      </c>
      <c r="G13" s="50" t="s">
        <v>19</v>
      </c>
      <c r="H13" s="51"/>
      <c r="I13" s="51"/>
    </row>
    <row r="14" spans="1:9" ht="37.5" customHeight="1">
      <c r="A14" s="50">
        <v>14</v>
      </c>
      <c r="B14" s="50" t="s">
        <v>53</v>
      </c>
      <c r="C14" s="50" t="s">
        <v>58</v>
      </c>
      <c r="D14" s="52" t="s">
        <v>59</v>
      </c>
      <c r="E14" s="50" t="s">
        <v>60</v>
      </c>
      <c r="F14" s="50" t="s">
        <v>61</v>
      </c>
      <c r="G14" s="50" t="s">
        <v>19</v>
      </c>
      <c r="H14" s="51"/>
      <c r="I14" s="51"/>
    </row>
    <row r="15" spans="1:9" ht="37.5" customHeight="1">
      <c r="A15" s="50">
        <v>15</v>
      </c>
      <c r="B15" s="50" t="s">
        <v>53</v>
      </c>
      <c r="C15" s="52" t="s">
        <v>62</v>
      </c>
      <c r="D15" s="52" t="s">
        <v>63</v>
      </c>
      <c r="E15" s="50" t="s">
        <v>64</v>
      </c>
      <c r="F15" s="50" t="s">
        <v>65</v>
      </c>
      <c r="G15" s="50" t="s">
        <v>19</v>
      </c>
      <c r="H15" s="51"/>
      <c r="I15" s="51"/>
    </row>
    <row r="16" spans="1:9" ht="37.5" customHeight="1">
      <c r="A16" s="50">
        <v>16</v>
      </c>
      <c r="B16" s="50" t="s">
        <v>66</v>
      </c>
      <c r="C16" s="50" t="s">
        <v>67</v>
      </c>
      <c r="D16" s="50" t="s">
        <v>68</v>
      </c>
      <c r="E16" s="50"/>
      <c r="F16" s="50" t="s">
        <v>69</v>
      </c>
      <c r="G16" s="50" t="s">
        <v>19</v>
      </c>
      <c r="H16" s="51"/>
      <c r="I16" s="51"/>
    </row>
    <row r="17" spans="1:9" ht="37.5" customHeight="1">
      <c r="A17" s="50">
        <v>16</v>
      </c>
      <c r="B17" s="50" t="s">
        <v>66</v>
      </c>
      <c r="C17" s="50" t="s">
        <v>70</v>
      </c>
      <c r="D17" s="50" t="s">
        <v>71</v>
      </c>
      <c r="E17" s="50"/>
      <c r="F17" s="50" t="s">
        <v>69</v>
      </c>
      <c r="G17" s="50" t="s">
        <v>19</v>
      </c>
      <c r="H17" s="51"/>
      <c r="I17" s="51"/>
    </row>
    <row r="18" spans="1:9" ht="37.5" customHeight="1">
      <c r="A18" s="50">
        <v>17</v>
      </c>
      <c r="B18" s="50" t="s">
        <v>66</v>
      </c>
      <c r="C18" s="50" t="s">
        <v>72</v>
      </c>
      <c r="D18" s="50" t="s">
        <v>73</v>
      </c>
      <c r="E18" s="50" t="s">
        <v>74</v>
      </c>
      <c r="F18" s="50" t="s">
        <v>75</v>
      </c>
      <c r="G18" s="50" t="s">
        <v>19</v>
      </c>
      <c r="H18" s="51"/>
      <c r="I18" s="51"/>
    </row>
    <row r="19" spans="1:9" ht="37.5" customHeight="1">
      <c r="A19" s="50">
        <v>18</v>
      </c>
      <c r="B19" s="50" t="s">
        <v>66</v>
      </c>
      <c r="C19" s="50" t="s">
        <v>76</v>
      </c>
      <c r="D19" s="50" t="s">
        <v>77</v>
      </c>
      <c r="E19" s="50"/>
      <c r="F19" s="50" t="s">
        <v>78</v>
      </c>
      <c r="G19" s="50" t="s">
        <v>19</v>
      </c>
      <c r="H19" s="51"/>
      <c r="I19" s="51"/>
    </row>
    <row r="20" spans="1:9" ht="37.5" customHeight="1">
      <c r="A20" s="50">
        <v>19</v>
      </c>
      <c r="B20" s="50" t="s">
        <v>66</v>
      </c>
      <c r="C20" s="50" t="s">
        <v>79</v>
      </c>
      <c r="D20" s="52" t="s">
        <v>80</v>
      </c>
      <c r="E20" s="50"/>
      <c r="F20" s="50" t="s">
        <v>81</v>
      </c>
      <c r="G20" s="50" t="s">
        <v>19</v>
      </c>
      <c r="H20" s="51"/>
      <c r="I20" s="51"/>
    </row>
    <row r="21" spans="1:9" ht="37.5" customHeight="1">
      <c r="A21" s="50">
        <v>21</v>
      </c>
      <c r="B21" s="50" t="s">
        <v>82</v>
      </c>
      <c r="C21" s="52" t="s">
        <v>83</v>
      </c>
      <c r="D21" s="52" t="s">
        <v>84</v>
      </c>
      <c r="E21" s="50"/>
      <c r="F21" s="50" t="s">
        <v>85</v>
      </c>
      <c r="G21" s="50" t="s">
        <v>19</v>
      </c>
      <c r="H21" s="51"/>
      <c r="I21" s="51"/>
    </row>
    <row r="22" spans="1:9" ht="37.5" customHeight="1">
      <c r="A22" s="50">
        <v>22</v>
      </c>
      <c r="B22" s="50" t="s">
        <v>82</v>
      </c>
      <c r="C22" s="50" t="s">
        <v>86</v>
      </c>
      <c r="D22" s="50" t="s">
        <v>87</v>
      </c>
      <c r="E22" s="50"/>
      <c r="F22" s="50" t="s">
        <v>88</v>
      </c>
      <c r="G22" s="50" t="s">
        <v>19</v>
      </c>
      <c r="H22" s="51"/>
      <c r="I22" s="51"/>
    </row>
    <row r="23" spans="1:9" ht="37.5" customHeight="1">
      <c r="A23" s="50">
        <v>23</v>
      </c>
      <c r="B23" s="50" t="s">
        <v>82</v>
      </c>
      <c r="C23" s="50" t="s">
        <v>89</v>
      </c>
      <c r="D23" s="50" t="s">
        <v>90</v>
      </c>
      <c r="E23" s="50"/>
      <c r="F23" s="50" t="s">
        <v>91</v>
      </c>
      <c r="G23" s="50" t="s">
        <v>19</v>
      </c>
      <c r="H23" s="51"/>
      <c r="I23" s="51"/>
    </row>
    <row r="24" spans="1:9" ht="37.5" customHeight="1">
      <c r="A24" s="50">
        <v>24</v>
      </c>
      <c r="B24" s="50" t="s">
        <v>82</v>
      </c>
      <c r="C24" s="50" t="s">
        <v>92</v>
      </c>
      <c r="D24" s="50" t="s">
        <v>93</v>
      </c>
      <c r="E24" s="50" t="s">
        <v>94</v>
      </c>
      <c r="F24" s="50" t="s">
        <v>95</v>
      </c>
      <c r="G24" s="50" t="s">
        <v>19</v>
      </c>
      <c r="H24" s="51"/>
      <c r="I24" s="51"/>
    </row>
    <row r="25" spans="1:9" ht="28">
      <c r="A25" s="50">
        <v>25</v>
      </c>
      <c r="B25" s="50" t="s">
        <v>96</v>
      </c>
      <c r="C25" s="52" t="s">
        <v>97</v>
      </c>
      <c r="D25" s="52" t="s">
        <v>98</v>
      </c>
      <c r="E25" s="50" t="s">
        <v>99</v>
      </c>
      <c r="F25" s="50" t="s">
        <v>100</v>
      </c>
      <c r="G25" s="50" t="s">
        <v>19</v>
      </c>
    </row>
    <row r="26" spans="1:9" ht="42">
      <c r="A26" s="50">
        <v>26</v>
      </c>
      <c r="B26" s="50" t="s">
        <v>101</v>
      </c>
      <c r="C26" s="50" t="s">
        <v>102</v>
      </c>
      <c r="D26" s="50" t="s">
        <v>103</v>
      </c>
      <c r="E26" s="50" t="s">
        <v>104</v>
      </c>
      <c r="F26" s="50" t="s">
        <v>105</v>
      </c>
      <c r="G26" s="50" t="s">
        <v>19</v>
      </c>
    </row>
    <row r="27" spans="1:9" ht="28">
      <c r="A27" s="50">
        <v>27</v>
      </c>
      <c r="B27" s="50" t="s">
        <v>101</v>
      </c>
      <c r="C27" s="50" t="s">
        <v>76</v>
      </c>
      <c r="D27" s="50" t="s">
        <v>106</v>
      </c>
      <c r="E27" s="50" t="s">
        <v>104</v>
      </c>
      <c r="F27" s="50" t="s">
        <v>107</v>
      </c>
      <c r="G27" s="50" t="s">
        <v>19</v>
      </c>
    </row>
    <row r="28" spans="1:9" ht="28">
      <c r="A28" s="50">
        <v>28</v>
      </c>
      <c r="B28" s="50" t="s">
        <v>101</v>
      </c>
      <c r="C28" s="52" t="s">
        <v>108</v>
      </c>
      <c r="D28" s="52" t="s">
        <v>109</v>
      </c>
      <c r="E28" s="50" t="s">
        <v>104</v>
      </c>
      <c r="F28" s="50" t="s">
        <v>110</v>
      </c>
      <c r="G28" s="50" t="s">
        <v>19</v>
      </c>
      <c r="H28" s="51"/>
      <c r="I28" s="51"/>
    </row>
    <row r="29" spans="1:9" ht="37.5" customHeight="1">
      <c r="A29" s="50">
        <v>29</v>
      </c>
      <c r="B29" s="50" t="s">
        <v>111</v>
      </c>
      <c r="C29" s="52" t="s">
        <v>112</v>
      </c>
      <c r="D29" s="52" t="s">
        <v>113</v>
      </c>
      <c r="E29" s="50"/>
      <c r="F29" s="54" t="s">
        <v>236</v>
      </c>
      <c r="G29" s="50" t="s">
        <v>19</v>
      </c>
      <c r="H29" s="51"/>
      <c r="I29" s="51"/>
    </row>
    <row r="30" spans="1:9" ht="37.5" customHeight="1">
      <c r="A30" s="50"/>
      <c r="G30" s="50"/>
      <c r="H30" s="51"/>
      <c r="I30" s="51"/>
    </row>
    <row r="31" spans="1:9">
      <c r="A31" s="50"/>
      <c r="B31" s="50"/>
      <c r="C31" s="50"/>
      <c r="D31" s="50"/>
      <c r="E31" s="50"/>
      <c r="G31" s="50"/>
      <c r="H31" s="51"/>
      <c r="I31" s="51"/>
    </row>
    <row r="32" spans="1:9">
      <c r="A32" s="50"/>
      <c r="B32" s="50"/>
      <c r="C32" s="50"/>
      <c r="D32" s="50"/>
      <c r="E32" s="50"/>
      <c r="G32" s="50"/>
      <c r="H32" s="51"/>
      <c r="I32" s="51"/>
    </row>
    <row r="33" spans="1:9">
      <c r="A33" s="50"/>
      <c r="B33" s="50"/>
      <c r="C33" s="50"/>
      <c r="D33" s="50"/>
      <c r="E33" s="50"/>
      <c r="G33" s="50"/>
      <c r="H33" s="51"/>
      <c r="I33" s="51"/>
    </row>
    <row r="34" spans="1:9">
      <c r="A34" s="50"/>
      <c r="B34" s="50"/>
      <c r="C34" s="50"/>
      <c r="D34" s="50"/>
      <c r="E34" s="50"/>
      <c r="G34" s="50"/>
      <c r="H34" s="51"/>
      <c r="I34" s="51"/>
    </row>
    <row r="35" spans="1:9">
      <c r="A35" s="50"/>
      <c r="B35" s="50"/>
      <c r="C35" s="50"/>
      <c r="D35" s="50"/>
      <c r="E35" s="50"/>
      <c r="G35" s="50"/>
      <c r="H35" s="51"/>
      <c r="I35" s="51"/>
    </row>
    <row r="36" spans="1:9">
      <c r="A36" s="50"/>
      <c r="B36" s="50"/>
      <c r="C36" s="50"/>
      <c r="D36" s="50"/>
      <c r="E36" s="50"/>
      <c r="G36" s="50"/>
      <c r="H36" s="51"/>
      <c r="I36" s="51"/>
    </row>
    <row r="37" spans="1:9">
      <c r="A37" s="50"/>
      <c r="B37" s="50"/>
      <c r="C37" s="50"/>
      <c r="D37" s="50"/>
      <c r="E37" s="50"/>
      <c r="G37" s="50"/>
      <c r="H37" s="51"/>
      <c r="I37" s="51"/>
    </row>
    <row r="38" spans="1:9">
      <c r="A38" s="50"/>
      <c r="B38" s="50"/>
      <c r="C38" s="50"/>
      <c r="D38" s="50"/>
      <c r="E38" s="50"/>
      <c r="G38" s="50"/>
      <c r="H38" s="51"/>
      <c r="I38" s="51"/>
    </row>
    <row r="39" spans="1:9">
      <c r="A39" s="50"/>
      <c r="B39" s="50"/>
      <c r="C39" s="50"/>
      <c r="D39" s="53"/>
      <c r="E39" s="50"/>
      <c r="G39" s="50"/>
      <c r="H39" s="51"/>
      <c r="I39" s="51"/>
    </row>
    <row r="40" spans="1:9">
      <c r="A40" s="50"/>
      <c r="B40" s="50"/>
      <c r="C40" s="50"/>
      <c r="D40" s="50"/>
      <c r="E40" s="50"/>
      <c r="G40" s="50"/>
      <c r="H40" s="51"/>
      <c r="I40" s="51"/>
    </row>
    <row r="41" spans="1:9">
      <c r="A41" s="50"/>
      <c r="B41" s="50"/>
      <c r="C41" s="50"/>
      <c r="D41" s="50"/>
      <c r="E41" s="50"/>
      <c r="G41" s="50"/>
      <c r="H41" s="51"/>
      <c r="I41" s="51"/>
    </row>
    <row r="42" spans="1:9">
      <c r="A42" s="50"/>
      <c r="B42" s="50"/>
      <c r="C42" s="50"/>
      <c r="D42" s="50"/>
      <c r="E42" s="50"/>
      <c r="G42" s="50"/>
      <c r="H42" s="51"/>
      <c r="I42" s="51"/>
    </row>
    <row r="43" spans="1:9">
      <c r="A43" s="51"/>
      <c r="B43" s="51"/>
      <c r="C43" s="51"/>
      <c r="D43" s="51"/>
      <c r="E43" s="51"/>
      <c r="G43" s="51"/>
      <c r="H43" s="51"/>
      <c r="I43" s="51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94" t="s">
        <v>169</v>
      </c>
      <c r="B1" s="94"/>
      <c r="C1" s="94"/>
      <c r="D1" s="94"/>
      <c r="E1" s="94"/>
      <c r="F1" s="94"/>
      <c r="G1" s="94"/>
      <c r="H1" s="43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4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265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6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6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2"/>
    </row>
    <row r="5" spans="1:17">
      <c r="A5" s="106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2"/>
      <c r="P5" s="11"/>
      <c r="Q5" s="42" t="s">
        <v>282</v>
      </c>
    </row>
    <row r="6" spans="1:17" s="19" customFormat="1">
      <c r="A6" s="106"/>
      <c r="B6" s="26" t="s">
        <v>126</v>
      </c>
      <c r="C6" s="11" t="s">
        <v>158</v>
      </c>
      <c r="D6" s="8">
        <v>10000000</v>
      </c>
      <c r="E6" s="8">
        <f t="shared" si="0"/>
        <v>2500</v>
      </c>
      <c r="F6" s="26">
        <v>1</v>
      </c>
      <c r="G6" s="8" t="s">
        <v>127</v>
      </c>
      <c r="H6" s="13">
        <v>200</v>
      </c>
      <c r="I6" s="8">
        <v>20</v>
      </c>
      <c r="J6" s="11"/>
      <c r="K6" s="11"/>
      <c r="L6" s="26"/>
      <c r="M6" s="26"/>
      <c r="N6" s="11"/>
      <c r="O6" s="19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"/>
  <sheetViews>
    <sheetView tabSelected="1" zoomScale="85" zoomScaleNormal="85" workbookViewId="0">
      <selection activeCell="I18" sqref="I18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</cols>
  <sheetData>
    <row r="1" spans="1:14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4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</row>
    <row r="3" spans="1:14">
      <c r="A3" s="75" t="s">
        <v>125</v>
      </c>
      <c r="B3" s="59" t="s">
        <v>262</v>
      </c>
      <c r="C3" s="59">
        <v>10000000</v>
      </c>
      <c r="D3" s="8">
        <f>C3/E3/H3/I3</f>
        <v>500000</v>
      </c>
      <c r="E3" s="11">
        <v>1</v>
      </c>
      <c r="F3" s="60" t="s">
        <v>284</v>
      </c>
      <c r="G3" s="8">
        <v>10000</v>
      </c>
      <c r="H3" s="8">
        <v>20</v>
      </c>
      <c r="I3" s="14">
        <v>1</v>
      </c>
      <c r="J3" s="87">
        <f>L3/C3*I3</f>
        <v>1E-3</v>
      </c>
      <c r="K3" s="87">
        <f>1000/J3*I3</f>
        <v>1000000</v>
      </c>
      <c r="L3" s="49">
        <f>N3/M3</f>
        <v>10000</v>
      </c>
      <c r="M3">
        <v>1</v>
      </c>
      <c r="N3">
        <v>10000</v>
      </c>
    </row>
    <row r="4" spans="1:14">
      <c r="A4" s="47"/>
      <c r="B4" s="59" t="s">
        <v>262</v>
      </c>
      <c r="C4" s="59">
        <v>10000000</v>
      </c>
      <c r="D4" s="8">
        <f t="shared" ref="D4:D5" si="0">C4/E4/H4/I4</f>
        <v>5000</v>
      </c>
      <c r="E4" s="11">
        <v>1</v>
      </c>
      <c r="F4" s="60" t="s">
        <v>284</v>
      </c>
      <c r="G4" s="8">
        <v>10000</v>
      </c>
      <c r="H4" s="8">
        <v>20</v>
      </c>
      <c r="I4" s="14">
        <v>100</v>
      </c>
      <c r="J4" s="87">
        <f t="shared" ref="J4:J5" si="1">L4/C4*I4</f>
        <v>0.02</v>
      </c>
      <c r="K4" s="87">
        <f t="shared" ref="K4:K5" si="2">1000/J4*I4</f>
        <v>5000000</v>
      </c>
      <c r="L4" s="49">
        <f>N4/M4</f>
        <v>2000</v>
      </c>
      <c r="M4">
        <v>5</v>
      </c>
      <c r="N4">
        <v>10000</v>
      </c>
    </row>
    <row r="5" spans="1:14">
      <c r="A5" s="47"/>
      <c r="B5" s="59" t="s">
        <v>262</v>
      </c>
      <c r="C5" s="59">
        <v>10000000</v>
      </c>
      <c r="D5" s="8">
        <f t="shared" si="0"/>
        <v>2500</v>
      </c>
      <c r="E5" s="11">
        <v>1</v>
      </c>
      <c r="F5" s="60" t="s">
        <v>284</v>
      </c>
      <c r="G5" s="8">
        <v>10000</v>
      </c>
      <c r="H5" s="8">
        <v>20</v>
      </c>
      <c r="I5" s="14">
        <v>200</v>
      </c>
      <c r="J5" s="87">
        <f t="shared" si="1"/>
        <v>0.04</v>
      </c>
      <c r="K5" s="87">
        <f t="shared" si="2"/>
        <v>5000000</v>
      </c>
      <c r="L5" s="49">
        <f>N5/M5</f>
        <v>2000</v>
      </c>
      <c r="M5">
        <v>5</v>
      </c>
      <c r="N5">
        <v>10000</v>
      </c>
    </row>
    <row r="6" spans="1:14">
      <c r="A6" s="75" t="s">
        <v>125</v>
      </c>
      <c r="B6" s="59" t="s">
        <v>262</v>
      </c>
      <c r="C6" s="59">
        <v>10000000</v>
      </c>
      <c r="D6" s="8">
        <f>C6/E6/H6/I6</f>
        <v>500000</v>
      </c>
      <c r="E6" s="11">
        <v>1</v>
      </c>
      <c r="F6" s="60" t="s">
        <v>283</v>
      </c>
      <c r="G6" s="8">
        <v>10000</v>
      </c>
      <c r="H6" s="8">
        <v>20</v>
      </c>
      <c r="I6" s="14">
        <v>1</v>
      </c>
      <c r="J6" s="87">
        <f>L6/C6*I6</f>
        <v>1E-3</v>
      </c>
      <c r="K6" s="87">
        <f>1000/J6*I6</f>
        <v>1000000</v>
      </c>
      <c r="L6" s="49">
        <f>N6/M6</f>
        <v>10000</v>
      </c>
      <c r="M6">
        <v>1</v>
      </c>
      <c r="N6">
        <v>10000</v>
      </c>
    </row>
    <row r="7" spans="1:14">
      <c r="A7" s="47"/>
      <c r="B7" s="59" t="s">
        <v>262</v>
      </c>
      <c r="C7" s="59">
        <v>10000000</v>
      </c>
      <c r="D7" s="8">
        <f t="shared" ref="D7:D8" si="3">C7/E7/H7/I7</f>
        <v>5000</v>
      </c>
      <c r="E7" s="11">
        <v>1</v>
      </c>
      <c r="F7" s="60" t="s">
        <v>283</v>
      </c>
      <c r="G7" s="8">
        <v>10000</v>
      </c>
      <c r="H7" s="8">
        <v>20</v>
      </c>
      <c r="I7" s="14">
        <v>100</v>
      </c>
      <c r="J7" s="87">
        <f t="shared" ref="J7:J8" si="4">L7/C7*I7</f>
        <v>0.02</v>
      </c>
      <c r="K7" s="87">
        <f t="shared" ref="K7:K8" si="5">1000/J7*I7</f>
        <v>5000000</v>
      </c>
      <c r="L7" s="49">
        <f t="shared" ref="L7:L8" si="6">N7/M7</f>
        <v>2000</v>
      </c>
      <c r="M7">
        <v>5</v>
      </c>
      <c r="N7">
        <v>10000</v>
      </c>
    </row>
    <row r="8" spans="1:14">
      <c r="A8" s="47"/>
      <c r="B8" s="59" t="s">
        <v>262</v>
      </c>
      <c r="C8" s="59">
        <v>10000000</v>
      </c>
      <c r="D8" s="8">
        <f t="shared" si="3"/>
        <v>2500</v>
      </c>
      <c r="E8" s="11">
        <v>1</v>
      </c>
      <c r="F8" s="60" t="s">
        <v>283</v>
      </c>
      <c r="G8" s="8">
        <v>10000</v>
      </c>
      <c r="H8" s="8">
        <v>20</v>
      </c>
      <c r="I8" s="14">
        <v>200</v>
      </c>
      <c r="J8" s="87">
        <f t="shared" si="4"/>
        <v>0.04</v>
      </c>
      <c r="K8" s="87">
        <f t="shared" si="5"/>
        <v>5000000</v>
      </c>
      <c r="L8" s="49">
        <f t="shared" si="6"/>
        <v>2000</v>
      </c>
      <c r="M8">
        <v>5</v>
      </c>
      <c r="N8">
        <v>10000</v>
      </c>
    </row>
    <row r="9" spans="1:14">
      <c r="A9" s="75" t="s">
        <v>125</v>
      </c>
      <c r="B9" s="59" t="s">
        <v>262</v>
      </c>
      <c r="C9" s="59">
        <v>10000000</v>
      </c>
      <c r="D9" s="8">
        <f>C9/E9/H9/I9</f>
        <v>500000</v>
      </c>
      <c r="E9" s="11">
        <v>1</v>
      </c>
      <c r="F9" s="60" t="s">
        <v>285</v>
      </c>
      <c r="G9" s="8">
        <v>10000</v>
      </c>
      <c r="H9" s="8">
        <v>20</v>
      </c>
      <c r="I9" s="14">
        <v>1</v>
      </c>
      <c r="J9" s="87">
        <f>L9/C9*I9</f>
        <v>1E-3</v>
      </c>
      <c r="K9" s="87">
        <f>1000/J9*I9</f>
        <v>1000000</v>
      </c>
      <c r="L9" s="49">
        <f>N9/M9</f>
        <v>10000</v>
      </c>
      <c r="M9">
        <v>1</v>
      </c>
      <c r="N9">
        <v>10000</v>
      </c>
    </row>
    <row r="10" spans="1:14">
      <c r="A10" s="47"/>
      <c r="B10" s="59" t="s">
        <v>262</v>
      </c>
      <c r="C10" s="59">
        <v>10000000</v>
      </c>
      <c r="D10" s="8">
        <f t="shared" ref="D10:D11" si="7">C10/E10/H10/I10</f>
        <v>5000</v>
      </c>
      <c r="E10" s="11">
        <v>1</v>
      </c>
      <c r="F10" s="60" t="s">
        <v>285</v>
      </c>
      <c r="G10" s="8">
        <v>10000</v>
      </c>
      <c r="H10" s="8">
        <v>20</v>
      </c>
      <c r="I10" s="14">
        <v>100</v>
      </c>
      <c r="J10" s="87">
        <f t="shared" ref="J10:J11" si="8">L10/C10*I10</f>
        <v>0.02</v>
      </c>
      <c r="K10" s="87">
        <f t="shared" ref="K10:K11" si="9">1000/J10*I10</f>
        <v>5000000</v>
      </c>
      <c r="L10" s="49">
        <f t="shared" ref="L10:L11" si="10">N10/M10</f>
        <v>2000</v>
      </c>
      <c r="M10">
        <v>5</v>
      </c>
      <c r="N10">
        <v>10000</v>
      </c>
    </row>
    <row r="11" spans="1:14">
      <c r="A11" s="47"/>
      <c r="B11" s="59" t="s">
        <v>262</v>
      </c>
      <c r="C11" s="59">
        <v>10000000</v>
      </c>
      <c r="D11" s="8">
        <f t="shared" si="7"/>
        <v>2500</v>
      </c>
      <c r="E11" s="11">
        <v>1</v>
      </c>
      <c r="F11" s="60" t="s">
        <v>285</v>
      </c>
      <c r="G11" s="8">
        <v>10000</v>
      </c>
      <c r="H11" s="8">
        <v>20</v>
      </c>
      <c r="I11" s="14">
        <v>200</v>
      </c>
      <c r="J11" s="87">
        <f t="shared" si="8"/>
        <v>0.04</v>
      </c>
      <c r="K11" s="87">
        <f t="shared" si="9"/>
        <v>5000000</v>
      </c>
      <c r="L11" s="49">
        <f t="shared" si="10"/>
        <v>2000</v>
      </c>
      <c r="M11">
        <v>5</v>
      </c>
      <c r="N11">
        <v>10000</v>
      </c>
    </row>
    <row r="12" spans="1:14">
      <c r="A12" s="75" t="s">
        <v>125</v>
      </c>
      <c r="B12" s="59" t="s">
        <v>262</v>
      </c>
      <c r="C12" s="59">
        <v>10000000</v>
      </c>
      <c r="D12" s="8">
        <f>C12/E12/H12/I12</f>
        <v>500000</v>
      </c>
      <c r="E12" s="11">
        <v>1</v>
      </c>
      <c r="F12" s="60" t="s">
        <v>286</v>
      </c>
      <c r="G12" s="8">
        <v>10000</v>
      </c>
      <c r="H12" s="8">
        <v>20</v>
      </c>
      <c r="I12" s="14">
        <v>1</v>
      </c>
      <c r="J12" s="87">
        <f>L12/C12*I12</f>
        <v>1E-3</v>
      </c>
      <c r="K12" s="87">
        <f>1000/J12*I12</f>
        <v>1000000</v>
      </c>
      <c r="L12" s="49">
        <f>N12/M12</f>
        <v>10000</v>
      </c>
      <c r="M12">
        <v>1</v>
      </c>
      <c r="N12">
        <v>10000</v>
      </c>
    </row>
    <row r="13" spans="1:14">
      <c r="A13" s="47"/>
      <c r="B13" s="59" t="s">
        <v>262</v>
      </c>
      <c r="C13" s="59">
        <v>10000000</v>
      </c>
      <c r="D13" s="8">
        <f t="shared" ref="D13:D14" si="11">C13/E13/H13/I13</f>
        <v>5000</v>
      </c>
      <c r="E13" s="11">
        <v>1</v>
      </c>
      <c r="F13" s="60" t="s">
        <v>286</v>
      </c>
      <c r="G13" s="8">
        <v>10000</v>
      </c>
      <c r="H13" s="8">
        <v>20</v>
      </c>
      <c r="I13" s="14">
        <v>100</v>
      </c>
      <c r="J13" s="87">
        <f t="shared" ref="J13:J14" si="12">L13/C13*I13</f>
        <v>0.02</v>
      </c>
      <c r="K13" s="87">
        <f t="shared" ref="K13:K14" si="13">1000/J13*I13</f>
        <v>5000000</v>
      </c>
      <c r="L13" s="49">
        <f t="shared" ref="L13:L14" si="14">N13/M13</f>
        <v>2000</v>
      </c>
      <c r="M13">
        <v>5</v>
      </c>
      <c r="N13">
        <v>10000</v>
      </c>
    </row>
    <row r="14" spans="1:14">
      <c r="A14" s="47"/>
      <c r="B14" s="59" t="s">
        <v>262</v>
      </c>
      <c r="C14" s="59">
        <v>10000000</v>
      </c>
      <c r="D14" s="8">
        <f t="shared" si="11"/>
        <v>2500</v>
      </c>
      <c r="E14" s="11">
        <v>1</v>
      </c>
      <c r="F14" s="60" t="s">
        <v>286</v>
      </c>
      <c r="G14" s="8">
        <v>10000</v>
      </c>
      <c r="H14" s="8">
        <v>20</v>
      </c>
      <c r="I14" s="14">
        <v>200</v>
      </c>
      <c r="J14" s="87">
        <f t="shared" si="12"/>
        <v>0.04</v>
      </c>
      <c r="K14" s="87">
        <f t="shared" si="13"/>
        <v>5000000</v>
      </c>
      <c r="L14" s="49">
        <f t="shared" si="14"/>
        <v>2000</v>
      </c>
      <c r="M14">
        <v>5</v>
      </c>
      <c r="N14">
        <v>10000</v>
      </c>
    </row>
    <row r="15" spans="1:14" ht="14.15" customHeight="1">
      <c r="A15" s="95" t="s">
        <v>142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4">
      <c r="A16" s="1"/>
      <c r="E16" s="1"/>
      <c r="F16" s="1"/>
      <c r="G16" s="1"/>
      <c r="H16" s="1"/>
      <c r="I16" s="1"/>
      <c r="J16" s="92"/>
      <c r="K16" s="92"/>
    </row>
    <row r="23" ht="14.15" customHeight="1"/>
  </sheetData>
  <mergeCells count="2">
    <mergeCell ref="A1:K1"/>
    <mergeCell ref="A15:K15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273</v>
      </c>
      <c r="B2" s="4" t="s">
        <v>270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</row>
    <row r="3" spans="1:7">
      <c r="A3" s="107" t="s">
        <v>274</v>
      </c>
      <c r="B3" s="8" t="s">
        <v>272</v>
      </c>
      <c r="C3" s="11" t="s">
        <v>191</v>
      </c>
      <c r="D3" s="41">
        <v>10000000</v>
      </c>
      <c r="E3" s="8">
        <v>1</v>
      </c>
      <c r="F3" s="8" t="s">
        <v>192</v>
      </c>
      <c r="G3" s="41">
        <v>76681</v>
      </c>
    </row>
    <row r="4" spans="1:7">
      <c r="A4" s="108"/>
      <c r="B4" s="8" t="s">
        <v>272</v>
      </c>
      <c r="C4" s="11" t="s">
        <v>193</v>
      </c>
      <c r="D4" s="41">
        <v>10000000</v>
      </c>
      <c r="E4" s="8">
        <v>1</v>
      </c>
      <c r="F4" s="8" t="s">
        <v>192</v>
      </c>
      <c r="G4" s="41">
        <v>25530</v>
      </c>
    </row>
    <row r="5" spans="1:7">
      <c r="A5" s="108"/>
      <c r="B5" s="8" t="s">
        <v>272</v>
      </c>
      <c r="C5" s="11" t="s">
        <v>191</v>
      </c>
      <c r="D5" s="41">
        <v>10000000</v>
      </c>
      <c r="E5" s="8">
        <v>1</v>
      </c>
      <c r="F5" s="8" t="s">
        <v>194</v>
      </c>
      <c r="G5" s="41">
        <v>130112</v>
      </c>
    </row>
    <row r="6" spans="1:7">
      <c r="A6" s="109"/>
      <c r="B6" s="8" t="s">
        <v>272</v>
      </c>
      <c r="C6" s="11" t="s">
        <v>193</v>
      </c>
      <c r="D6" s="41">
        <v>10000000</v>
      </c>
      <c r="E6" s="8">
        <v>1</v>
      </c>
      <c r="F6" s="8" t="s">
        <v>194</v>
      </c>
      <c r="G6" s="41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I24" sqref="I24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15" customHeight="1">
      <c r="A1" s="110" t="s">
        <v>254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215</v>
      </c>
      <c r="B2" s="5" t="s">
        <v>270</v>
      </c>
      <c r="C2" s="5" t="s">
        <v>216</v>
      </c>
      <c r="D2" s="5" t="s">
        <v>117</v>
      </c>
      <c r="E2" s="5" t="s">
        <v>255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19" customFormat="1">
      <c r="A3" s="27" t="s">
        <v>218</v>
      </c>
      <c r="B3" s="13" t="s">
        <v>266</v>
      </c>
      <c r="C3" s="13" t="s">
        <v>219</v>
      </c>
      <c r="D3" s="13">
        <v>10000000</v>
      </c>
      <c r="E3" s="13">
        <v>100</v>
      </c>
      <c r="F3" s="13">
        <v>20</v>
      </c>
      <c r="G3" s="13">
        <v>1</v>
      </c>
      <c r="H3" s="28">
        <f>J3/F3</f>
        <v>2257.1</v>
      </c>
      <c r="I3" s="28">
        <f>1000/H3*G3</f>
        <v>0.44304638695671439</v>
      </c>
      <c r="J3" s="32">
        <f>L3/K3</f>
        <v>45142</v>
      </c>
      <c r="K3" s="19">
        <v>1</v>
      </c>
      <c r="L3" s="32">
        <v>45142</v>
      </c>
    </row>
    <row r="4" spans="1:12" s="19" customFormat="1">
      <c r="A4" s="29"/>
      <c r="B4" s="13" t="s">
        <v>266</v>
      </c>
      <c r="C4" s="13" t="s">
        <v>219</v>
      </c>
      <c r="D4" s="13">
        <v>10000000</v>
      </c>
      <c r="E4" s="13">
        <v>100</v>
      </c>
      <c r="F4" s="13">
        <v>20</v>
      </c>
      <c r="G4" s="13">
        <v>50</v>
      </c>
      <c r="H4" s="28">
        <f t="shared" ref="H4:H24" si="0">J4/F4</f>
        <v>27910.1</v>
      </c>
      <c r="I4" s="28">
        <f t="shared" ref="I4:I24" si="1">1000/H4*G4</f>
        <v>1.791466171744279</v>
      </c>
      <c r="J4" s="32">
        <f t="shared" ref="J4:J24" si="2">L4/K4</f>
        <v>558202</v>
      </c>
      <c r="K4" s="19">
        <v>5</v>
      </c>
      <c r="L4" s="19">
        <v>2791010</v>
      </c>
    </row>
    <row r="5" spans="1:12" s="19" customFormat="1">
      <c r="A5" s="29"/>
      <c r="B5" s="13" t="s">
        <v>266</v>
      </c>
      <c r="C5" s="13" t="s">
        <v>220</v>
      </c>
      <c r="D5" s="13">
        <v>10000000</v>
      </c>
      <c r="E5" s="13">
        <v>100</v>
      </c>
      <c r="F5" s="13">
        <v>20</v>
      </c>
      <c r="G5" s="13">
        <v>1</v>
      </c>
      <c r="H5" s="28">
        <f t="shared" si="0"/>
        <v>21.05</v>
      </c>
      <c r="I5" s="28">
        <f t="shared" si="1"/>
        <v>47.505938242280287</v>
      </c>
      <c r="J5" s="32">
        <f t="shared" si="2"/>
        <v>421</v>
      </c>
      <c r="K5" s="19">
        <v>1</v>
      </c>
      <c r="L5" s="19">
        <v>421</v>
      </c>
    </row>
    <row r="6" spans="1:12" s="19" customFormat="1">
      <c r="A6" s="29"/>
      <c r="B6" s="13" t="s">
        <v>266</v>
      </c>
      <c r="C6" s="13" t="s">
        <v>220</v>
      </c>
      <c r="D6" s="13">
        <v>10000000</v>
      </c>
      <c r="E6" s="13">
        <v>100</v>
      </c>
      <c r="F6" s="13">
        <v>20</v>
      </c>
      <c r="G6" s="13">
        <v>50</v>
      </c>
      <c r="H6" s="28">
        <f t="shared" si="0"/>
        <v>67.099999999999994</v>
      </c>
      <c r="I6" s="28">
        <f t="shared" si="1"/>
        <v>745.15648286140095</v>
      </c>
      <c r="J6" s="32">
        <f t="shared" si="2"/>
        <v>1342</v>
      </c>
      <c r="K6" s="19">
        <v>5</v>
      </c>
      <c r="L6" s="19">
        <v>6710</v>
      </c>
    </row>
    <row r="7" spans="1:12" s="19" customFormat="1">
      <c r="A7" s="29"/>
      <c r="B7" s="13" t="s">
        <v>266</v>
      </c>
      <c r="C7" s="13" t="s">
        <v>220</v>
      </c>
      <c r="D7" s="13">
        <v>10000000</v>
      </c>
      <c r="E7" s="13">
        <v>100</v>
      </c>
      <c r="F7" s="13">
        <v>20</v>
      </c>
      <c r="G7" s="13">
        <v>100</v>
      </c>
      <c r="H7" s="28">
        <f t="shared" si="0"/>
        <v>75.320000000000007</v>
      </c>
      <c r="I7" s="28">
        <f t="shared" si="1"/>
        <v>1327.668613913967</v>
      </c>
      <c r="J7" s="32">
        <f t="shared" si="2"/>
        <v>1506.4</v>
      </c>
      <c r="K7" s="19">
        <v>5</v>
      </c>
      <c r="L7" s="19">
        <v>7532</v>
      </c>
    </row>
    <row r="8" spans="1:12" s="19" customFormat="1">
      <c r="A8" s="29"/>
      <c r="B8" s="13" t="s">
        <v>266</v>
      </c>
      <c r="C8" s="13" t="s">
        <v>221</v>
      </c>
      <c r="D8" s="13">
        <v>10000000</v>
      </c>
      <c r="E8" s="13">
        <v>100</v>
      </c>
      <c r="F8" s="13">
        <v>20</v>
      </c>
      <c r="G8" s="13">
        <v>1</v>
      </c>
      <c r="H8" s="28">
        <f t="shared" si="0"/>
        <v>24.95</v>
      </c>
      <c r="I8" s="28">
        <f t="shared" si="1"/>
        <v>40.080160320641284</v>
      </c>
      <c r="J8" s="32">
        <f t="shared" si="2"/>
        <v>499</v>
      </c>
      <c r="K8" s="19">
        <v>1</v>
      </c>
      <c r="L8" s="19">
        <v>499</v>
      </c>
    </row>
    <row r="9" spans="1:12" s="19" customFormat="1">
      <c r="A9" s="29"/>
      <c r="B9" s="13" t="s">
        <v>266</v>
      </c>
      <c r="C9" s="13" t="s">
        <v>221</v>
      </c>
      <c r="D9" s="13">
        <v>10000000</v>
      </c>
      <c r="E9" s="13">
        <v>100</v>
      </c>
      <c r="F9" s="13">
        <v>20</v>
      </c>
      <c r="G9" s="13">
        <v>50</v>
      </c>
      <c r="H9" s="28">
        <f t="shared" si="0"/>
        <v>66.47</v>
      </c>
      <c r="I9" s="28">
        <f t="shared" si="1"/>
        <v>752.21904618624944</v>
      </c>
      <c r="J9" s="32">
        <f t="shared" si="2"/>
        <v>1329.4</v>
      </c>
      <c r="K9" s="19">
        <v>5</v>
      </c>
      <c r="L9" s="19">
        <v>6647</v>
      </c>
    </row>
    <row r="10" spans="1:12" s="67" customFormat="1">
      <c r="A10" s="69"/>
      <c r="B10" s="13" t="s">
        <v>266</v>
      </c>
      <c r="C10" s="31" t="s">
        <v>221</v>
      </c>
      <c r="D10" s="31">
        <v>10000000</v>
      </c>
      <c r="E10" s="13">
        <v>100</v>
      </c>
      <c r="F10" s="13">
        <v>20</v>
      </c>
      <c r="G10" s="31">
        <v>100</v>
      </c>
      <c r="H10" s="28">
        <f t="shared" si="0"/>
        <v>59.75</v>
      </c>
      <c r="I10" s="28">
        <f t="shared" si="1"/>
        <v>1673.6401673640166</v>
      </c>
      <c r="J10" s="32">
        <f t="shared" si="2"/>
        <v>1195</v>
      </c>
      <c r="K10" s="19">
        <v>5</v>
      </c>
      <c r="L10" s="67">
        <v>5975</v>
      </c>
    </row>
    <row r="11" spans="1:12" s="19" customFormat="1">
      <c r="A11" s="29"/>
      <c r="B11" s="13" t="s">
        <v>266</v>
      </c>
      <c r="C11" s="13" t="s">
        <v>222</v>
      </c>
      <c r="D11" s="13">
        <v>10000000</v>
      </c>
      <c r="E11" s="13">
        <v>100</v>
      </c>
      <c r="F11" s="13">
        <v>20</v>
      </c>
      <c r="G11" s="13">
        <v>1</v>
      </c>
      <c r="H11" s="28">
        <f t="shared" si="0"/>
        <v>20.95</v>
      </c>
      <c r="I11" s="28">
        <f t="shared" si="1"/>
        <v>47.732696897374701</v>
      </c>
      <c r="J11" s="32">
        <f t="shared" si="2"/>
        <v>419</v>
      </c>
      <c r="K11" s="19">
        <v>1</v>
      </c>
      <c r="L11" s="19">
        <v>419</v>
      </c>
    </row>
    <row r="12" spans="1:12" s="19" customFormat="1">
      <c r="A12" s="29"/>
      <c r="B12" s="13" t="s">
        <v>266</v>
      </c>
      <c r="C12" s="13" t="s">
        <v>222</v>
      </c>
      <c r="D12" s="13">
        <v>10000000</v>
      </c>
      <c r="E12" s="13">
        <v>100</v>
      </c>
      <c r="F12" s="13">
        <v>20</v>
      </c>
      <c r="G12" s="13">
        <v>50</v>
      </c>
      <c r="H12" s="28">
        <f t="shared" si="0"/>
        <v>67.599999999999994</v>
      </c>
      <c r="I12" s="28">
        <f t="shared" si="1"/>
        <v>739.64497041420123</v>
      </c>
      <c r="J12" s="32">
        <f t="shared" si="2"/>
        <v>1352</v>
      </c>
      <c r="K12" s="19">
        <v>5</v>
      </c>
      <c r="L12" s="19">
        <v>6760</v>
      </c>
    </row>
    <row r="13" spans="1:12" s="19" customFormat="1">
      <c r="A13" s="29"/>
      <c r="B13" s="13" t="s">
        <v>266</v>
      </c>
      <c r="C13" s="13" t="s">
        <v>222</v>
      </c>
      <c r="D13" s="13">
        <v>10000000</v>
      </c>
      <c r="E13" s="13">
        <v>100</v>
      </c>
      <c r="F13" s="13">
        <v>20</v>
      </c>
      <c r="G13" s="13">
        <v>100</v>
      </c>
      <c r="H13" s="28">
        <f t="shared" si="0"/>
        <v>76.570000000000007</v>
      </c>
      <c r="I13" s="28">
        <f t="shared" si="1"/>
        <v>1305.9945148230377</v>
      </c>
      <c r="J13" s="32">
        <f t="shared" si="2"/>
        <v>1531.4</v>
      </c>
      <c r="K13" s="19">
        <v>5</v>
      </c>
      <c r="L13" s="19">
        <v>7657</v>
      </c>
    </row>
    <row r="14" spans="1:12">
      <c r="A14" s="30"/>
      <c r="B14" s="31" t="s">
        <v>267</v>
      </c>
      <c r="C14" s="8" t="s">
        <v>219</v>
      </c>
      <c r="D14" s="13">
        <v>10000000</v>
      </c>
      <c r="E14" s="13">
        <v>100</v>
      </c>
      <c r="F14" s="13">
        <v>20</v>
      </c>
      <c r="G14" s="13">
        <v>1</v>
      </c>
      <c r="H14" s="28">
        <f t="shared" si="0"/>
        <v>16883.3</v>
      </c>
      <c r="I14" s="28">
        <f t="shared" si="1"/>
        <v>5.9230126811701506E-2</v>
      </c>
      <c r="J14" s="32">
        <f t="shared" si="2"/>
        <v>337666</v>
      </c>
      <c r="K14" s="19">
        <v>1</v>
      </c>
      <c r="L14">
        <v>337666</v>
      </c>
    </row>
    <row r="15" spans="1:12">
      <c r="A15" s="30"/>
      <c r="B15" s="31" t="s">
        <v>267</v>
      </c>
      <c r="C15" s="8" t="s">
        <v>219</v>
      </c>
      <c r="D15" s="13">
        <v>10000000</v>
      </c>
      <c r="E15" s="13">
        <v>100</v>
      </c>
      <c r="F15" s="13">
        <v>20</v>
      </c>
      <c r="G15" s="13">
        <v>50</v>
      </c>
      <c r="H15" s="28">
        <f t="shared" si="0"/>
        <v>48915.409999999996</v>
      </c>
      <c r="I15" s="28">
        <f t="shared" si="1"/>
        <v>1.0221727672322485</v>
      </c>
      <c r="J15" s="32">
        <f t="shared" si="2"/>
        <v>978308.2</v>
      </c>
      <c r="K15" s="19">
        <v>5</v>
      </c>
      <c r="L15" s="19">
        <v>4891541</v>
      </c>
    </row>
    <row r="16" spans="1:12">
      <c r="A16" s="30"/>
      <c r="B16" s="31" t="s">
        <v>267</v>
      </c>
      <c r="C16" s="8" t="s">
        <v>220</v>
      </c>
      <c r="D16" s="13">
        <v>10000000</v>
      </c>
      <c r="E16" s="13">
        <v>100</v>
      </c>
      <c r="F16" s="13">
        <v>20</v>
      </c>
      <c r="G16" s="13">
        <v>1</v>
      </c>
      <c r="H16" s="28">
        <f t="shared" si="0"/>
        <v>23.9</v>
      </c>
      <c r="I16" s="28">
        <f t="shared" si="1"/>
        <v>41.84100418410042</v>
      </c>
      <c r="J16" s="32">
        <f t="shared" si="2"/>
        <v>478</v>
      </c>
      <c r="K16" s="19">
        <v>1</v>
      </c>
      <c r="L16">
        <v>478</v>
      </c>
    </row>
    <row r="17" spans="1:12">
      <c r="A17" s="30"/>
      <c r="B17" s="31" t="s">
        <v>267</v>
      </c>
      <c r="C17" s="8" t="s">
        <v>220</v>
      </c>
      <c r="D17" s="13">
        <v>10000000</v>
      </c>
      <c r="E17" s="13">
        <v>100</v>
      </c>
      <c r="F17" s="13">
        <v>20</v>
      </c>
      <c r="G17" s="13">
        <v>50</v>
      </c>
      <c r="H17" s="28">
        <f t="shared" si="0"/>
        <v>93.15</v>
      </c>
      <c r="I17" s="28">
        <f t="shared" si="1"/>
        <v>536.76865271068164</v>
      </c>
      <c r="J17" s="32">
        <f t="shared" si="2"/>
        <v>1863</v>
      </c>
      <c r="K17" s="19">
        <v>5</v>
      </c>
      <c r="L17">
        <v>9315</v>
      </c>
    </row>
    <row r="18" spans="1:12">
      <c r="A18" s="30"/>
      <c r="B18" s="31" t="s">
        <v>267</v>
      </c>
      <c r="C18" s="8" t="s">
        <v>220</v>
      </c>
      <c r="D18" s="13">
        <v>10000000</v>
      </c>
      <c r="E18" s="13">
        <v>100</v>
      </c>
      <c r="F18" s="13">
        <v>20</v>
      </c>
      <c r="G18" s="13">
        <v>100</v>
      </c>
      <c r="H18" s="28">
        <f t="shared" si="0"/>
        <v>100.42999999999999</v>
      </c>
      <c r="I18" s="28">
        <f t="shared" si="1"/>
        <v>995.71841083341644</v>
      </c>
      <c r="J18" s="32">
        <f t="shared" si="2"/>
        <v>2008.6</v>
      </c>
      <c r="K18" s="19">
        <v>5</v>
      </c>
      <c r="L18">
        <v>10043</v>
      </c>
    </row>
    <row r="19" spans="1:12">
      <c r="A19" s="30"/>
      <c r="B19" s="31" t="s">
        <v>267</v>
      </c>
      <c r="C19" s="8" t="s">
        <v>221</v>
      </c>
      <c r="D19" s="13">
        <v>10000000</v>
      </c>
      <c r="E19" s="13">
        <v>100</v>
      </c>
      <c r="F19" s="13">
        <v>20</v>
      </c>
      <c r="G19" s="13">
        <v>1</v>
      </c>
      <c r="H19" s="28">
        <f t="shared" si="0"/>
        <v>21.85</v>
      </c>
      <c r="I19" s="28">
        <f t="shared" si="1"/>
        <v>45.766590389016017</v>
      </c>
      <c r="J19" s="32">
        <f t="shared" si="2"/>
        <v>437</v>
      </c>
      <c r="K19" s="19">
        <v>1</v>
      </c>
      <c r="L19">
        <v>437</v>
      </c>
    </row>
    <row r="20" spans="1:12">
      <c r="A20" s="30"/>
      <c r="B20" s="31" t="s">
        <v>267</v>
      </c>
      <c r="C20" s="8" t="s">
        <v>221</v>
      </c>
      <c r="D20" s="13">
        <v>10000000</v>
      </c>
      <c r="E20" s="13">
        <v>100</v>
      </c>
      <c r="F20" s="13">
        <v>20</v>
      </c>
      <c r="G20" s="13">
        <v>50</v>
      </c>
      <c r="H20" s="28">
        <f t="shared" si="0"/>
        <v>88.460000000000008</v>
      </c>
      <c r="I20" s="28">
        <f t="shared" si="1"/>
        <v>565.22722134297987</v>
      </c>
      <c r="J20" s="32">
        <f t="shared" si="2"/>
        <v>1769.2</v>
      </c>
      <c r="K20" s="19">
        <v>5</v>
      </c>
      <c r="L20">
        <v>8846</v>
      </c>
    </row>
    <row r="21" spans="1:12" s="67" customFormat="1">
      <c r="A21" s="69"/>
      <c r="B21" s="31" t="s">
        <v>267</v>
      </c>
      <c r="C21" s="31" t="s">
        <v>221</v>
      </c>
      <c r="D21" s="31">
        <v>10000000</v>
      </c>
      <c r="E21" s="13">
        <v>100</v>
      </c>
      <c r="F21" s="13">
        <v>20</v>
      </c>
      <c r="G21" s="31">
        <v>100</v>
      </c>
      <c r="H21" s="28">
        <f t="shared" si="0"/>
        <v>99.77000000000001</v>
      </c>
      <c r="I21" s="28">
        <f t="shared" si="1"/>
        <v>1002.3053021950485</v>
      </c>
      <c r="J21" s="32">
        <f t="shared" si="2"/>
        <v>1995.4</v>
      </c>
      <c r="K21" s="19">
        <v>5</v>
      </c>
      <c r="L21" s="67">
        <v>9977</v>
      </c>
    </row>
    <row r="22" spans="1:12" s="19" customFormat="1">
      <c r="A22" s="29"/>
      <c r="B22" s="31" t="s">
        <v>267</v>
      </c>
      <c r="C22" s="13" t="s">
        <v>222</v>
      </c>
      <c r="D22" s="13">
        <v>10000000</v>
      </c>
      <c r="E22" s="13">
        <v>100</v>
      </c>
      <c r="F22" s="13">
        <v>20</v>
      </c>
      <c r="G22" s="13">
        <v>1</v>
      </c>
      <c r="H22" s="28">
        <f t="shared" si="0"/>
        <v>22.45</v>
      </c>
      <c r="I22" s="28">
        <f t="shared" si="1"/>
        <v>44.543429844098</v>
      </c>
      <c r="J22" s="32">
        <f t="shared" si="2"/>
        <v>449</v>
      </c>
      <c r="K22" s="19">
        <v>1</v>
      </c>
      <c r="L22" s="19">
        <v>449</v>
      </c>
    </row>
    <row r="23" spans="1:12" s="19" customFormat="1">
      <c r="A23" s="29"/>
      <c r="B23" s="31" t="s">
        <v>267</v>
      </c>
      <c r="C23" s="13" t="s">
        <v>222</v>
      </c>
      <c r="D23" s="13">
        <v>10000000</v>
      </c>
      <c r="E23" s="13">
        <v>100</v>
      </c>
      <c r="F23" s="13">
        <v>20</v>
      </c>
      <c r="G23" s="13">
        <v>50</v>
      </c>
      <c r="H23" s="28">
        <f t="shared" si="0"/>
        <v>91.77000000000001</v>
      </c>
      <c r="I23" s="28">
        <f t="shared" si="1"/>
        <v>544.84036177400014</v>
      </c>
      <c r="J23" s="32">
        <f t="shared" si="2"/>
        <v>1835.4</v>
      </c>
      <c r="K23" s="19">
        <v>5</v>
      </c>
      <c r="L23" s="19">
        <v>9177</v>
      </c>
    </row>
    <row r="24" spans="1:12" s="19" customFormat="1">
      <c r="A24" s="29"/>
      <c r="B24" s="31" t="s">
        <v>267</v>
      </c>
      <c r="C24" s="13" t="s">
        <v>222</v>
      </c>
      <c r="D24" s="13">
        <v>10000000</v>
      </c>
      <c r="E24" s="13">
        <v>100</v>
      </c>
      <c r="F24" s="13">
        <v>20</v>
      </c>
      <c r="G24" s="13">
        <v>100</v>
      </c>
      <c r="H24" s="28">
        <f t="shared" si="0"/>
        <v>95.66</v>
      </c>
      <c r="I24" s="28">
        <f t="shared" si="1"/>
        <v>1045.3690152623876</v>
      </c>
      <c r="J24" s="32">
        <f t="shared" si="2"/>
        <v>1913.2</v>
      </c>
      <c r="K24" s="19">
        <v>5</v>
      </c>
      <c r="L24" s="19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215</v>
      </c>
      <c r="B2" s="5" t="s">
        <v>270</v>
      </c>
      <c r="C2" s="5" t="s">
        <v>223</v>
      </c>
      <c r="D2" s="5" t="s">
        <v>117</v>
      </c>
      <c r="E2" s="5" t="s">
        <v>217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0" t="s">
        <v>268</v>
      </c>
      <c r="C3" s="21" t="s">
        <v>224</v>
      </c>
      <c r="D3" s="20">
        <v>10000000</v>
      </c>
      <c r="E3" s="20">
        <v>100</v>
      </c>
      <c r="F3" s="20">
        <v>1</v>
      </c>
      <c r="G3" s="20" t="s">
        <v>225</v>
      </c>
      <c r="H3" s="20">
        <v>20</v>
      </c>
      <c r="I3" s="8">
        <v>1</v>
      </c>
      <c r="J3" s="25">
        <f>N3/H3</f>
        <v>132.80000000000001</v>
      </c>
      <c r="K3" s="25">
        <f>1000/J3*I3</f>
        <v>7.5301204819277103</v>
      </c>
      <c r="L3" s="25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0" t="s">
        <v>268</v>
      </c>
      <c r="C4" s="21" t="s">
        <v>224</v>
      </c>
      <c r="D4" s="20">
        <v>10000000</v>
      </c>
      <c r="E4" s="20">
        <v>100</v>
      </c>
      <c r="F4" s="20">
        <v>1</v>
      </c>
      <c r="G4" s="20" t="s">
        <v>225</v>
      </c>
      <c r="H4" s="20">
        <v>20</v>
      </c>
      <c r="I4" s="8">
        <v>50</v>
      </c>
      <c r="J4" s="25">
        <f t="shared" ref="J4:J8" si="0">N4/H4</f>
        <v>80.92</v>
      </c>
      <c r="K4" s="25">
        <f t="shared" ref="K4:K8" si="1">1000/J4*I4</f>
        <v>617.89421651013345</v>
      </c>
      <c r="L4" s="25"/>
      <c r="M4" s="11"/>
      <c r="N4" s="11">
        <f t="shared" ref="N4:N8" si="2">P4/O4</f>
        <v>1618.4</v>
      </c>
      <c r="O4">
        <v>5</v>
      </c>
      <c r="P4">
        <v>8092</v>
      </c>
    </row>
    <row r="5" spans="1:16" s="19" customFormat="1">
      <c r="A5" s="102"/>
      <c r="B5" s="20" t="s">
        <v>268</v>
      </c>
      <c r="C5" s="23" t="s">
        <v>224</v>
      </c>
      <c r="D5" s="20">
        <v>10000000</v>
      </c>
      <c r="E5" s="20">
        <v>100</v>
      </c>
      <c r="F5" s="22">
        <v>1</v>
      </c>
      <c r="G5" s="22" t="s">
        <v>225</v>
      </c>
      <c r="H5" s="20">
        <v>20</v>
      </c>
      <c r="I5" s="13">
        <v>100</v>
      </c>
      <c r="J5" s="25">
        <f t="shared" si="0"/>
        <v>120.79</v>
      </c>
      <c r="K5" s="25">
        <f t="shared" si="1"/>
        <v>827.88310290586969</v>
      </c>
      <c r="L5" s="26"/>
      <c r="M5" s="26"/>
      <c r="N5" s="11">
        <f t="shared" si="2"/>
        <v>2415.8000000000002</v>
      </c>
      <c r="O5" s="19">
        <v>5</v>
      </c>
      <c r="P5" s="19">
        <v>12079</v>
      </c>
    </row>
    <row r="6" spans="1:16">
      <c r="A6" s="102"/>
      <c r="B6" s="20" t="s">
        <v>268</v>
      </c>
      <c r="C6" s="21" t="s">
        <v>226</v>
      </c>
      <c r="D6" s="20">
        <v>10000000</v>
      </c>
      <c r="E6" s="20">
        <v>100</v>
      </c>
      <c r="F6" s="24">
        <v>1</v>
      </c>
      <c r="G6" s="20" t="s">
        <v>225</v>
      </c>
      <c r="H6" s="20">
        <v>20</v>
      </c>
      <c r="I6" s="8">
        <v>1</v>
      </c>
      <c r="J6" s="25">
        <f t="shared" si="0"/>
        <v>113.7</v>
      </c>
      <c r="K6" s="25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0" t="s">
        <v>268</v>
      </c>
      <c r="C7" s="21" t="s">
        <v>226</v>
      </c>
      <c r="D7" s="20">
        <v>10000000</v>
      </c>
      <c r="E7" s="20">
        <v>100</v>
      </c>
      <c r="F7" s="24">
        <v>1</v>
      </c>
      <c r="G7" s="20" t="s">
        <v>225</v>
      </c>
      <c r="H7" s="20">
        <v>20</v>
      </c>
      <c r="I7" s="8">
        <v>50</v>
      </c>
      <c r="J7" s="25">
        <f t="shared" si="0"/>
        <v>57.52</v>
      </c>
      <c r="K7" s="25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19" customFormat="1">
      <c r="A8" s="102"/>
      <c r="B8" s="20" t="s">
        <v>268</v>
      </c>
      <c r="C8" s="23" t="s">
        <v>226</v>
      </c>
      <c r="D8" s="20">
        <v>10000000</v>
      </c>
      <c r="E8" s="20">
        <v>100</v>
      </c>
      <c r="F8" s="22">
        <v>1</v>
      </c>
      <c r="G8" s="22" t="s">
        <v>225</v>
      </c>
      <c r="H8" s="20">
        <v>20</v>
      </c>
      <c r="I8" s="13">
        <v>100</v>
      </c>
      <c r="J8" s="25">
        <f t="shared" si="0"/>
        <v>100.88</v>
      </c>
      <c r="K8" s="25">
        <f t="shared" si="1"/>
        <v>991.27676447264082</v>
      </c>
      <c r="L8" s="26"/>
      <c r="M8" s="26"/>
      <c r="N8" s="11">
        <f t="shared" si="2"/>
        <v>2017.6</v>
      </c>
      <c r="O8" s="19">
        <v>5</v>
      </c>
      <c r="P8" s="19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5" t="s">
        <v>215</v>
      </c>
      <c r="B2" s="5" t="s">
        <v>270</v>
      </c>
      <c r="C2" s="15" t="s">
        <v>117</v>
      </c>
      <c r="D2" s="15" t="s">
        <v>118</v>
      </c>
      <c r="E2" s="15" t="s">
        <v>120</v>
      </c>
      <c r="F2" s="15" t="s">
        <v>121</v>
      </c>
      <c r="G2" s="16" t="s">
        <v>122</v>
      </c>
      <c r="H2" s="16" t="s">
        <v>123</v>
      </c>
      <c r="I2" s="16" t="s">
        <v>153</v>
      </c>
      <c r="J2" s="18" t="s">
        <v>154</v>
      </c>
      <c r="K2" s="18" t="s">
        <v>135</v>
      </c>
    </row>
    <row r="3" spans="1:13">
      <c r="A3" s="101" t="s">
        <v>218</v>
      </c>
      <c r="B3" s="8" t="s">
        <v>269</v>
      </c>
      <c r="C3" s="8">
        <v>10000000</v>
      </c>
      <c r="D3" s="8">
        <v>1</v>
      </c>
      <c r="E3" s="8">
        <v>20</v>
      </c>
      <c r="F3" s="8">
        <v>1</v>
      </c>
      <c r="G3" s="17">
        <f>K3/E3</f>
        <v>3064.35</v>
      </c>
      <c r="H3" s="17">
        <f>1000/G3*F3</f>
        <v>0.32633348018339942</v>
      </c>
      <c r="I3" s="17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269</v>
      </c>
      <c r="C4" s="8">
        <v>10000000</v>
      </c>
      <c r="D4" s="8">
        <v>1</v>
      </c>
      <c r="E4" s="8">
        <v>20</v>
      </c>
      <c r="F4" s="8">
        <v>50</v>
      </c>
      <c r="G4" s="17">
        <f t="shared" ref="G4:G8" si="0">K4/E4</f>
        <v>2642.42</v>
      </c>
      <c r="H4" s="17">
        <f t="shared" ref="H4:H8" si="1">1000/G4*F4</f>
        <v>18.922048728059885</v>
      </c>
      <c r="I4" s="17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269</v>
      </c>
      <c r="C5" s="8">
        <v>10000000</v>
      </c>
      <c r="D5" s="8">
        <v>1</v>
      </c>
      <c r="E5" s="8">
        <v>20</v>
      </c>
      <c r="F5" s="8">
        <v>100</v>
      </c>
      <c r="G5" s="17">
        <f t="shared" si="0"/>
        <v>2712.5099999999998</v>
      </c>
      <c r="H5" s="17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218</v>
      </c>
      <c r="B6" s="8" t="s">
        <v>271</v>
      </c>
      <c r="C6" s="8">
        <v>10000000</v>
      </c>
      <c r="D6" s="8">
        <v>1</v>
      </c>
      <c r="E6" s="8">
        <v>20</v>
      </c>
      <c r="F6" s="8">
        <v>1</v>
      </c>
      <c r="G6" s="17">
        <f t="shared" si="0"/>
        <v>6681.65</v>
      </c>
      <c r="H6" s="17">
        <f t="shared" si="1"/>
        <v>0.14966363098935145</v>
      </c>
      <c r="I6" s="17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271</v>
      </c>
      <c r="C7" s="8">
        <v>10000000</v>
      </c>
      <c r="D7" s="8">
        <v>1</v>
      </c>
      <c r="E7" s="8">
        <v>20</v>
      </c>
      <c r="F7" s="8">
        <v>50</v>
      </c>
      <c r="G7" s="17">
        <f t="shared" si="0"/>
        <v>9054.4500000000007</v>
      </c>
      <c r="H7" s="17">
        <f t="shared" si="1"/>
        <v>5.5221465688142288</v>
      </c>
      <c r="I7" s="17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271</v>
      </c>
      <c r="C8" s="8">
        <v>10000000</v>
      </c>
      <c r="D8" s="8">
        <v>1</v>
      </c>
      <c r="E8" s="8">
        <v>20</v>
      </c>
      <c r="F8" s="8">
        <v>100</v>
      </c>
      <c r="G8" s="17">
        <f t="shared" si="0"/>
        <v>9180.4500000000007</v>
      </c>
      <c r="H8" s="17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1" t="s">
        <v>227</v>
      </c>
      <c r="B9" s="111"/>
      <c r="C9" s="111"/>
      <c r="D9" s="111"/>
      <c r="E9" s="111"/>
      <c r="F9" s="111"/>
      <c r="G9" s="111"/>
      <c r="H9" s="111"/>
      <c r="I9" s="111"/>
      <c r="J9" s="111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8" sqref="A8:XFD8"/>
    </sheetView>
  </sheetViews>
  <sheetFormatPr defaultColWidth="9" defaultRowHeight="14"/>
  <cols>
    <col min="1" max="1" width="6.6328125" customWidth="1"/>
    <col min="3" max="3" width="11.36328125" customWidth="1"/>
    <col min="6" max="6" width="15.08984375" customWidth="1"/>
    <col min="9" max="9" width="10.6328125"/>
    <col min="10" max="10" width="12.90625"/>
  </cols>
  <sheetData>
    <row r="1" spans="1:15" ht="14.15" customHeight="1">
      <c r="A1" s="112" t="s">
        <v>228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279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>
        <v>0.26114809999999999</v>
      </c>
      <c r="L3" s="11">
        <v>3829.2447849999999</v>
      </c>
      <c r="M3" s="11">
        <f>O3/N3</f>
        <v>2766710</v>
      </c>
      <c r="N3">
        <v>1</v>
      </c>
      <c r="O3">
        <v>2766710</v>
      </c>
    </row>
    <row r="4" spans="1:15">
      <c r="B4" s="85" t="s">
        <v>279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>
        <v>0.44394499999999998</v>
      </c>
      <c r="L4" s="11">
        <v>112626.5641</v>
      </c>
      <c r="M4" s="11">
        <f t="shared" ref="M4:M16" si="2">O4/N4</f>
        <v>106713</v>
      </c>
      <c r="N4">
        <v>5</v>
      </c>
      <c r="O4">
        <v>533565</v>
      </c>
    </row>
    <row r="5" spans="1:15">
      <c r="B5" s="85" t="s">
        <v>279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>
        <v>0.54191400000000001</v>
      </c>
      <c r="L5" s="11">
        <v>184531.1249</v>
      </c>
      <c r="M5" s="11">
        <f t="shared" si="2"/>
        <v>76653.2</v>
      </c>
      <c r="N5">
        <v>5</v>
      </c>
      <c r="O5">
        <v>383266</v>
      </c>
    </row>
    <row r="6" spans="1:15">
      <c r="B6" s="85" t="s">
        <v>279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>
        <v>0.71161200000000002</v>
      </c>
      <c r="L6" s="11">
        <v>281052.03399999999</v>
      </c>
      <c r="M6" s="11">
        <f t="shared" si="2"/>
        <v>51963.8</v>
      </c>
      <c r="N6">
        <v>5</v>
      </c>
      <c r="O6">
        <v>259819</v>
      </c>
    </row>
    <row r="7" spans="1:15">
      <c r="B7" s="85" t="s">
        <v>279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85" t="s">
        <v>279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85" t="s">
        <v>279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85" t="s">
        <v>279</v>
      </c>
      <c r="C10" s="8">
        <v>10000000</v>
      </c>
      <c r="D10" s="11">
        <v>1</v>
      </c>
      <c r="E10" s="11" t="s">
        <v>231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85" t="s">
        <v>279</v>
      </c>
      <c r="C11" s="8">
        <v>10000000</v>
      </c>
      <c r="D11" s="11">
        <v>1</v>
      </c>
      <c r="E11" s="11" t="s">
        <v>231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85" t="s">
        <v>279</v>
      </c>
      <c r="C12" s="8">
        <v>10000000</v>
      </c>
      <c r="D12" s="11">
        <v>1</v>
      </c>
      <c r="E12" s="11" t="s">
        <v>231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85" t="s">
        <v>279</v>
      </c>
      <c r="C13" s="8">
        <v>10000000</v>
      </c>
      <c r="D13" s="11">
        <v>1</v>
      </c>
      <c r="E13" s="11" t="s">
        <v>231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85" t="s">
        <v>279</v>
      </c>
      <c r="C14" s="8">
        <v>10000000</v>
      </c>
      <c r="D14" s="11">
        <v>1</v>
      </c>
      <c r="E14" s="11" t="s">
        <v>231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85" t="s">
        <v>279</v>
      </c>
      <c r="C15" s="8">
        <v>10000000</v>
      </c>
      <c r="D15" s="11">
        <v>1</v>
      </c>
      <c r="E15" s="11" t="s">
        <v>231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85" t="s">
        <v>279</v>
      </c>
      <c r="C16" s="8">
        <v>10000000</v>
      </c>
      <c r="D16" s="11">
        <v>1</v>
      </c>
      <c r="E16" s="11" t="s">
        <v>231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232</v>
      </c>
      <c r="F2" s="7" t="s">
        <v>233</v>
      </c>
    </row>
    <row r="3" spans="1:7">
      <c r="A3" s="8" t="s">
        <v>190</v>
      </c>
      <c r="B3" s="8" t="s">
        <v>234</v>
      </c>
      <c r="C3" s="8">
        <v>10000000</v>
      </c>
      <c r="D3" s="8">
        <v>1</v>
      </c>
      <c r="E3" s="9"/>
      <c r="F3" s="9"/>
    </row>
    <row r="4" spans="1:7">
      <c r="A4" s="8" t="s">
        <v>190</v>
      </c>
      <c r="B4" s="9" t="s">
        <v>235</v>
      </c>
      <c r="C4" s="8">
        <v>10000000</v>
      </c>
      <c r="D4" s="10">
        <v>1</v>
      </c>
      <c r="E4" s="10">
        <v>131</v>
      </c>
      <c r="F4" s="9"/>
      <c r="G4" s="42" t="s">
        <v>280</v>
      </c>
    </row>
    <row r="5" spans="1:7">
      <c r="A5" s="8" t="s">
        <v>190</v>
      </c>
      <c r="B5" s="11" t="s">
        <v>230</v>
      </c>
      <c r="C5" s="8">
        <v>10000000</v>
      </c>
      <c r="D5" s="10">
        <v>1</v>
      </c>
      <c r="E5" s="10">
        <v>130</v>
      </c>
      <c r="F5" s="11"/>
      <c r="G5" s="42" t="s">
        <v>281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I18" sqref="I18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67" customWidth="1"/>
    <col min="10" max="10" width="17.90625" style="67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261</v>
      </c>
      <c r="D2" s="5" t="s">
        <v>250</v>
      </c>
      <c r="E2" s="5" t="s">
        <v>118</v>
      </c>
      <c r="F2" s="5" t="s">
        <v>119</v>
      </c>
      <c r="G2" s="5" t="s">
        <v>120</v>
      </c>
      <c r="H2" s="5" t="s">
        <v>121</v>
      </c>
      <c r="I2" s="3" t="s">
        <v>122</v>
      </c>
      <c r="J2" s="3" t="s">
        <v>123</v>
      </c>
      <c r="K2" s="7" t="s">
        <v>124</v>
      </c>
      <c r="L2" s="7" t="s">
        <v>238</v>
      </c>
      <c r="M2" s="7" t="s">
        <v>237</v>
      </c>
    </row>
    <row r="3" spans="1:15">
      <c r="A3" s="64" t="s">
        <v>242</v>
      </c>
      <c r="B3" s="59" t="s">
        <v>241</v>
      </c>
      <c r="C3" s="59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49">
        <f>K3/C3*H3</f>
        <v>0.26114809999999999</v>
      </c>
      <c r="J3" s="87">
        <f t="shared" ref="J3:J30" si="0">1000/I3*H3</f>
        <v>3829.2447848557963</v>
      </c>
      <c r="K3" s="11">
        <f t="shared" ref="K3:K30" si="1">O3/N3</f>
        <v>2611481</v>
      </c>
      <c r="L3" s="61">
        <v>1.36</v>
      </c>
      <c r="M3" s="61">
        <v>733</v>
      </c>
      <c r="N3">
        <v>1</v>
      </c>
      <c r="O3" s="11">
        <v>2611481</v>
      </c>
    </row>
    <row r="4" spans="1:15">
      <c r="A4" s="47"/>
      <c r="B4" s="59" t="s">
        <v>241</v>
      </c>
      <c r="C4" s="59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49">
        <f>K4/C4*H4</f>
        <v>0.44394500000000003</v>
      </c>
      <c r="J4" s="87">
        <f t="shared" si="0"/>
        <v>112626.56410140893</v>
      </c>
      <c r="K4" s="11">
        <f t="shared" si="1"/>
        <v>88789</v>
      </c>
      <c r="L4" s="61">
        <v>0.8</v>
      </c>
      <c r="M4" s="62">
        <v>61148</v>
      </c>
      <c r="N4">
        <v>5</v>
      </c>
      <c r="O4" s="11">
        <v>443945</v>
      </c>
    </row>
    <row r="5" spans="1:15">
      <c r="A5" s="47"/>
      <c r="B5" s="59" t="s">
        <v>241</v>
      </c>
      <c r="C5" s="59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49">
        <f>K5/C5*H5</f>
        <v>0.54191400000000001</v>
      </c>
      <c r="J5" s="87">
        <f t="shared" si="0"/>
        <v>184531.12486483093</v>
      </c>
      <c r="K5" s="11">
        <f t="shared" si="1"/>
        <v>54191.4</v>
      </c>
      <c r="L5" s="61">
        <v>1.08</v>
      </c>
      <c r="M5" s="62">
        <v>86405</v>
      </c>
      <c r="N5">
        <v>5</v>
      </c>
      <c r="O5" s="11">
        <v>270957</v>
      </c>
    </row>
    <row r="6" spans="1:15">
      <c r="A6" s="47"/>
      <c r="B6" s="59" t="s">
        <v>241</v>
      </c>
      <c r="C6" s="59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49">
        <f>K6/C6*H6</f>
        <v>0.71161200000000002</v>
      </c>
      <c r="J6" s="87">
        <f t="shared" si="0"/>
        <v>281052.03397356987</v>
      </c>
      <c r="K6" s="11">
        <f t="shared" si="1"/>
        <v>35580.6</v>
      </c>
      <c r="L6" s="61">
        <v>1.42</v>
      </c>
      <c r="M6" s="62">
        <v>134686</v>
      </c>
      <c r="N6">
        <v>5</v>
      </c>
      <c r="O6" s="11">
        <v>177903</v>
      </c>
    </row>
    <row r="7" spans="1:15">
      <c r="A7" s="47"/>
      <c r="B7" s="59" t="s">
        <v>241</v>
      </c>
      <c r="C7" s="59">
        <v>1</v>
      </c>
      <c r="D7" s="8">
        <v>1000</v>
      </c>
      <c r="E7" s="11">
        <v>1</v>
      </c>
      <c r="F7" s="60" t="s">
        <v>243</v>
      </c>
      <c r="G7" s="8">
        <v>20</v>
      </c>
      <c r="H7" s="14">
        <v>1</v>
      </c>
      <c r="I7" s="49">
        <f>K7/D7/G7</f>
        <v>0.2671</v>
      </c>
      <c r="J7" s="87">
        <f t="shared" si="0"/>
        <v>3743.9161362785471</v>
      </c>
      <c r="K7" s="11">
        <f t="shared" si="1"/>
        <v>5342</v>
      </c>
      <c r="L7" s="63"/>
      <c r="M7" s="63"/>
      <c r="N7">
        <v>1</v>
      </c>
      <c r="O7">
        <v>5342</v>
      </c>
    </row>
    <row r="8" spans="1:15">
      <c r="A8" s="47"/>
      <c r="B8" s="59" t="s">
        <v>241</v>
      </c>
      <c r="C8" s="59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49">
        <f t="shared" ref="I8:I10" si="3">K8/D8/G8</f>
        <v>1.74668</v>
      </c>
      <c r="J8" s="87">
        <f t="shared" si="0"/>
        <v>28625.735681407015</v>
      </c>
      <c r="K8" s="11">
        <f t="shared" si="1"/>
        <v>34933.599999999999</v>
      </c>
      <c r="L8" s="63"/>
      <c r="M8" s="63"/>
      <c r="N8">
        <v>5</v>
      </c>
      <c r="O8">
        <v>174668</v>
      </c>
    </row>
    <row r="9" spans="1:15">
      <c r="A9" s="47"/>
      <c r="B9" s="59" t="s">
        <v>241</v>
      </c>
      <c r="C9" s="59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49">
        <f t="shared" si="3"/>
        <v>3.4389600000000002</v>
      </c>
      <c r="J9" s="87">
        <f t="shared" si="0"/>
        <v>29078.558634005629</v>
      </c>
      <c r="K9" s="11">
        <f t="shared" si="1"/>
        <v>68779.199999999997</v>
      </c>
      <c r="L9" s="63"/>
      <c r="M9" s="63"/>
      <c r="N9">
        <v>5</v>
      </c>
      <c r="O9" s="78">
        <v>343896</v>
      </c>
    </row>
    <row r="10" spans="1:15">
      <c r="A10" s="47"/>
      <c r="B10" s="59" t="s">
        <v>241</v>
      </c>
      <c r="C10" s="59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49">
        <f t="shared" si="3"/>
        <v>7.1257499999999991</v>
      </c>
      <c r="J10" s="87">
        <f t="shared" si="0"/>
        <v>28067.22099428131</v>
      </c>
      <c r="K10" s="11">
        <f t="shared" si="1"/>
        <v>142515</v>
      </c>
      <c r="L10" s="63"/>
      <c r="M10" s="63"/>
      <c r="N10">
        <v>5</v>
      </c>
      <c r="O10">
        <v>712575</v>
      </c>
    </row>
    <row r="11" spans="1:15">
      <c r="A11" s="64" t="s">
        <v>242</v>
      </c>
      <c r="B11" s="59" t="s">
        <v>239</v>
      </c>
      <c r="C11" s="59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49">
        <f t="shared" ref="I11:I30" si="5">K11/C11*H11</f>
        <v>1.2339683333333333</v>
      </c>
      <c r="J11" s="87">
        <f t="shared" si="0"/>
        <v>810.3935676361225</v>
      </c>
      <c r="K11" s="11">
        <f t="shared" si="1"/>
        <v>7403810</v>
      </c>
      <c r="L11" s="61"/>
      <c r="M11" s="61"/>
      <c r="N11">
        <v>1</v>
      </c>
      <c r="O11">
        <v>7403810</v>
      </c>
    </row>
    <row r="12" spans="1:15">
      <c r="A12" s="47"/>
      <c r="B12" s="59" t="s">
        <v>239</v>
      </c>
      <c r="C12" s="59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49">
        <f t="shared" si="5"/>
        <v>1.8911916666666668</v>
      </c>
      <c r="J12" s="87">
        <f t="shared" si="0"/>
        <v>26438.356767999012</v>
      </c>
      <c r="K12" s="11">
        <f t="shared" si="1"/>
        <v>226943</v>
      </c>
      <c r="L12" s="61"/>
      <c r="M12" s="62"/>
      <c r="N12">
        <v>5</v>
      </c>
      <c r="O12">
        <v>1134715</v>
      </c>
    </row>
    <row r="13" spans="1:15">
      <c r="A13" s="47"/>
      <c r="B13" s="59" t="s">
        <v>239</v>
      </c>
      <c r="C13" s="59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49">
        <f t="shared" si="5"/>
        <v>1.0720399999999999</v>
      </c>
      <c r="J13" s="87">
        <f t="shared" si="0"/>
        <v>93280.101488750428</v>
      </c>
      <c r="K13" s="11">
        <f t="shared" si="1"/>
        <v>64322.400000000001</v>
      </c>
      <c r="L13" s="61"/>
      <c r="M13" s="62"/>
      <c r="N13">
        <v>5</v>
      </c>
      <c r="O13">
        <v>321612</v>
      </c>
    </row>
    <row r="14" spans="1:15">
      <c r="A14" s="47"/>
      <c r="B14" s="59" t="s">
        <v>239</v>
      </c>
      <c r="C14" s="59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49">
        <f t="shared" si="5"/>
        <v>1.9586866666666667</v>
      </c>
      <c r="J14" s="87">
        <f t="shared" si="0"/>
        <v>102109.23646116615</v>
      </c>
      <c r="K14" s="11">
        <f t="shared" si="1"/>
        <v>58760.6</v>
      </c>
      <c r="L14" s="61"/>
      <c r="M14" s="62"/>
      <c r="N14">
        <v>5</v>
      </c>
      <c r="O14">
        <v>293803</v>
      </c>
    </row>
    <row r="15" spans="1:15">
      <c r="A15" s="47"/>
      <c r="B15" s="59" t="s">
        <v>239</v>
      </c>
      <c r="C15" s="59">
        <v>6000000</v>
      </c>
      <c r="D15" s="8">
        <f t="shared" si="4"/>
        <v>300000</v>
      </c>
      <c r="E15" s="26">
        <v>1</v>
      </c>
      <c r="F15" s="60" t="s">
        <v>244</v>
      </c>
      <c r="G15" s="8">
        <v>20</v>
      </c>
      <c r="H15" s="14">
        <v>1</v>
      </c>
      <c r="I15" s="49">
        <f t="shared" si="5"/>
        <v>0.44400466666666666</v>
      </c>
      <c r="J15" s="87">
        <f t="shared" si="0"/>
        <v>2252.2285801800881</v>
      </c>
      <c r="K15" s="11">
        <f t="shared" si="1"/>
        <v>2664028</v>
      </c>
      <c r="L15" s="61">
        <v>1.2</v>
      </c>
      <c r="M15" s="61">
        <v>835</v>
      </c>
      <c r="N15">
        <v>1</v>
      </c>
      <c r="O15">
        <v>2664028</v>
      </c>
    </row>
    <row r="16" spans="1:15">
      <c r="A16" s="47"/>
      <c r="B16" s="59" t="s">
        <v>239</v>
      </c>
      <c r="C16" s="59">
        <v>6000000</v>
      </c>
      <c r="D16" s="8">
        <f t="shared" si="4"/>
        <v>6000</v>
      </c>
      <c r="E16" s="26">
        <v>1</v>
      </c>
      <c r="F16" s="13" t="s">
        <v>130</v>
      </c>
      <c r="G16" s="8">
        <v>20</v>
      </c>
      <c r="H16" s="14">
        <v>50</v>
      </c>
      <c r="I16" s="49">
        <f t="shared" si="5"/>
        <v>1.1175350000000002</v>
      </c>
      <c r="J16" s="87">
        <f t="shared" si="0"/>
        <v>44741.328012098049</v>
      </c>
      <c r="K16" s="11">
        <f t="shared" si="1"/>
        <v>134104.20000000001</v>
      </c>
      <c r="L16" s="61">
        <v>1.91</v>
      </c>
      <c r="M16" s="62">
        <v>25931</v>
      </c>
      <c r="N16">
        <v>5</v>
      </c>
      <c r="O16">
        <v>670521</v>
      </c>
    </row>
    <row r="17" spans="1:15">
      <c r="A17" s="47"/>
      <c r="B17" s="59" t="s">
        <v>239</v>
      </c>
      <c r="C17" s="59">
        <v>6000000</v>
      </c>
      <c r="D17" s="8">
        <f t="shared" si="4"/>
        <v>3000</v>
      </c>
      <c r="E17" s="26">
        <v>1</v>
      </c>
      <c r="F17" s="13" t="s">
        <v>130</v>
      </c>
      <c r="G17" s="8">
        <v>20</v>
      </c>
      <c r="H17" s="14">
        <v>100</v>
      </c>
      <c r="I17" s="49">
        <f t="shared" si="5"/>
        <v>1.0461666666666667</v>
      </c>
      <c r="J17" s="87">
        <f t="shared" si="0"/>
        <v>95587.06388402103</v>
      </c>
      <c r="K17" s="11">
        <f t="shared" si="1"/>
        <v>62770</v>
      </c>
      <c r="L17" s="61">
        <v>2.6</v>
      </c>
      <c r="M17" s="62">
        <v>38115</v>
      </c>
      <c r="N17">
        <v>5</v>
      </c>
      <c r="O17">
        <v>313850</v>
      </c>
    </row>
    <row r="18" spans="1:15">
      <c r="A18" s="47"/>
      <c r="B18" s="59" t="s">
        <v>239</v>
      </c>
      <c r="C18" s="59">
        <v>6000000</v>
      </c>
      <c r="D18" s="8">
        <f t="shared" si="4"/>
        <v>1500</v>
      </c>
      <c r="E18" s="26">
        <v>1</v>
      </c>
      <c r="F18" s="13" t="s">
        <v>130</v>
      </c>
      <c r="G18" s="8">
        <v>20</v>
      </c>
      <c r="H18" s="14">
        <v>200</v>
      </c>
      <c r="I18" s="49">
        <f t="shared" si="5"/>
        <v>1.9380733333333333</v>
      </c>
      <c r="J18" s="87">
        <f t="shared" si="0"/>
        <v>103195.2695288448</v>
      </c>
      <c r="K18" s="11">
        <f t="shared" si="1"/>
        <v>58142.2</v>
      </c>
      <c r="L18" s="61">
        <v>3.47</v>
      </c>
      <c r="M18" s="62">
        <v>47259</v>
      </c>
      <c r="N18">
        <v>5</v>
      </c>
      <c r="O18">
        <v>290711</v>
      </c>
    </row>
    <row r="19" spans="1:15">
      <c r="A19" s="47"/>
      <c r="B19" s="59" t="s">
        <v>240</v>
      </c>
      <c r="C19" s="59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49">
        <f t="shared" si="5"/>
        <v>0.61204866666666669</v>
      </c>
      <c r="J19" s="87">
        <f t="shared" si="0"/>
        <v>1633.8570026566515</v>
      </c>
      <c r="K19" s="11">
        <f t="shared" si="1"/>
        <v>1836146</v>
      </c>
      <c r="L19" s="61">
        <v>1.52</v>
      </c>
      <c r="M19" s="61">
        <v>658</v>
      </c>
      <c r="N19">
        <v>1</v>
      </c>
      <c r="O19">
        <v>1836146</v>
      </c>
    </row>
    <row r="20" spans="1:15">
      <c r="A20" s="47"/>
      <c r="B20" s="59" t="s">
        <v>240</v>
      </c>
      <c r="C20" s="59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49">
        <f t="shared" si="5"/>
        <v>2.9631466666666664</v>
      </c>
      <c r="J20" s="87">
        <f t="shared" si="0"/>
        <v>16873.953814863482</v>
      </c>
      <c r="K20" s="11">
        <f t="shared" si="1"/>
        <v>177788.79999999999</v>
      </c>
      <c r="L20" s="61">
        <v>2.15</v>
      </c>
      <c r="M20" s="62">
        <v>23079</v>
      </c>
      <c r="N20">
        <v>5</v>
      </c>
      <c r="O20">
        <v>888944</v>
      </c>
    </row>
    <row r="21" spans="1:15">
      <c r="A21" s="47"/>
      <c r="B21" s="59" t="s">
        <v>240</v>
      </c>
      <c r="C21" s="59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49">
        <f t="shared" si="5"/>
        <v>3.017126666666667</v>
      </c>
      <c r="J21" s="87">
        <f t="shared" si="0"/>
        <v>33144.117250629184</v>
      </c>
      <c r="K21" s="11">
        <f t="shared" si="1"/>
        <v>90513.8</v>
      </c>
      <c r="L21" s="61">
        <v>2.86</v>
      </c>
      <c r="M21" s="62">
        <v>34608</v>
      </c>
      <c r="N21">
        <v>5</v>
      </c>
      <c r="O21">
        <v>452569</v>
      </c>
    </row>
    <row r="22" spans="1:15">
      <c r="A22" s="47"/>
      <c r="B22" s="59" t="s">
        <v>240</v>
      </c>
      <c r="C22" s="59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49">
        <f t="shared" si="5"/>
        <v>5.9786933333333323</v>
      </c>
      <c r="J22" s="87">
        <f t="shared" si="0"/>
        <v>33452.125548057331</v>
      </c>
      <c r="K22" s="11">
        <f t="shared" si="1"/>
        <v>89680.4</v>
      </c>
      <c r="L22" s="61">
        <v>5.86</v>
      </c>
      <c r="M22" s="62">
        <v>33781</v>
      </c>
      <c r="N22">
        <v>5</v>
      </c>
      <c r="O22">
        <v>448402</v>
      </c>
    </row>
    <row r="23" spans="1:15">
      <c r="A23" s="47"/>
      <c r="B23" s="59" t="s">
        <v>241</v>
      </c>
      <c r="C23" s="59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49">
        <f t="shared" si="5"/>
        <v>0.33186959999999999</v>
      </c>
      <c r="J23" s="87">
        <f t="shared" si="0"/>
        <v>3013.2317030544527</v>
      </c>
      <c r="K23" s="11">
        <f t="shared" si="1"/>
        <v>3318696</v>
      </c>
      <c r="L23" s="61">
        <v>4.8499999999999996</v>
      </c>
      <c r="M23" s="61">
        <v>206</v>
      </c>
      <c r="N23">
        <v>1</v>
      </c>
      <c r="O23">
        <v>3318696</v>
      </c>
    </row>
    <row r="24" spans="1:15">
      <c r="A24" s="47"/>
      <c r="B24" s="59" t="s">
        <v>241</v>
      </c>
      <c r="C24" s="59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49">
        <f t="shared" si="5"/>
        <v>0.43084000000000006</v>
      </c>
      <c r="J24" s="87">
        <f t="shared" si="0"/>
        <v>116052.36282610713</v>
      </c>
      <c r="K24" s="11">
        <f t="shared" si="1"/>
        <v>86168</v>
      </c>
      <c r="L24" s="61">
        <v>10.029999999999999</v>
      </c>
      <c r="M24" s="62">
        <v>4848</v>
      </c>
      <c r="N24">
        <v>5</v>
      </c>
      <c r="O24">
        <v>430840</v>
      </c>
    </row>
    <row r="25" spans="1:15">
      <c r="A25" s="47"/>
      <c r="B25" s="59" t="s">
        <v>241</v>
      </c>
      <c r="C25" s="59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49">
        <f t="shared" si="5"/>
        <v>0.48849800000000004</v>
      </c>
      <c r="J25" s="87">
        <f t="shared" si="0"/>
        <v>204709.12879888964</v>
      </c>
      <c r="K25" s="11">
        <f t="shared" si="1"/>
        <v>48849.8</v>
      </c>
      <c r="L25" s="61">
        <v>13.13</v>
      </c>
      <c r="M25" s="62">
        <v>7552</v>
      </c>
      <c r="N25">
        <v>5</v>
      </c>
      <c r="O25">
        <v>244249</v>
      </c>
    </row>
    <row r="26" spans="1:15">
      <c r="A26" s="47"/>
      <c r="B26" s="59" t="s">
        <v>241</v>
      </c>
      <c r="C26" s="59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49">
        <f t="shared" si="5"/>
        <v>0.70997199999999994</v>
      </c>
      <c r="J26" s="87">
        <f t="shared" si="0"/>
        <v>281701.25019014836</v>
      </c>
      <c r="K26" s="11">
        <f t="shared" si="1"/>
        <v>35498.6</v>
      </c>
      <c r="L26" s="61">
        <v>16.170000000000002</v>
      </c>
      <c r="M26" s="62">
        <v>12188</v>
      </c>
      <c r="N26">
        <v>5</v>
      </c>
      <c r="O26">
        <v>177493</v>
      </c>
    </row>
    <row r="27" spans="1:15">
      <c r="A27" s="47"/>
      <c r="B27" s="59" t="s">
        <v>241</v>
      </c>
      <c r="C27" s="59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49">
        <f t="shared" si="5"/>
        <v>0.38014340000000002</v>
      </c>
      <c r="J27" s="87">
        <f t="shared" si="0"/>
        <v>2630.5862471898763</v>
      </c>
      <c r="K27" s="11">
        <f t="shared" si="1"/>
        <v>3801434</v>
      </c>
      <c r="L27" s="61">
        <v>1.07</v>
      </c>
      <c r="M27" s="61">
        <v>936</v>
      </c>
      <c r="N27">
        <v>1</v>
      </c>
      <c r="O27">
        <v>3801434</v>
      </c>
    </row>
    <row r="28" spans="1:15">
      <c r="A28" s="47"/>
      <c r="B28" s="59" t="s">
        <v>241</v>
      </c>
      <c r="C28" s="59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49">
        <f t="shared" si="5"/>
        <v>0.48171400000000003</v>
      </c>
      <c r="J28" s="87">
        <f t="shared" si="0"/>
        <v>103796.02834877126</v>
      </c>
      <c r="K28" s="11">
        <f t="shared" si="1"/>
        <v>96342.8</v>
      </c>
      <c r="L28" s="61">
        <v>1.27</v>
      </c>
      <c r="M28" s="62">
        <v>38912</v>
      </c>
      <c r="N28">
        <v>5</v>
      </c>
      <c r="O28">
        <v>481714</v>
      </c>
    </row>
    <row r="29" spans="1:15">
      <c r="A29" s="47"/>
      <c r="B29" s="59" t="s">
        <v>241</v>
      </c>
      <c r="C29" s="59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49">
        <f t="shared" si="5"/>
        <v>0.55069400000000002</v>
      </c>
      <c r="J29" s="87">
        <f t="shared" si="0"/>
        <v>181589.04945396172</v>
      </c>
      <c r="K29" s="11">
        <f t="shared" si="1"/>
        <v>55069.4</v>
      </c>
      <c r="L29" s="61">
        <v>1.5</v>
      </c>
      <c r="M29" s="62">
        <v>65271</v>
      </c>
      <c r="N29">
        <v>5</v>
      </c>
      <c r="O29">
        <v>275347</v>
      </c>
    </row>
    <row r="30" spans="1:15">
      <c r="A30" s="65"/>
      <c r="B30" s="59" t="s">
        <v>241</v>
      </c>
      <c r="C30" s="59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49">
        <f t="shared" si="5"/>
        <v>0.76889200000000002</v>
      </c>
      <c r="J30" s="87">
        <f t="shared" si="0"/>
        <v>260114.55444977968</v>
      </c>
      <c r="K30" s="11">
        <f t="shared" si="1"/>
        <v>38444.6</v>
      </c>
      <c r="L30" s="61">
        <v>2.1</v>
      </c>
      <c r="M30" s="62">
        <v>93455</v>
      </c>
      <c r="N30">
        <v>5</v>
      </c>
      <c r="O30">
        <v>192223</v>
      </c>
    </row>
    <row r="31" spans="1:15" ht="14.1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92"/>
      <c r="J32" s="93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2"/>
  <sheetViews>
    <sheetView topLeftCell="C1" zoomScale="85" zoomScaleNormal="85" workbookViewId="0">
      <selection activeCell="K12" sqref="K12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  <col min="13" max="13" width="9" style="67"/>
    <col min="14" max="14" width="13.08984375" style="67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  <c r="M2" s="86" t="s">
        <v>238</v>
      </c>
      <c r="N2" s="86" t="s">
        <v>237</v>
      </c>
    </row>
    <row r="3" spans="1:16">
      <c r="A3" s="75" t="s">
        <v>125</v>
      </c>
      <c r="B3" s="59" t="s">
        <v>262</v>
      </c>
      <c r="C3" s="59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87">
        <f>L3/C3*I3</f>
        <v>0.20846120000000001</v>
      </c>
      <c r="K3" s="87">
        <f>1000/J3*I3</f>
        <v>4797.0557590573208</v>
      </c>
      <c r="L3" s="49">
        <f>P3/O3</f>
        <v>2084612</v>
      </c>
      <c r="M3" s="88">
        <v>0.69</v>
      </c>
      <c r="N3" s="24">
        <v>1442</v>
      </c>
      <c r="O3">
        <v>1</v>
      </c>
      <c r="P3">
        <v>2084612</v>
      </c>
    </row>
    <row r="4" spans="1:16">
      <c r="A4" s="47"/>
      <c r="B4" s="59" t="s">
        <v>262</v>
      </c>
      <c r="C4" s="59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87">
        <f t="shared" ref="J4:J23" si="1">L4/C4*I4</f>
        <v>0.51347199999999993</v>
      </c>
      <c r="K4" s="87">
        <f t="shared" ref="K4:K23" si="2">1000/J4*I4</f>
        <v>194752.58631434629</v>
      </c>
      <c r="L4" s="49">
        <f t="shared" ref="L4:L23" si="3">P4/O4</f>
        <v>51347.199999999997</v>
      </c>
      <c r="M4" s="88">
        <v>1.1100000000000001</v>
      </c>
      <c r="N4" s="24">
        <v>87379</v>
      </c>
      <c r="O4">
        <v>5</v>
      </c>
      <c r="P4">
        <v>256736</v>
      </c>
    </row>
    <row r="5" spans="1:16">
      <c r="A5" s="47"/>
      <c r="B5" s="59" t="s">
        <v>262</v>
      </c>
      <c r="C5" s="59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87">
        <f t="shared" si="1"/>
        <v>0.52026400000000006</v>
      </c>
      <c r="K5" s="87">
        <f t="shared" si="2"/>
        <v>384420.21742807492</v>
      </c>
      <c r="L5" s="49">
        <f t="shared" si="3"/>
        <v>26013.200000000001</v>
      </c>
      <c r="M5" s="88">
        <v>1.29</v>
      </c>
      <c r="N5" s="24">
        <v>147950</v>
      </c>
      <c r="O5">
        <v>5</v>
      </c>
      <c r="P5">
        <v>130066</v>
      </c>
    </row>
    <row r="6" spans="1:16">
      <c r="A6" s="75"/>
      <c r="B6" s="59" t="s">
        <v>251</v>
      </c>
      <c r="C6" s="59">
        <v>1</v>
      </c>
      <c r="D6" s="8">
        <v>1000</v>
      </c>
      <c r="E6" s="11">
        <v>1</v>
      </c>
      <c r="F6" s="8" t="s">
        <v>137</v>
      </c>
      <c r="G6" s="8">
        <v>10000</v>
      </c>
      <c r="H6" s="8">
        <v>20</v>
      </c>
      <c r="I6" s="14">
        <v>1</v>
      </c>
      <c r="J6" s="87">
        <f>L6/D6/H6</f>
        <v>0.2455</v>
      </c>
      <c r="K6" s="87">
        <f>1000/J6*I6</f>
        <v>4073.3197556008149</v>
      </c>
      <c r="L6" s="49">
        <f t="shared" si="3"/>
        <v>4910</v>
      </c>
      <c r="O6">
        <v>1</v>
      </c>
      <c r="P6">
        <v>4910</v>
      </c>
    </row>
    <row r="7" spans="1:16">
      <c r="A7" s="47"/>
      <c r="B7" s="59" t="s">
        <v>251</v>
      </c>
      <c r="C7" s="59">
        <v>1</v>
      </c>
      <c r="D7" s="8">
        <v>1000</v>
      </c>
      <c r="E7" s="11">
        <v>1</v>
      </c>
      <c r="F7" s="8" t="s">
        <v>137</v>
      </c>
      <c r="G7" s="8">
        <v>10000</v>
      </c>
      <c r="H7" s="8">
        <v>20</v>
      </c>
      <c r="I7" s="14">
        <v>100</v>
      </c>
      <c r="J7" s="87">
        <f t="shared" ref="J7:J8" si="4">L7/D7/H7</f>
        <v>0.68586000000000003</v>
      </c>
      <c r="K7" s="87">
        <f t="shared" ref="K7:K8" si="5">1000/J7*I7</f>
        <v>145802.35033388739</v>
      </c>
      <c r="L7" s="49">
        <f t="shared" si="3"/>
        <v>13717.2</v>
      </c>
      <c r="O7">
        <v>5</v>
      </c>
      <c r="P7">
        <v>68586</v>
      </c>
    </row>
    <row r="8" spans="1:16">
      <c r="A8" s="47"/>
      <c r="B8" s="59" t="s">
        <v>251</v>
      </c>
      <c r="C8" s="59">
        <v>1</v>
      </c>
      <c r="D8" s="8">
        <v>1000</v>
      </c>
      <c r="E8" s="11">
        <v>1</v>
      </c>
      <c r="F8" s="8" t="s">
        <v>137</v>
      </c>
      <c r="G8" s="8">
        <v>10000</v>
      </c>
      <c r="H8" s="8">
        <v>20</v>
      </c>
      <c r="I8" s="14">
        <v>200</v>
      </c>
      <c r="J8" s="87">
        <f t="shared" si="4"/>
        <v>1.4814099999999999</v>
      </c>
      <c r="K8" s="87">
        <f t="shared" si="5"/>
        <v>135006.5140643036</v>
      </c>
      <c r="L8" s="49">
        <f t="shared" si="3"/>
        <v>29628.2</v>
      </c>
      <c r="O8">
        <v>5</v>
      </c>
      <c r="P8">
        <v>148141</v>
      </c>
    </row>
    <row r="9" spans="1:16">
      <c r="A9" s="47"/>
      <c r="B9" s="59" t="s">
        <v>251</v>
      </c>
      <c r="C9" s="59">
        <v>6000000</v>
      </c>
      <c r="D9" s="8">
        <f>C9/E9/H9/I9</f>
        <v>300000</v>
      </c>
      <c r="E9" s="11">
        <v>1</v>
      </c>
      <c r="F9" s="13" t="s">
        <v>136</v>
      </c>
      <c r="G9" s="8">
        <v>10000</v>
      </c>
      <c r="H9" s="8">
        <v>20</v>
      </c>
      <c r="I9" s="14">
        <v>1</v>
      </c>
      <c r="J9" s="87">
        <f t="shared" si="1"/>
        <v>0.43163516666666668</v>
      </c>
      <c r="K9" s="87">
        <f t="shared" si="2"/>
        <v>2316.7713782974897</v>
      </c>
      <c r="L9" s="49">
        <f t="shared" si="3"/>
        <v>2589811</v>
      </c>
      <c r="M9" s="88">
        <v>0.56000000000000005</v>
      </c>
      <c r="N9" s="24">
        <v>1778</v>
      </c>
      <c r="O9">
        <v>1</v>
      </c>
      <c r="P9">
        <v>2589811</v>
      </c>
    </row>
    <row r="10" spans="1:16">
      <c r="A10" s="47"/>
      <c r="B10" s="59" t="s">
        <v>251</v>
      </c>
      <c r="C10" s="59">
        <v>6000000</v>
      </c>
      <c r="D10" s="8">
        <f>C10/E10/H10/I10</f>
        <v>3000</v>
      </c>
      <c r="E10" s="11">
        <v>1</v>
      </c>
      <c r="F10" s="13" t="s">
        <v>136</v>
      </c>
      <c r="G10" s="8">
        <v>10000</v>
      </c>
      <c r="H10" s="8">
        <v>20</v>
      </c>
      <c r="I10" s="14">
        <v>100</v>
      </c>
      <c r="J10" s="87">
        <f t="shared" si="1"/>
        <v>0.41106999999999999</v>
      </c>
      <c r="K10" s="87">
        <f t="shared" si="2"/>
        <v>243267.57000024326</v>
      </c>
      <c r="L10" s="49">
        <f t="shared" si="3"/>
        <v>24664.2</v>
      </c>
      <c r="M10" s="88">
        <v>0.97</v>
      </c>
      <c r="N10" s="24">
        <v>98822</v>
      </c>
      <c r="O10">
        <v>5</v>
      </c>
      <c r="P10">
        <v>123321</v>
      </c>
    </row>
    <row r="11" spans="1:16">
      <c r="A11" s="47"/>
      <c r="B11" s="59" t="s">
        <v>251</v>
      </c>
      <c r="C11" s="59">
        <v>6000000</v>
      </c>
      <c r="D11" s="8">
        <f>C11/E11/H11/I11</f>
        <v>1500</v>
      </c>
      <c r="E11" s="11">
        <v>1</v>
      </c>
      <c r="F11" s="13" t="s">
        <v>136</v>
      </c>
      <c r="G11" s="8">
        <v>10000</v>
      </c>
      <c r="H11" s="8">
        <v>20</v>
      </c>
      <c r="I11" s="14">
        <v>200</v>
      </c>
      <c r="J11" s="87">
        <f t="shared" si="1"/>
        <v>0.56644000000000005</v>
      </c>
      <c r="K11" s="87">
        <f t="shared" si="2"/>
        <v>353082.40943436197</v>
      </c>
      <c r="L11" s="49">
        <f t="shared" si="3"/>
        <v>16993.2</v>
      </c>
      <c r="M11" s="88">
        <v>1.49</v>
      </c>
      <c r="N11" s="24">
        <v>131567</v>
      </c>
      <c r="O11">
        <v>5</v>
      </c>
      <c r="P11">
        <v>84966</v>
      </c>
    </row>
    <row r="12" spans="1:16">
      <c r="A12" s="47"/>
      <c r="B12" s="59" t="s">
        <v>251</v>
      </c>
      <c r="C12" s="59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87">
        <f t="shared" si="1"/>
        <v>0.42765116666666669</v>
      </c>
      <c r="K12" s="87">
        <f t="shared" si="2"/>
        <v>2338.3544298370907</v>
      </c>
      <c r="L12" s="49">
        <f t="shared" si="3"/>
        <v>2565907</v>
      </c>
      <c r="M12" s="88">
        <v>4.6000000000000001E-4</v>
      </c>
      <c r="N12" s="24">
        <v>2173913</v>
      </c>
      <c r="O12">
        <v>1</v>
      </c>
      <c r="P12">
        <v>2565907</v>
      </c>
    </row>
    <row r="13" spans="1:16">
      <c r="A13" s="47"/>
      <c r="B13" s="59" t="s">
        <v>251</v>
      </c>
      <c r="C13" s="59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87">
        <f t="shared" si="1"/>
        <v>1.1403300000000001</v>
      </c>
      <c r="K13" s="87">
        <f t="shared" si="2"/>
        <v>87693.913165487174</v>
      </c>
      <c r="L13" s="49">
        <f t="shared" si="3"/>
        <v>68419.8</v>
      </c>
      <c r="M13" s="89">
        <v>3.2000000000000003E-4</v>
      </c>
      <c r="N13" s="24">
        <v>248138958</v>
      </c>
      <c r="O13">
        <v>5</v>
      </c>
      <c r="P13">
        <v>342099</v>
      </c>
    </row>
    <row r="14" spans="1:16">
      <c r="A14" s="47"/>
      <c r="B14" s="59" t="s">
        <v>251</v>
      </c>
      <c r="C14" s="59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87">
        <f t="shared" si="1"/>
        <v>2.0121666666666664</v>
      </c>
      <c r="K14" s="87">
        <f t="shared" si="2"/>
        <v>99395.344984676558</v>
      </c>
      <c r="L14" s="49">
        <f t="shared" si="3"/>
        <v>60365</v>
      </c>
      <c r="M14" s="88" t="s">
        <v>245</v>
      </c>
      <c r="N14" s="24">
        <v>50955414</v>
      </c>
      <c r="O14">
        <v>5</v>
      </c>
      <c r="P14">
        <v>301825</v>
      </c>
    </row>
    <row r="15" spans="1:16">
      <c r="A15" s="47"/>
      <c r="B15" s="59" t="s">
        <v>252</v>
      </c>
      <c r="C15" s="59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87">
        <f t="shared" si="1"/>
        <v>0.53008166666666667</v>
      </c>
      <c r="K15" s="87">
        <f t="shared" si="2"/>
        <v>1886.5017654512355</v>
      </c>
      <c r="L15" s="49">
        <f t="shared" si="3"/>
        <v>1590245</v>
      </c>
      <c r="M15" s="88">
        <v>0.64</v>
      </c>
      <c r="N15" s="24">
        <v>1562</v>
      </c>
      <c r="O15">
        <v>1</v>
      </c>
      <c r="P15">
        <v>1590245</v>
      </c>
    </row>
    <row r="16" spans="1:16">
      <c r="A16" s="47"/>
      <c r="B16" s="59" t="s">
        <v>252</v>
      </c>
      <c r="C16" s="59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87">
        <f t="shared" si="1"/>
        <v>0.44889333333333326</v>
      </c>
      <c r="K16" s="87">
        <f t="shared" si="2"/>
        <v>222770.07158344972</v>
      </c>
      <c r="L16" s="49">
        <f t="shared" si="3"/>
        <v>13466.8</v>
      </c>
      <c r="M16" s="88">
        <v>1.19</v>
      </c>
      <c r="N16" s="90">
        <v>82098</v>
      </c>
      <c r="O16">
        <v>5</v>
      </c>
      <c r="P16">
        <v>67334</v>
      </c>
    </row>
    <row r="17" spans="1:16">
      <c r="A17" s="47"/>
      <c r="B17" s="59" t="s">
        <v>252</v>
      </c>
      <c r="C17" s="59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87">
        <f t="shared" si="1"/>
        <v>0.59094666666666673</v>
      </c>
      <c r="K17" s="87">
        <f t="shared" si="2"/>
        <v>338440.01714762748</v>
      </c>
      <c r="L17" s="49">
        <f t="shared" si="3"/>
        <v>8864.2000000000007</v>
      </c>
      <c r="M17" s="88">
        <v>1.48</v>
      </c>
      <c r="N17" s="24">
        <v>130396</v>
      </c>
      <c r="O17">
        <v>5</v>
      </c>
      <c r="P17">
        <v>44321</v>
      </c>
    </row>
    <row r="18" spans="1:16">
      <c r="A18" s="47"/>
      <c r="B18" s="59" t="s">
        <v>253</v>
      </c>
      <c r="C18" s="59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87">
        <f t="shared" si="1"/>
        <v>0.21712890000000001</v>
      </c>
      <c r="K18" s="87">
        <f t="shared" si="2"/>
        <v>4605.5591862713809</v>
      </c>
      <c r="L18" s="49">
        <f>P18/O18</f>
        <v>2171289</v>
      </c>
      <c r="M18" s="88">
        <v>1.95</v>
      </c>
      <c r="N18" s="49">
        <v>513</v>
      </c>
      <c r="O18">
        <v>1</v>
      </c>
      <c r="P18">
        <v>2171289</v>
      </c>
    </row>
    <row r="19" spans="1:16">
      <c r="A19" s="47"/>
      <c r="B19" s="59" t="s">
        <v>253</v>
      </c>
      <c r="C19" s="59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87">
        <f t="shared" si="1"/>
        <v>0.49641599999999997</v>
      </c>
      <c r="K19" s="87">
        <f t="shared" si="2"/>
        <v>201443.95023528655</v>
      </c>
      <c r="L19" s="49">
        <f t="shared" si="3"/>
        <v>49641.599999999999</v>
      </c>
      <c r="M19" s="88">
        <v>4.0999999999999996</v>
      </c>
      <c r="N19" s="24">
        <v>24057</v>
      </c>
      <c r="O19">
        <v>5</v>
      </c>
      <c r="P19">
        <v>248208</v>
      </c>
    </row>
    <row r="20" spans="1:16">
      <c r="A20" s="47"/>
      <c r="B20" s="59" t="s">
        <v>253</v>
      </c>
      <c r="C20" s="59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87">
        <f t="shared" si="1"/>
        <v>0.62919999999999998</v>
      </c>
      <c r="K20" s="87">
        <f t="shared" si="2"/>
        <v>317863.95422759058</v>
      </c>
      <c r="L20" s="49">
        <f t="shared" si="3"/>
        <v>31460</v>
      </c>
      <c r="M20" s="88">
        <v>4.6399999999999997</v>
      </c>
      <c r="N20" s="24">
        <v>41304</v>
      </c>
      <c r="O20">
        <v>5</v>
      </c>
      <c r="P20">
        <v>157300</v>
      </c>
    </row>
    <row r="21" spans="1:16">
      <c r="A21" s="47"/>
      <c r="B21" s="59" t="s">
        <v>253</v>
      </c>
      <c r="C21" s="59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87">
        <f t="shared" si="1"/>
        <v>0.27144760000000001</v>
      </c>
      <c r="K21" s="87">
        <f t="shared" si="2"/>
        <v>3683.9522618730098</v>
      </c>
      <c r="L21" s="49">
        <f t="shared" si="3"/>
        <v>2714476</v>
      </c>
      <c r="M21" s="91">
        <v>0.97</v>
      </c>
      <c r="N21" s="24">
        <v>1035</v>
      </c>
      <c r="O21">
        <v>1</v>
      </c>
      <c r="P21">
        <v>2714476</v>
      </c>
    </row>
    <row r="22" spans="1:16">
      <c r="A22" s="47"/>
      <c r="B22" s="59" t="s">
        <v>253</v>
      </c>
      <c r="C22" s="59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87">
        <f t="shared" si="1"/>
        <v>0.56175200000000003</v>
      </c>
      <c r="K22" s="87">
        <f t="shared" si="2"/>
        <v>178014.49750067646</v>
      </c>
      <c r="L22" s="49">
        <f t="shared" si="3"/>
        <v>56175.199999999997</v>
      </c>
      <c r="M22" s="88">
        <v>1.47</v>
      </c>
      <c r="N22" s="24">
        <v>66736</v>
      </c>
      <c r="O22">
        <v>5</v>
      </c>
      <c r="P22">
        <v>280876</v>
      </c>
    </row>
    <row r="23" spans="1:16">
      <c r="A23" s="65"/>
      <c r="B23" s="59" t="s">
        <v>253</v>
      </c>
      <c r="C23" s="59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87">
        <f t="shared" si="1"/>
        <v>0.71556399999999998</v>
      </c>
      <c r="K23" s="87">
        <f t="shared" si="2"/>
        <v>279499.80714513309</v>
      </c>
      <c r="L23" s="49">
        <f t="shared" si="3"/>
        <v>35778.199999999997</v>
      </c>
      <c r="M23" s="88">
        <v>1.85</v>
      </c>
      <c r="N23" s="24">
        <v>104678</v>
      </c>
      <c r="O23">
        <v>5</v>
      </c>
      <c r="P23">
        <v>178891</v>
      </c>
    </row>
    <row r="24" spans="1:16" ht="14.15" customHeight="1">
      <c r="A24" s="95" t="s">
        <v>142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1:16">
      <c r="A25" s="1"/>
      <c r="E25" s="1"/>
      <c r="F25" s="1"/>
      <c r="G25" s="1"/>
      <c r="H25" s="1"/>
      <c r="I25" s="1"/>
      <c r="J25" s="92"/>
      <c r="K25" s="92"/>
    </row>
    <row r="32" spans="1:16" ht="14.15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97" t="s">
        <v>249</v>
      </c>
      <c r="B3" s="59" t="s">
        <v>246</v>
      </c>
      <c r="C3" s="59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57">
        <v>2.1</v>
      </c>
      <c r="N3" s="57">
        <v>476</v>
      </c>
      <c r="O3">
        <v>1</v>
      </c>
      <c r="P3">
        <v>4819113</v>
      </c>
    </row>
    <row r="4" spans="1:16">
      <c r="A4" s="98"/>
      <c r="B4" s="59" t="s">
        <v>246</v>
      </c>
      <c r="C4" s="59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8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58">
        <v>3.2</v>
      </c>
      <c r="N4" s="22">
        <v>30989</v>
      </c>
      <c r="O4">
        <v>5</v>
      </c>
      <c r="P4">
        <v>526978</v>
      </c>
    </row>
    <row r="5" spans="1:16">
      <c r="A5" s="98"/>
      <c r="B5" s="59" t="s">
        <v>246</v>
      </c>
      <c r="C5" s="59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58">
        <v>4.57</v>
      </c>
      <c r="N5" s="22">
        <v>43322</v>
      </c>
      <c r="O5">
        <v>5</v>
      </c>
      <c r="P5">
        <v>514133</v>
      </c>
    </row>
    <row r="6" spans="1:16">
      <c r="A6" s="98"/>
      <c r="B6" s="59" t="s">
        <v>246</v>
      </c>
      <c r="C6" s="59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66">
        <v>3.27</v>
      </c>
      <c r="N6" s="55">
        <v>306</v>
      </c>
      <c r="O6">
        <v>1</v>
      </c>
      <c r="P6">
        <v>4623227</v>
      </c>
    </row>
    <row r="7" spans="1:16">
      <c r="A7" s="98"/>
      <c r="B7" s="59" t="s">
        <v>246</v>
      </c>
      <c r="C7" s="59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8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58">
        <v>8.8000000000000007</v>
      </c>
      <c r="N7" s="22">
        <v>11110</v>
      </c>
      <c r="O7">
        <v>5</v>
      </c>
      <c r="P7">
        <v>588294</v>
      </c>
    </row>
    <row r="8" spans="1:16">
      <c r="A8" s="98"/>
      <c r="B8" s="59" t="s">
        <v>246</v>
      </c>
      <c r="C8" s="59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58">
        <v>14.36</v>
      </c>
      <c r="N8" s="22">
        <v>13507</v>
      </c>
      <c r="O8">
        <v>5</v>
      </c>
      <c r="P8">
        <v>508700</v>
      </c>
    </row>
    <row r="9" spans="1:16">
      <c r="A9" s="98"/>
      <c r="B9" s="59" t="s">
        <v>247</v>
      </c>
      <c r="C9" s="59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58">
        <v>1.81</v>
      </c>
      <c r="N9" s="22">
        <v>5482</v>
      </c>
      <c r="O9">
        <v>1</v>
      </c>
      <c r="P9">
        <v>3405418</v>
      </c>
    </row>
    <row r="10" spans="1:16">
      <c r="A10" s="98"/>
      <c r="B10" s="59" t="s">
        <v>247</v>
      </c>
      <c r="C10" s="59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8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58">
        <v>2.99</v>
      </c>
      <c r="N10" s="22">
        <v>16605</v>
      </c>
      <c r="O10">
        <v>5</v>
      </c>
      <c r="P10">
        <v>926213</v>
      </c>
    </row>
    <row r="11" spans="1:16">
      <c r="A11" s="98"/>
      <c r="B11" s="59" t="s">
        <v>247</v>
      </c>
      <c r="C11" s="59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8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58">
        <v>4.16</v>
      </c>
      <c r="N11" s="22">
        <v>23764</v>
      </c>
      <c r="O11">
        <v>5</v>
      </c>
      <c r="P11">
        <v>728725</v>
      </c>
    </row>
    <row r="12" spans="1:16">
      <c r="A12" s="98"/>
      <c r="B12" s="59" t="s">
        <v>247</v>
      </c>
      <c r="C12" s="59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58">
        <v>6.46</v>
      </c>
      <c r="N12" s="22">
        <v>30663</v>
      </c>
      <c r="O12">
        <v>5</v>
      </c>
      <c r="P12">
        <v>722495</v>
      </c>
    </row>
    <row r="13" spans="1:16">
      <c r="A13" s="98"/>
      <c r="B13" s="59" t="s">
        <v>248</v>
      </c>
      <c r="C13" s="59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58">
        <v>6.68</v>
      </c>
      <c r="N13" s="26">
        <v>150</v>
      </c>
      <c r="O13">
        <v>1</v>
      </c>
      <c r="P13">
        <v>4891103</v>
      </c>
    </row>
    <row r="14" spans="1:16">
      <c r="A14" s="98"/>
      <c r="B14" s="59" t="s">
        <v>248</v>
      </c>
      <c r="C14" s="59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8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58">
        <v>10</v>
      </c>
      <c r="N14" s="22">
        <v>4924</v>
      </c>
      <c r="O14">
        <v>5</v>
      </c>
      <c r="P14">
        <v>925287</v>
      </c>
    </row>
    <row r="15" spans="1:16">
      <c r="A15" s="98"/>
      <c r="B15" s="59" t="s">
        <v>248</v>
      </c>
      <c r="C15" s="59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8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68">
        <v>12.26</v>
      </c>
      <c r="N15" s="22">
        <v>8076</v>
      </c>
      <c r="O15">
        <v>5</v>
      </c>
      <c r="P15">
        <v>592258</v>
      </c>
    </row>
    <row r="16" spans="1:16">
      <c r="A16" s="98"/>
      <c r="B16" s="59" t="s">
        <v>248</v>
      </c>
      <c r="C16" s="59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58">
        <v>16.93</v>
      </c>
      <c r="N16" s="22">
        <v>11606</v>
      </c>
      <c r="O16">
        <v>5</v>
      </c>
      <c r="P16">
        <v>493483</v>
      </c>
    </row>
    <row r="17" spans="1:16">
      <c r="A17" s="98"/>
      <c r="B17" s="59" t="s">
        <v>248</v>
      </c>
      <c r="C17" s="59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58">
        <v>1.83</v>
      </c>
      <c r="N17" s="26">
        <v>546</v>
      </c>
      <c r="O17">
        <v>1</v>
      </c>
      <c r="P17">
        <v>5519977</v>
      </c>
    </row>
    <row r="18" spans="1:16">
      <c r="A18" s="98"/>
      <c r="B18" s="59" t="s">
        <v>248</v>
      </c>
      <c r="C18" s="59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8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58">
        <v>1.47</v>
      </c>
      <c r="N18" s="22">
        <v>33611</v>
      </c>
      <c r="O18">
        <v>5</v>
      </c>
      <c r="P18">
        <v>997297</v>
      </c>
    </row>
    <row r="19" spans="1:16">
      <c r="A19" s="98"/>
      <c r="B19" s="59" t="s">
        <v>248</v>
      </c>
      <c r="C19" s="59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8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58">
        <v>1.55</v>
      </c>
      <c r="N19" s="22">
        <v>63522</v>
      </c>
      <c r="O19">
        <v>5</v>
      </c>
      <c r="P19">
        <v>584885</v>
      </c>
    </row>
    <row r="20" spans="1:16">
      <c r="A20" s="98"/>
      <c r="B20" s="59" t="s">
        <v>248</v>
      </c>
      <c r="C20" s="59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58">
        <v>2.14</v>
      </c>
      <c r="N20" s="22">
        <v>91198</v>
      </c>
      <c r="O20">
        <v>5</v>
      </c>
      <c r="P20">
        <v>525407</v>
      </c>
    </row>
    <row r="21" spans="1:16">
      <c r="A21" s="97" t="s">
        <v>249</v>
      </c>
      <c r="B21" s="59" t="s">
        <v>246</v>
      </c>
      <c r="C21" s="59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59" t="s">
        <v>246</v>
      </c>
      <c r="C22" s="59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8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59" t="s">
        <v>246</v>
      </c>
      <c r="C23" s="59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59" t="s">
        <v>246</v>
      </c>
      <c r="C24" s="59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59" t="s">
        <v>246</v>
      </c>
      <c r="C25" s="59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8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59" t="s">
        <v>246</v>
      </c>
      <c r="C26" s="59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59" t="s">
        <v>247</v>
      </c>
      <c r="C27" s="59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59" t="s">
        <v>247</v>
      </c>
      <c r="C28" s="59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8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59" t="s">
        <v>247</v>
      </c>
      <c r="C29" s="59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8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59" t="s">
        <v>247</v>
      </c>
      <c r="C30" s="59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59" t="s">
        <v>248</v>
      </c>
      <c r="C31" s="59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59" t="s">
        <v>248</v>
      </c>
      <c r="C32" s="59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8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59" t="s">
        <v>248</v>
      </c>
      <c r="C33" s="59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8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59" t="s">
        <v>248</v>
      </c>
      <c r="C34" s="59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59" t="s">
        <v>248</v>
      </c>
      <c r="C35" s="59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59" t="s">
        <v>248</v>
      </c>
      <c r="C36" s="59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8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59" t="s">
        <v>248</v>
      </c>
      <c r="C37" s="59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8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59" t="s">
        <v>248</v>
      </c>
      <c r="C38" s="59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1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1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275</v>
      </c>
      <c r="D2" s="5" t="s">
        <v>258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0"/>
      <c r="B3" s="59" t="s">
        <v>279</v>
      </c>
      <c r="C3" s="82" t="s">
        <v>277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>
        <f>1000/I3</f>
        <v>36213.514883754615</v>
      </c>
      <c r="K3" s="11"/>
      <c r="L3" s="11"/>
      <c r="M3">
        <v>27614</v>
      </c>
    </row>
    <row r="4" spans="1:13">
      <c r="A4" s="80"/>
      <c r="B4" s="59" t="s">
        <v>279</v>
      </c>
      <c r="C4" s="82" t="s">
        <v>277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>
        <f t="shared" ref="J4:J8" si="1">1000/I4</f>
        <v>31689.694511344911</v>
      </c>
      <c r="K4" s="11"/>
      <c r="L4" s="11"/>
      <c r="M4">
        <v>31556</v>
      </c>
    </row>
    <row r="5" spans="1:13">
      <c r="A5" s="80"/>
      <c r="B5" s="59" t="s">
        <v>279</v>
      </c>
      <c r="C5" s="82" t="s">
        <v>277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>
        <f t="shared" si="1"/>
        <v>53171.691391503162</v>
      </c>
      <c r="K5" s="11"/>
      <c r="L5" s="11"/>
      <c r="M5">
        <v>18807</v>
      </c>
    </row>
    <row r="6" spans="1:13">
      <c r="A6" s="80"/>
      <c r="B6" s="59" t="s">
        <v>279</v>
      </c>
      <c r="C6" s="82" t="s">
        <v>277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>
        <f t="shared" si="1"/>
        <v>49012.400137234719</v>
      </c>
      <c r="K6" s="11"/>
      <c r="L6" s="11"/>
      <c r="M6">
        <v>20403</v>
      </c>
    </row>
    <row r="7" spans="1:13">
      <c r="A7" s="80"/>
      <c r="B7" s="59" t="s">
        <v>279</v>
      </c>
      <c r="C7" s="82" t="s">
        <v>277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>
        <f t="shared" si="1"/>
        <v>48721.071863580997</v>
      </c>
      <c r="K7" s="11"/>
      <c r="L7" s="11"/>
      <c r="M7">
        <v>20525</v>
      </c>
    </row>
    <row r="8" spans="1:13">
      <c r="A8" s="81"/>
      <c r="B8" s="59" t="s">
        <v>279</v>
      </c>
      <c r="C8" s="82" t="s">
        <v>277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>
        <f t="shared" si="1"/>
        <v>46860.356138706651</v>
      </c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5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275</v>
      </c>
      <c r="D2" s="5" t="s">
        <v>263</v>
      </c>
      <c r="E2" s="5" t="s">
        <v>257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6" t="s">
        <v>122</v>
      </c>
      <c r="L2" s="46" t="s">
        <v>123</v>
      </c>
      <c r="M2" s="6" t="s">
        <v>153</v>
      </c>
      <c r="N2" s="7" t="s">
        <v>154</v>
      </c>
      <c r="O2" s="11" t="s">
        <v>135</v>
      </c>
    </row>
    <row r="3" spans="1:17">
      <c r="A3" s="83" t="s">
        <v>260</v>
      </c>
      <c r="B3" s="59" t="s">
        <v>279</v>
      </c>
      <c r="C3" s="82" t="s">
        <v>276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84"/>
      <c r="B4" s="59" t="s">
        <v>279</v>
      </c>
      <c r="C4" s="82" t="s">
        <v>276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84"/>
      <c r="B5" s="59" t="s">
        <v>279</v>
      </c>
      <c r="C5" s="82" t="s">
        <v>276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84"/>
      <c r="B6" s="59" t="s">
        <v>279</v>
      </c>
      <c r="C6" s="82" t="s">
        <v>276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84"/>
      <c r="B7" s="59" t="s">
        <v>279</v>
      </c>
      <c r="C7" s="82" t="s">
        <v>276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84"/>
      <c r="B8" s="59" t="s">
        <v>279</v>
      </c>
      <c r="C8" s="82" t="s">
        <v>276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84"/>
      <c r="B9" s="59" t="s">
        <v>279</v>
      </c>
      <c r="C9" s="82" t="s">
        <v>276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84"/>
      <c r="B10" s="59" t="s">
        <v>279</v>
      </c>
      <c r="C10" s="82" t="s">
        <v>276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84"/>
      <c r="B11" s="59" t="s">
        <v>279</v>
      </c>
      <c r="C11" s="82" t="s">
        <v>276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84"/>
      <c r="B12" s="59" t="s">
        <v>279</v>
      </c>
      <c r="C12" s="82" t="s">
        <v>276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67" customFormat="1">
      <c r="A13" s="84"/>
      <c r="B13" s="59" t="s">
        <v>279</v>
      </c>
      <c r="C13" s="82" t="s">
        <v>276</v>
      </c>
      <c r="D13" s="11">
        <v>1000000</v>
      </c>
      <c r="E13" s="8">
        <f t="shared" si="0"/>
        <v>500</v>
      </c>
      <c r="F13" s="49">
        <v>1</v>
      </c>
      <c r="G13" s="49" t="s">
        <v>156</v>
      </c>
      <c r="H13" s="31" t="s">
        <v>159</v>
      </c>
      <c r="I13" s="31">
        <v>20</v>
      </c>
      <c r="J13" s="31">
        <v>100</v>
      </c>
      <c r="K13" s="10">
        <f t="shared" si="1"/>
        <v>0.75881999999999994</v>
      </c>
      <c r="L13" s="10">
        <f t="shared" si="2"/>
        <v>131783.5586832187</v>
      </c>
      <c r="M13" s="49"/>
      <c r="N13" s="49"/>
      <c r="O13" s="11">
        <f t="shared" si="3"/>
        <v>7588.2</v>
      </c>
      <c r="P13">
        <v>5</v>
      </c>
      <c r="Q13" s="67">
        <v>37941</v>
      </c>
    </row>
    <row r="14" spans="1:17">
      <c r="A14" s="84"/>
      <c r="B14" s="59" t="s">
        <v>279</v>
      </c>
      <c r="C14" s="82" t="s">
        <v>276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67">
        <v>23637</v>
      </c>
    </row>
    <row r="15" spans="1:17">
      <c r="A15" s="84"/>
      <c r="B15" s="59" t="s">
        <v>279</v>
      </c>
      <c r="C15" s="82" t="s">
        <v>276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84"/>
      <c r="B16" s="59" t="s">
        <v>279</v>
      </c>
      <c r="C16" s="82" t="s">
        <v>276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67" customFormat="1">
      <c r="A17" s="84"/>
      <c r="B17" s="59" t="s">
        <v>279</v>
      </c>
      <c r="C17" s="82" t="s">
        <v>276</v>
      </c>
      <c r="D17" s="11">
        <v>1000000</v>
      </c>
      <c r="E17" s="8">
        <f t="shared" si="0"/>
        <v>500</v>
      </c>
      <c r="F17" s="49">
        <v>1</v>
      </c>
      <c r="G17" s="49" t="s">
        <v>158</v>
      </c>
      <c r="H17" s="31" t="s">
        <v>159</v>
      </c>
      <c r="I17" s="31">
        <v>20</v>
      </c>
      <c r="J17" s="31">
        <v>100</v>
      </c>
      <c r="K17" s="10">
        <f t="shared" si="1"/>
        <v>0.77970000000000006</v>
      </c>
      <c r="L17" s="10">
        <f t="shared" si="2"/>
        <v>128254.45684237526</v>
      </c>
      <c r="M17" s="49"/>
      <c r="N17" s="49"/>
      <c r="O17" s="11">
        <f t="shared" si="3"/>
        <v>7797</v>
      </c>
      <c r="P17">
        <v>5</v>
      </c>
      <c r="Q17" s="67">
        <v>38985</v>
      </c>
    </row>
    <row r="18" spans="1:17">
      <c r="A18" s="84"/>
      <c r="B18" s="59" t="s">
        <v>279</v>
      </c>
      <c r="C18" s="82" t="s">
        <v>276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83" t="s">
        <v>259</v>
      </c>
      <c r="B19" s="59" t="s">
        <v>279</v>
      </c>
      <c r="C19" s="82" t="s">
        <v>277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84"/>
      <c r="B20" s="59" t="s">
        <v>279</v>
      </c>
      <c r="C20" s="82" t="s">
        <v>277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84"/>
      <c r="B21" s="59" t="s">
        <v>279</v>
      </c>
      <c r="C21" s="82" t="s">
        <v>277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84"/>
      <c r="B22" s="59" t="s">
        <v>279</v>
      </c>
      <c r="C22" s="82" t="s">
        <v>277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84"/>
      <c r="B23" s="59" t="s">
        <v>279</v>
      </c>
      <c r="C23" s="82" t="s">
        <v>277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84"/>
      <c r="B24" s="59" t="s">
        <v>279</v>
      </c>
      <c r="C24" s="82" t="s">
        <v>277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84"/>
      <c r="B25" s="59" t="s">
        <v>279</v>
      </c>
      <c r="C25" s="82" t="s">
        <v>277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84"/>
      <c r="B26" s="59" t="s">
        <v>279</v>
      </c>
      <c r="C26" s="82" t="s">
        <v>277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84"/>
      <c r="B27" s="59" t="s">
        <v>279</v>
      </c>
      <c r="C27" s="82" t="s">
        <v>277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84"/>
      <c r="B28" s="59" t="s">
        <v>279</v>
      </c>
      <c r="C28" s="82" t="s">
        <v>277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84"/>
      <c r="B29" s="59" t="s">
        <v>279</v>
      </c>
      <c r="C29" s="82" t="s">
        <v>277</v>
      </c>
      <c r="D29" s="11">
        <v>1000000</v>
      </c>
      <c r="E29" s="8">
        <f t="shared" si="4"/>
        <v>500</v>
      </c>
      <c r="F29" s="49">
        <v>1</v>
      </c>
      <c r="G29" s="49" t="s">
        <v>156</v>
      </c>
      <c r="H29" s="31" t="s">
        <v>159</v>
      </c>
      <c r="I29" s="31">
        <v>20</v>
      </c>
      <c r="J29" s="31">
        <v>100</v>
      </c>
      <c r="K29" s="10">
        <f t="shared" si="5"/>
        <v>0.99413999999999991</v>
      </c>
      <c r="L29" s="10">
        <f t="shared" si="6"/>
        <v>100589.45420162151</v>
      </c>
      <c r="M29" s="49"/>
      <c r="N29" s="49"/>
      <c r="O29" s="11">
        <f t="shared" si="7"/>
        <v>9941.4</v>
      </c>
      <c r="P29">
        <v>5</v>
      </c>
      <c r="Q29">
        <v>49707</v>
      </c>
    </row>
    <row r="30" spans="1:17">
      <c r="A30" s="84"/>
      <c r="B30" s="59" t="s">
        <v>279</v>
      </c>
      <c r="C30" s="82" t="s">
        <v>277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84"/>
      <c r="B31" s="59" t="s">
        <v>279</v>
      </c>
      <c r="C31" s="82" t="s">
        <v>277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84"/>
      <c r="B32" s="59" t="s">
        <v>279</v>
      </c>
      <c r="C32" s="82" t="s">
        <v>277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84"/>
      <c r="B33" s="59" t="s">
        <v>279</v>
      </c>
      <c r="C33" s="82" t="s">
        <v>277</v>
      </c>
      <c r="D33" s="11">
        <v>1000000</v>
      </c>
      <c r="E33" s="8">
        <f t="shared" si="4"/>
        <v>500</v>
      </c>
      <c r="F33" s="49">
        <v>1</v>
      </c>
      <c r="G33" s="49" t="s">
        <v>158</v>
      </c>
      <c r="H33" s="31" t="s">
        <v>159</v>
      </c>
      <c r="I33" s="31">
        <v>20</v>
      </c>
      <c r="J33" s="31">
        <v>100</v>
      </c>
      <c r="K33" s="10">
        <f t="shared" si="5"/>
        <v>0.93329999999999991</v>
      </c>
      <c r="L33" s="10">
        <f t="shared" si="6"/>
        <v>107146.68381013609</v>
      </c>
      <c r="M33" s="49"/>
      <c r="N33" s="49"/>
      <c r="O33" s="11">
        <f t="shared" si="7"/>
        <v>9333</v>
      </c>
      <c r="P33">
        <v>5</v>
      </c>
      <c r="Q33">
        <v>46665</v>
      </c>
    </row>
    <row r="34" spans="1:17">
      <c r="A34" s="84"/>
      <c r="B34" s="59" t="s">
        <v>279</v>
      </c>
      <c r="C34" s="82" t="s">
        <v>277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238</v>
      </c>
      <c r="M2" s="7" t="s">
        <v>237</v>
      </c>
    </row>
    <row r="3" spans="1:14">
      <c r="A3" s="101" t="s">
        <v>163</v>
      </c>
      <c r="B3" s="11" t="s">
        <v>164</v>
      </c>
      <c r="C3" s="59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/>
      <c r="J3" s="10"/>
      <c r="K3" s="11"/>
      <c r="L3" s="26">
        <v>5.08</v>
      </c>
      <c r="M3" s="26">
        <v>388</v>
      </c>
    </row>
    <row r="4" spans="1:14">
      <c r="A4" s="102"/>
      <c r="B4" s="11" t="s">
        <v>164</v>
      </c>
      <c r="C4" s="59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/>
      <c r="J4" s="10"/>
      <c r="K4" s="11"/>
      <c r="L4" s="26">
        <v>7.49</v>
      </c>
      <c r="M4" s="22">
        <v>13096</v>
      </c>
    </row>
    <row r="5" spans="1:14">
      <c r="A5" s="102"/>
      <c r="B5" s="11" t="s">
        <v>164</v>
      </c>
      <c r="C5" s="59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/>
      <c r="J5" s="10"/>
      <c r="K5" s="11"/>
      <c r="L5" s="76">
        <v>12.58</v>
      </c>
      <c r="M5" s="77">
        <v>9106</v>
      </c>
    </row>
    <row r="6" spans="1:14">
      <c r="A6" s="102"/>
      <c r="B6" s="11" t="s">
        <v>164</v>
      </c>
      <c r="C6" s="59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/>
      <c r="J6" s="10"/>
      <c r="K6" s="11"/>
      <c r="L6" s="26">
        <v>1.91</v>
      </c>
      <c r="M6" s="22">
        <v>1039</v>
      </c>
    </row>
    <row r="7" spans="1:14">
      <c r="A7" s="102"/>
      <c r="B7" s="11" t="s">
        <v>164</v>
      </c>
      <c r="C7" s="59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/>
      <c r="J7" s="10"/>
      <c r="K7" s="11"/>
      <c r="L7" s="26">
        <v>1.41</v>
      </c>
      <c r="M7" s="22">
        <v>69529</v>
      </c>
    </row>
    <row r="8" spans="1:14">
      <c r="A8" s="103"/>
      <c r="B8" s="11" t="s">
        <v>164</v>
      </c>
      <c r="C8" s="59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/>
      <c r="J8" s="10"/>
      <c r="K8" s="11"/>
      <c r="L8" s="55">
        <v>1.96</v>
      </c>
      <c r="M8" s="56">
        <v>98708</v>
      </c>
    </row>
    <row r="9" spans="1:14">
      <c r="A9" s="101" t="s">
        <v>163</v>
      </c>
      <c r="B9" s="11" t="s">
        <v>164</v>
      </c>
      <c r="C9" s="59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/>
      <c r="J9" s="10"/>
      <c r="K9" s="11"/>
      <c r="L9" s="26">
        <v>2.0299999999999998</v>
      </c>
      <c r="M9" s="26">
        <v>956</v>
      </c>
    </row>
    <row r="10" spans="1:14">
      <c r="A10" s="102"/>
      <c r="B10" s="11" t="s">
        <v>164</v>
      </c>
      <c r="C10" s="59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/>
      <c r="J10" s="10"/>
      <c r="K10" s="11"/>
    </row>
    <row r="11" spans="1:14">
      <c r="A11" s="102"/>
      <c r="B11" s="11" t="s">
        <v>164</v>
      </c>
      <c r="C11" s="59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/>
      <c r="J11" s="10"/>
      <c r="K11" s="11"/>
      <c r="L11" s="76">
        <v>4.88</v>
      </c>
      <c r="M11" s="77">
        <v>38330</v>
      </c>
    </row>
    <row r="12" spans="1:14">
      <c r="A12" s="102"/>
      <c r="B12" s="11" t="s">
        <v>164</v>
      </c>
      <c r="C12" s="59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/>
      <c r="J12" s="10"/>
      <c r="K12" s="11"/>
      <c r="L12" s="26">
        <v>1.26</v>
      </c>
      <c r="M12" s="22">
        <v>1578</v>
      </c>
    </row>
    <row r="13" spans="1:14">
      <c r="A13" s="102"/>
      <c r="B13" s="11" t="s">
        <v>164</v>
      </c>
      <c r="C13" s="59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/>
      <c r="J13" s="10"/>
      <c r="K13" s="11"/>
    </row>
    <row r="14" spans="1:14">
      <c r="A14" s="103"/>
      <c r="B14" s="11" t="s">
        <v>164</v>
      </c>
      <c r="C14" s="59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/>
      <c r="J14" s="10"/>
      <c r="K14" s="11"/>
      <c r="L14" s="26">
        <v>1.57</v>
      </c>
      <c r="M14" s="22">
        <v>121196</v>
      </c>
    </row>
    <row r="15" spans="1:14">
      <c r="A15" s="101" t="s">
        <v>165</v>
      </c>
      <c r="B15" s="11" t="s">
        <v>164</v>
      </c>
      <c r="C15" s="59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/>
      <c r="J15" s="10"/>
      <c r="K15" s="11"/>
      <c r="L15" s="11">
        <v>5.17</v>
      </c>
      <c r="M15" s="11">
        <v>574</v>
      </c>
      <c r="N15" s="79"/>
    </row>
    <row r="16" spans="1:14">
      <c r="A16" s="102"/>
      <c r="B16" s="11" t="s">
        <v>164</v>
      </c>
      <c r="C16" s="59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/>
      <c r="J16" s="10"/>
      <c r="K16" s="11"/>
      <c r="L16" s="11">
        <v>12.44</v>
      </c>
      <c r="M16" s="20">
        <v>23674</v>
      </c>
      <c r="N16" s="79"/>
    </row>
    <row r="17" spans="1:14">
      <c r="A17" s="102"/>
      <c r="B17" s="11" t="s">
        <v>164</v>
      </c>
      <c r="C17" s="59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/>
      <c r="J17" s="10"/>
      <c r="K17" s="11"/>
      <c r="L17" s="11">
        <v>1.92</v>
      </c>
      <c r="M17" s="20">
        <v>1546</v>
      </c>
      <c r="N17" s="79"/>
    </row>
    <row r="18" spans="1:14">
      <c r="A18" s="103"/>
      <c r="B18" s="11" t="s">
        <v>164</v>
      </c>
      <c r="C18" s="59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/>
      <c r="J18" s="10"/>
      <c r="K18" s="11"/>
      <c r="L18" s="11">
        <v>2</v>
      </c>
      <c r="M18" s="20">
        <v>142380</v>
      </c>
      <c r="N18" s="79"/>
    </row>
    <row r="19" spans="1:14">
      <c r="A19" s="101" t="s">
        <v>165</v>
      </c>
      <c r="B19" s="11" t="s">
        <v>164</v>
      </c>
      <c r="C19" s="59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/>
      <c r="J19" s="10"/>
      <c r="K19" s="11"/>
      <c r="L19" s="11">
        <v>2.4</v>
      </c>
      <c r="M19" s="20">
        <v>1205</v>
      </c>
      <c r="N19" s="79"/>
    </row>
    <row r="20" spans="1:14">
      <c r="A20" s="102"/>
      <c r="B20" s="11" t="s">
        <v>164</v>
      </c>
      <c r="C20" s="59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/>
      <c r="J20" s="10"/>
      <c r="K20" s="11"/>
      <c r="L20" s="11">
        <v>5.82</v>
      </c>
      <c r="M20" s="20">
        <v>20038</v>
      </c>
      <c r="N20" s="79"/>
    </row>
    <row r="21" spans="1:14">
      <c r="A21" s="102"/>
      <c r="B21" s="11" t="s">
        <v>164</v>
      </c>
      <c r="C21" s="59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/>
      <c r="J21" s="10"/>
      <c r="K21" s="11"/>
      <c r="L21" s="11">
        <v>1.23</v>
      </c>
      <c r="M21" s="20">
        <v>2439</v>
      </c>
      <c r="N21" s="79"/>
    </row>
    <row r="22" spans="1:14">
      <c r="A22" s="102"/>
      <c r="B22" s="11" t="s">
        <v>164</v>
      </c>
      <c r="C22" s="59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/>
      <c r="J22" s="10"/>
      <c r="K22" s="11"/>
      <c r="L22" s="11">
        <v>1.64</v>
      </c>
      <c r="M22" s="20">
        <v>169646</v>
      </c>
      <c r="N22" s="79"/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3" t="s">
        <v>196</v>
      </c>
      <c r="B2" s="18" t="s">
        <v>197</v>
      </c>
      <c r="C2" s="34" t="s">
        <v>264</v>
      </c>
      <c r="D2" s="34" t="s">
        <v>198</v>
      </c>
      <c r="E2" s="34" t="s">
        <v>199</v>
      </c>
      <c r="F2" s="34" t="s">
        <v>120</v>
      </c>
      <c r="G2" s="34" t="s">
        <v>187</v>
      </c>
      <c r="H2" s="34" t="s">
        <v>200</v>
      </c>
      <c r="I2" s="34" t="s">
        <v>201</v>
      </c>
      <c r="J2" s="34" t="s">
        <v>119</v>
      </c>
      <c r="K2" s="37" t="s">
        <v>202</v>
      </c>
      <c r="L2" s="38" t="s">
        <v>203</v>
      </c>
      <c r="M2" s="38" t="s">
        <v>123</v>
      </c>
      <c r="N2" s="38" t="s">
        <v>135</v>
      </c>
    </row>
    <row r="3" spans="1:18">
      <c r="A3" s="9" t="s">
        <v>204</v>
      </c>
      <c r="B3" s="35" t="s">
        <v>205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6">
        <v>1</v>
      </c>
      <c r="I3" s="36">
        <v>1</v>
      </c>
      <c r="J3" s="36" t="s">
        <v>206</v>
      </c>
      <c r="K3" s="39">
        <v>19606</v>
      </c>
      <c r="L3" s="40">
        <f>N3/D3/F3</f>
        <v>0.61973999999999996</v>
      </c>
      <c r="M3" s="40">
        <f>1000/L3*E3</f>
        <v>161357.98883402717</v>
      </c>
      <c r="N3" s="39">
        <f>O3/5</f>
        <v>6197.4</v>
      </c>
      <c r="O3">
        <v>30987</v>
      </c>
    </row>
    <row r="4" spans="1:18">
      <c r="A4" s="9" t="s">
        <v>204</v>
      </c>
      <c r="B4" s="35" t="s">
        <v>205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6">
        <v>1</v>
      </c>
      <c r="J4" s="36" t="s">
        <v>206</v>
      </c>
      <c r="K4" s="39">
        <v>76042</v>
      </c>
      <c r="L4" s="40">
        <f t="shared" ref="L4:L20" si="0">N4/D4/F4</f>
        <v>0.70987999999999996</v>
      </c>
      <c r="M4" s="40">
        <f t="shared" ref="M4:M20" si="1">1000/L4*E4</f>
        <v>140868.87924719672</v>
      </c>
      <c r="N4" s="39">
        <f t="shared" ref="N4:N20" si="2">O4/5</f>
        <v>7098.8</v>
      </c>
      <c r="O4">
        <v>35494</v>
      </c>
    </row>
    <row r="5" spans="1:18" s="74" customFormat="1">
      <c r="A5" s="9" t="s">
        <v>208</v>
      </c>
      <c r="B5" s="35" t="s">
        <v>205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6">
        <v>1</v>
      </c>
      <c r="I5" s="36">
        <v>1</v>
      </c>
      <c r="J5" s="36" t="s">
        <v>127</v>
      </c>
      <c r="K5" s="39">
        <v>19250</v>
      </c>
      <c r="L5" s="40">
        <f t="shared" si="0"/>
        <v>3.6295999999999999</v>
      </c>
      <c r="M5" s="40">
        <f t="shared" si="1"/>
        <v>27551.245316288299</v>
      </c>
      <c r="N5" s="39">
        <f t="shared" si="2"/>
        <v>36296</v>
      </c>
      <c r="O5">
        <v>181480</v>
      </c>
      <c r="P5"/>
      <c r="Q5"/>
      <c r="R5"/>
    </row>
    <row r="6" spans="1:18" s="74" customFormat="1">
      <c r="A6" s="9" t="s">
        <v>208</v>
      </c>
      <c r="B6" s="35" t="s">
        <v>205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6">
        <v>1</v>
      </c>
      <c r="J6" s="36" t="s">
        <v>127</v>
      </c>
      <c r="K6" s="39">
        <v>78083</v>
      </c>
      <c r="L6" s="40">
        <f t="shared" si="0"/>
        <v>4.1607599999999998</v>
      </c>
      <c r="M6" s="40">
        <f t="shared" si="1"/>
        <v>24034.07069862237</v>
      </c>
      <c r="N6" s="39">
        <f t="shared" si="2"/>
        <v>41607.599999999999</v>
      </c>
      <c r="O6">
        <v>208038</v>
      </c>
      <c r="P6"/>
      <c r="Q6"/>
      <c r="R6"/>
    </row>
    <row r="7" spans="1:18">
      <c r="A7" s="9" t="s">
        <v>209</v>
      </c>
      <c r="B7" s="35" t="s">
        <v>205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6">
        <v>1</v>
      </c>
      <c r="I7" s="36">
        <v>1</v>
      </c>
      <c r="J7" s="36" t="s">
        <v>210</v>
      </c>
      <c r="K7" s="39">
        <v>16242</v>
      </c>
      <c r="L7" s="40">
        <f t="shared" si="0"/>
        <v>0.93466000000000005</v>
      </c>
      <c r="M7" s="40">
        <f t="shared" si="1"/>
        <v>106990.77739498854</v>
      </c>
      <c r="N7" s="39">
        <f t="shared" si="2"/>
        <v>9346.6</v>
      </c>
      <c r="O7">
        <v>46733</v>
      </c>
    </row>
    <row r="8" spans="1:18">
      <c r="A8" s="9" t="s">
        <v>209</v>
      </c>
      <c r="B8" s="35" t="s">
        <v>205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6">
        <v>1</v>
      </c>
      <c r="J8" s="36" t="s">
        <v>210</v>
      </c>
      <c r="K8" s="39">
        <v>60670</v>
      </c>
      <c r="L8" s="40">
        <f t="shared" si="0"/>
        <v>1.13154</v>
      </c>
      <c r="M8" s="40">
        <f t="shared" si="1"/>
        <v>88375.134772080521</v>
      </c>
      <c r="N8" s="39">
        <f t="shared" si="2"/>
        <v>11315.4</v>
      </c>
      <c r="O8">
        <v>56577</v>
      </c>
    </row>
    <row r="9" spans="1:18" s="74" customFormat="1">
      <c r="A9" s="9" t="s">
        <v>211</v>
      </c>
      <c r="B9" s="35" t="s">
        <v>205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6">
        <v>1</v>
      </c>
      <c r="I9" s="36">
        <v>1</v>
      </c>
      <c r="J9" s="36" t="s">
        <v>212</v>
      </c>
      <c r="K9" s="39">
        <v>16688</v>
      </c>
      <c r="L9" s="40">
        <f t="shared" si="0"/>
        <v>7.6920000000000002</v>
      </c>
      <c r="M9" s="40">
        <f t="shared" si="1"/>
        <v>13000.520020800832</v>
      </c>
      <c r="N9" s="39">
        <f t="shared" si="2"/>
        <v>76920</v>
      </c>
      <c r="O9">
        <v>384600</v>
      </c>
      <c r="P9"/>
      <c r="Q9"/>
      <c r="R9"/>
    </row>
    <row r="10" spans="1:18" s="74" customFormat="1">
      <c r="A10" s="9" t="s">
        <v>211</v>
      </c>
      <c r="B10" s="35" t="s">
        <v>205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6">
        <v>1</v>
      </c>
      <c r="J10" s="36" t="s">
        <v>212</v>
      </c>
      <c r="K10" s="39">
        <v>55973</v>
      </c>
      <c r="L10" s="40">
        <f t="shared" si="0"/>
        <v>8.7267800000000015</v>
      </c>
      <c r="M10" s="40">
        <f t="shared" si="1"/>
        <v>11458.980288262106</v>
      </c>
      <c r="N10" s="39">
        <f t="shared" si="2"/>
        <v>87267.8</v>
      </c>
      <c r="O10">
        <v>436339</v>
      </c>
      <c r="P10"/>
      <c r="Q10"/>
      <c r="R10"/>
    </row>
    <row r="11" spans="1:18">
      <c r="A11" s="9" t="s">
        <v>213</v>
      </c>
      <c r="B11" s="35" t="s">
        <v>205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6">
        <v>1</v>
      </c>
      <c r="I11" s="36">
        <v>1</v>
      </c>
      <c r="J11" s="36" t="s">
        <v>214</v>
      </c>
      <c r="K11" s="39">
        <v>13811</v>
      </c>
      <c r="L11" s="40"/>
      <c r="M11" s="40"/>
      <c r="N11" s="39"/>
    </row>
    <row r="12" spans="1:18">
      <c r="A12" s="9" t="s">
        <v>213</v>
      </c>
      <c r="B12" s="35" t="s">
        <v>205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6">
        <v>1</v>
      </c>
      <c r="J12" s="36" t="s">
        <v>214</v>
      </c>
      <c r="K12" s="39">
        <v>76258</v>
      </c>
      <c r="L12" s="40"/>
      <c r="M12" s="40"/>
      <c r="N12" s="39"/>
    </row>
    <row r="13" spans="1:18" s="74" customFormat="1">
      <c r="A13" s="70" t="s">
        <v>204</v>
      </c>
      <c r="B13" s="71" t="s">
        <v>207</v>
      </c>
      <c r="C13" s="8">
        <v>10000000</v>
      </c>
      <c r="D13" s="8">
        <v>500</v>
      </c>
      <c r="E13" s="72">
        <v>100</v>
      </c>
      <c r="F13" s="70">
        <v>20</v>
      </c>
      <c r="G13" s="72">
        <v>11</v>
      </c>
      <c r="H13" s="73">
        <v>1</v>
      </c>
      <c r="I13" s="73">
        <v>1</v>
      </c>
      <c r="J13" s="73" t="s">
        <v>206</v>
      </c>
      <c r="K13" s="39">
        <v>22601</v>
      </c>
      <c r="L13" s="40">
        <f t="shared" si="0"/>
        <v>1.9477799999999998</v>
      </c>
      <c r="M13" s="40">
        <f t="shared" si="1"/>
        <v>51340.500467198559</v>
      </c>
      <c r="N13" s="39">
        <f t="shared" si="2"/>
        <v>19477.8</v>
      </c>
      <c r="O13">
        <v>97389</v>
      </c>
      <c r="P13"/>
      <c r="Q13"/>
      <c r="R13"/>
    </row>
    <row r="14" spans="1:18" s="74" customFormat="1">
      <c r="A14" s="70" t="s">
        <v>204</v>
      </c>
      <c r="B14" s="71" t="s">
        <v>207</v>
      </c>
      <c r="C14" s="8">
        <v>10000000</v>
      </c>
      <c r="D14" s="8">
        <v>500</v>
      </c>
      <c r="E14" s="72">
        <v>100</v>
      </c>
      <c r="F14" s="70">
        <v>20</v>
      </c>
      <c r="G14" s="72">
        <v>12</v>
      </c>
      <c r="H14" s="70">
        <v>-1</v>
      </c>
      <c r="I14" s="73">
        <v>1</v>
      </c>
      <c r="J14" s="73" t="s">
        <v>206</v>
      </c>
      <c r="K14" s="39">
        <v>63175</v>
      </c>
      <c r="L14" s="40">
        <f t="shared" si="0"/>
        <v>1.1160600000000001</v>
      </c>
      <c r="M14" s="40">
        <f t="shared" si="1"/>
        <v>89600.917513395339</v>
      </c>
      <c r="N14" s="39">
        <f t="shared" si="2"/>
        <v>11160.6</v>
      </c>
      <c r="O14">
        <v>55803</v>
      </c>
      <c r="P14"/>
      <c r="Q14"/>
      <c r="R14"/>
    </row>
    <row r="15" spans="1:18">
      <c r="A15" s="70" t="s">
        <v>208</v>
      </c>
      <c r="B15" s="71" t="s">
        <v>207</v>
      </c>
      <c r="C15" s="8">
        <v>10000000</v>
      </c>
      <c r="D15" s="8">
        <v>500</v>
      </c>
      <c r="E15" s="72">
        <v>100</v>
      </c>
      <c r="F15" s="70">
        <v>20</v>
      </c>
      <c r="G15" s="72">
        <v>11</v>
      </c>
      <c r="H15" s="73">
        <v>1</v>
      </c>
      <c r="I15" s="73">
        <v>1</v>
      </c>
      <c r="J15" s="73" t="s">
        <v>127</v>
      </c>
      <c r="K15" s="39">
        <v>20713</v>
      </c>
      <c r="L15" s="40">
        <f t="shared" si="0"/>
        <v>7.4271799999999999</v>
      </c>
      <c r="M15" s="40">
        <f t="shared" si="1"/>
        <v>13464.060383618007</v>
      </c>
      <c r="N15" s="39">
        <f t="shared" si="2"/>
        <v>74271.8</v>
      </c>
      <c r="O15">
        <v>371359</v>
      </c>
    </row>
    <row r="16" spans="1:18">
      <c r="A16" s="70" t="s">
        <v>208</v>
      </c>
      <c r="B16" s="71" t="s">
        <v>207</v>
      </c>
      <c r="C16" s="8">
        <v>10000000</v>
      </c>
      <c r="D16" s="8">
        <v>500</v>
      </c>
      <c r="E16" s="72">
        <v>100</v>
      </c>
      <c r="F16" s="70">
        <v>20</v>
      </c>
      <c r="G16" s="72">
        <v>12</v>
      </c>
      <c r="H16" s="70">
        <v>-1</v>
      </c>
      <c r="I16" s="73">
        <v>1</v>
      </c>
      <c r="J16" s="73" t="s">
        <v>127</v>
      </c>
      <c r="K16" s="39">
        <v>75662</v>
      </c>
      <c r="L16" s="40">
        <f t="shared" si="0"/>
        <v>8.8879199999999994</v>
      </c>
      <c r="M16" s="40">
        <f t="shared" si="1"/>
        <v>11251.226383675821</v>
      </c>
      <c r="N16" s="39">
        <f t="shared" si="2"/>
        <v>88879.2</v>
      </c>
      <c r="O16">
        <v>444396</v>
      </c>
    </row>
    <row r="17" spans="1:18" s="74" customFormat="1">
      <c r="A17" s="70" t="s">
        <v>209</v>
      </c>
      <c r="B17" s="71" t="s">
        <v>207</v>
      </c>
      <c r="C17" s="8">
        <v>10000000</v>
      </c>
      <c r="D17" s="8">
        <v>500</v>
      </c>
      <c r="E17" s="72">
        <v>100</v>
      </c>
      <c r="F17" s="70">
        <v>20</v>
      </c>
      <c r="G17" s="72">
        <v>11</v>
      </c>
      <c r="H17" s="73">
        <v>1</v>
      </c>
      <c r="I17" s="73">
        <v>1</v>
      </c>
      <c r="J17" s="73" t="s">
        <v>210</v>
      </c>
      <c r="K17" s="39">
        <v>17523</v>
      </c>
      <c r="L17" s="40">
        <f t="shared" si="0"/>
        <v>0.91098000000000001</v>
      </c>
      <c r="M17" s="40">
        <f t="shared" si="1"/>
        <v>109771.89400425914</v>
      </c>
      <c r="N17" s="39">
        <f t="shared" si="2"/>
        <v>9109.7999999999993</v>
      </c>
      <c r="O17">
        <v>45549</v>
      </c>
      <c r="P17"/>
      <c r="Q17"/>
      <c r="R17"/>
    </row>
    <row r="18" spans="1:18" s="74" customFormat="1">
      <c r="A18" s="70" t="s">
        <v>209</v>
      </c>
      <c r="B18" s="71" t="s">
        <v>207</v>
      </c>
      <c r="C18" s="8">
        <v>10000000</v>
      </c>
      <c r="D18" s="8">
        <v>500</v>
      </c>
      <c r="E18" s="72">
        <v>100</v>
      </c>
      <c r="F18" s="70">
        <v>20</v>
      </c>
      <c r="G18" s="72">
        <v>12</v>
      </c>
      <c r="H18" s="70">
        <v>-1</v>
      </c>
      <c r="I18" s="73">
        <v>1</v>
      </c>
      <c r="J18" s="73" t="s">
        <v>210</v>
      </c>
      <c r="K18" s="39">
        <v>97897</v>
      </c>
      <c r="L18" s="40">
        <f t="shared" si="0"/>
        <v>1.15496</v>
      </c>
      <c r="M18" s="40">
        <f t="shared" si="1"/>
        <v>86583.0851284893</v>
      </c>
      <c r="N18" s="39">
        <f t="shared" si="2"/>
        <v>11549.6</v>
      </c>
      <c r="O18">
        <v>57748</v>
      </c>
      <c r="P18"/>
      <c r="Q18"/>
      <c r="R18"/>
    </row>
    <row r="19" spans="1:18">
      <c r="A19" s="70" t="s">
        <v>211</v>
      </c>
      <c r="B19" s="71" t="s">
        <v>207</v>
      </c>
      <c r="C19" s="8">
        <v>10000000</v>
      </c>
      <c r="D19" s="8">
        <v>500</v>
      </c>
      <c r="E19" s="72">
        <v>100</v>
      </c>
      <c r="F19" s="70">
        <v>20</v>
      </c>
      <c r="G19" s="72">
        <v>11</v>
      </c>
      <c r="H19" s="73">
        <v>1</v>
      </c>
      <c r="I19" s="73">
        <v>1</v>
      </c>
      <c r="J19" s="73" t="s">
        <v>212</v>
      </c>
      <c r="K19" s="39">
        <v>19707</v>
      </c>
      <c r="L19" s="40">
        <f t="shared" si="0"/>
        <v>7.705680000000001</v>
      </c>
      <c r="M19" s="40">
        <f t="shared" si="1"/>
        <v>12977.440018272233</v>
      </c>
      <c r="N19" s="39">
        <f t="shared" si="2"/>
        <v>77056.800000000003</v>
      </c>
      <c r="O19">
        <v>385284</v>
      </c>
    </row>
    <row r="20" spans="1:18">
      <c r="A20" s="70" t="s">
        <v>211</v>
      </c>
      <c r="B20" s="71" t="s">
        <v>207</v>
      </c>
      <c r="C20" s="8">
        <v>10000000</v>
      </c>
      <c r="D20" s="8">
        <v>500</v>
      </c>
      <c r="E20" s="72">
        <v>100</v>
      </c>
      <c r="F20" s="70">
        <v>20</v>
      </c>
      <c r="G20" s="72">
        <v>12</v>
      </c>
      <c r="H20" s="70">
        <v>-1</v>
      </c>
      <c r="I20" s="73">
        <v>1</v>
      </c>
      <c r="J20" s="73" t="s">
        <v>212</v>
      </c>
      <c r="K20" s="39">
        <v>124061</v>
      </c>
      <c r="L20" s="40">
        <f t="shared" si="0"/>
        <v>6.742960000000001</v>
      </c>
      <c r="M20" s="40">
        <f t="shared" si="1"/>
        <v>14830.282249931779</v>
      </c>
      <c r="N20" s="39">
        <f t="shared" si="2"/>
        <v>67429.600000000006</v>
      </c>
      <c r="O20">
        <v>337148</v>
      </c>
    </row>
    <row r="21" spans="1:18" s="74" customFormat="1">
      <c r="A21" s="70" t="s">
        <v>213</v>
      </c>
      <c r="B21" s="71" t="s">
        <v>207</v>
      </c>
      <c r="C21" s="8">
        <v>10000000</v>
      </c>
      <c r="D21" s="8">
        <v>500</v>
      </c>
      <c r="E21" s="72">
        <v>100</v>
      </c>
      <c r="F21" s="70">
        <v>20</v>
      </c>
      <c r="G21" s="72">
        <v>11</v>
      </c>
      <c r="H21" s="73">
        <v>1</v>
      </c>
      <c r="I21" s="73">
        <v>1</v>
      </c>
      <c r="J21" s="73" t="s">
        <v>214</v>
      </c>
      <c r="K21" s="39">
        <v>16031</v>
      </c>
      <c r="L21" s="40"/>
      <c r="M21" s="40"/>
      <c r="N21" s="39"/>
      <c r="O21"/>
      <c r="P21"/>
      <c r="Q21"/>
      <c r="R21"/>
    </row>
    <row r="22" spans="1:18" s="74" customFormat="1">
      <c r="A22" s="70" t="s">
        <v>213</v>
      </c>
      <c r="B22" s="71" t="s">
        <v>207</v>
      </c>
      <c r="C22" s="8">
        <v>10000000</v>
      </c>
      <c r="D22" s="8">
        <v>500</v>
      </c>
      <c r="E22" s="72">
        <v>100</v>
      </c>
      <c r="F22" s="70">
        <v>20</v>
      </c>
      <c r="G22" s="72">
        <v>12</v>
      </c>
      <c r="H22" s="70">
        <v>-1</v>
      </c>
      <c r="I22" s="73">
        <v>1</v>
      </c>
      <c r="J22" s="73" t="s">
        <v>214</v>
      </c>
      <c r="K22" s="39">
        <v>93296</v>
      </c>
      <c r="L22" s="40"/>
      <c r="M22" s="40"/>
      <c r="N22" s="39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6" zoomScale="85" zoomScaleNormal="85" workbookViewId="0">
      <selection activeCell="G33" sqref="G33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/>
      <c r="H3" s="11"/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/>
      <c r="H4" s="11"/>
      <c r="I4" s="11"/>
      <c r="J4" s="11"/>
      <c r="K4" s="11"/>
    </row>
    <row r="13" spans="1:18">
      <c r="H13" s="42">
        <f>1000*60*10</f>
        <v>600000</v>
      </c>
      <c r="I13" s="42">
        <f t="shared" ref="I13:R13" si="0">1000*60*10</f>
        <v>600000</v>
      </c>
      <c r="J13" s="42">
        <f t="shared" si="0"/>
        <v>600000</v>
      </c>
      <c r="K13" s="42">
        <f t="shared" si="0"/>
        <v>600000</v>
      </c>
      <c r="L13" s="42">
        <f t="shared" si="0"/>
        <v>600000</v>
      </c>
      <c r="M13" s="42">
        <f t="shared" si="0"/>
        <v>600000</v>
      </c>
      <c r="N13" s="42">
        <f t="shared" si="0"/>
        <v>600000</v>
      </c>
      <c r="O13" s="42">
        <f t="shared" si="0"/>
        <v>600000</v>
      </c>
      <c r="P13" s="42">
        <f t="shared" si="0"/>
        <v>600000</v>
      </c>
      <c r="Q13" s="42">
        <f t="shared" si="0"/>
        <v>600000</v>
      </c>
      <c r="R13" s="42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1.5827766466054123</v>
      </c>
      <c r="I35">
        <f t="shared" ref="I35:R35" si="2">I13/I34</f>
        <v>1.5711828309519875</v>
      </c>
      <c r="J35">
        <f t="shared" si="2"/>
        <v>1.5720302285692651</v>
      </c>
      <c r="K35">
        <f t="shared" si="2"/>
        <v>1.5727534102208789</v>
      </c>
      <c r="L35">
        <f t="shared" si="2"/>
        <v>1.5777159196269439</v>
      </c>
      <c r="M35">
        <f t="shared" si="2"/>
        <v>1.5732544643389756</v>
      </c>
      <c r="N35">
        <f t="shared" si="2"/>
        <v>1.5783758302256867</v>
      </c>
      <c r="O35">
        <f t="shared" si="2"/>
        <v>1.5776702858423024</v>
      </c>
      <c r="P35">
        <f t="shared" si="2"/>
        <v>1.5771349083829189</v>
      </c>
      <c r="Q35">
        <f t="shared" si="2"/>
        <v>1.5824629347619106</v>
      </c>
      <c r="R35">
        <f t="shared" si="2"/>
        <v>1.5761049875054278</v>
      </c>
    </row>
    <row r="36" spans="8:19">
      <c r="H36">
        <f>1000/H35*20*4</f>
        <v>50544.08666666667</v>
      </c>
      <c r="I36">
        <f t="shared" ref="I36:R36" si="3">1000/I35*20*4</f>
        <v>50917.05333333333</v>
      </c>
      <c r="J36">
        <f t="shared" si="3"/>
        <v>50889.606666666667</v>
      </c>
      <c r="K36">
        <f t="shared" si="3"/>
        <v>50866.206666666665</v>
      </c>
      <c r="L36">
        <f t="shared" si="3"/>
        <v>50706.213333333326</v>
      </c>
      <c r="M36">
        <f t="shared" si="3"/>
        <v>50850.006666666661</v>
      </c>
      <c r="N36">
        <f t="shared" si="3"/>
        <v>50685.013333333336</v>
      </c>
      <c r="O36">
        <f t="shared" si="3"/>
        <v>50707.68</v>
      </c>
      <c r="P36">
        <f t="shared" si="3"/>
        <v>50724.893333333326</v>
      </c>
      <c r="Q36">
        <f t="shared" si="3"/>
        <v>50554.106666666667</v>
      </c>
      <c r="R36">
        <f t="shared" si="3"/>
        <v>50758.04</v>
      </c>
      <c r="S36">
        <f>AVERAGE(H36:R36)</f>
        <v>50745.718787878781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2">
        <f>1000*60*10</f>
        <v>600000</v>
      </c>
      <c r="I42" s="42">
        <f t="shared" ref="I42:R42" si="4">1000*60*10</f>
        <v>600000</v>
      </c>
      <c r="J42" s="42">
        <f t="shared" si="4"/>
        <v>600000</v>
      </c>
      <c r="K42" s="42">
        <f t="shared" si="4"/>
        <v>600000</v>
      </c>
      <c r="L42" s="42">
        <f t="shared" si="4"/>
        <v>600000</v>
      </c>
      <c r="M42" s="42">
        <f t="shared" si="4"/>
        <v>600000</v>
      </c>
      <c r="N42" s="42">
        <f t="shared" si="4"/>
        <v>600000</v>
      </c>
      <c r="O42" s="42">
        <f t="shared" si="4"/>
        <v>600000</v>
      </c>
      <c r="P42" s="42">
        <f t="shared" si="4"/>
        <v>600000</v>
      </c>
      <c r="Q42" s="42">
        <f t="shared" si="4"/>
        <v>600000</v>
      </c>
      <c r="R42" s="42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269906.82181818178</v>
      </c>
    </row>
    <row r="94" spans="8:19">
      <c r="H94">
        <f>H42/H93</f>
        <v>2.1431697394720004</v>
      </c>
      <c r="I94">
        <f t="shared" ref="I94:R94" si="6">I42/I93</f>
        <v>2.1945117163883281</v>
      </c>
      <c r="J94">
        <f t="shared" si="6"/>
        <v>2.2277448842994705</v>
      </c>
      <c r="K94">
        <f t="shared" si="6"/>
        <v>2.2345436614934497</v>
      </c>
      <c r="L94">
        <f t="shared" si="6"/>
        <v>2.2395207783857578</v>
      </c>
      <c r="M94">
        <f t="shared" si="6"/>
        <v>2.2324220760051907</v>
      </c>
      <c r="N94">
        <f t="shared" si="6"/>
        <v>2.2381328600428381</v>
      </c>
      <c r="O94">
        <f t="shared" si="6"/>
        <v>2.2380458696453167</v>
      </c>
      <c r="P94">
        <f t="shared" si="6"/>
        <v>2.2353671747060155</v>
      </c>
      <c r="Q94">
        <f t="shared" si="6"/>
        <v>2.2390277007282733</v>
      </c>
      <c r="R94">
        <f t="shared" si="6"/>
        <v>2.2344165089416883</v>
      </c>
    </row>
    <row r="95" spans="8:19">
      <c r="H95">
        <f>1000/H94*50*4</f>
        <v>93319.719999999987</v>
      </c>
      <c r="I95">
        <f t="shared" ref="I95:R95" si="7">1000/I94*50*4</f>
        <v>91136.44666666667</v>
      </c>
      <c r="J95">
        <f t="shared" si="7"/>
        <v>89776.886666666673</v>
      </c>
      <c r="K95">
        <f t="shared" si="7"/>
        <v>89503.733333333337</v>
      </c>
      <c r="L95">
        <f t="shared" si="7"/>
        <v>89304.82</v>
      </c>
      <c r="M95">
        <f t="shared" si="7"/>
        <v>89588.793333333335</v>
      </c>
      <c r="N95">
        <f t="shared" si="7"/>
        <v>89360.199999999983</v>
      </c>
      <c r="O95">
        <f t="shared" si="7"/>
        <v>89363.67333333334</v>
      </c>
      <c r="P95">
        <f t="shared" si="7"/>
        <v>89470.760000000009</v>
      </c>
      <c r="Q95">
        <f t="shared" si="7"/>
        <v>89324.486666666679</v>
      </c>
      <c r="R95">
        <f t="shared" si="7"/>
        <v>89508.826666666646</v>
      </c>
      <c r="S95">
        <f>AVERAGE(H95:R95)</f>
        <v>89968.940606060612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索引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2020-06-09T11:22:27Z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