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TRAINING\Training\"/>
    </mc:Choice>
  </mc:AlternateContent>
  <xr:revisionPtr revIDLastSave="0" documentId="13_ncr:1_{6E8CE834-ECF7-4759-83BE-680F85D25589}" xr6:coauthVersionLast="45" xr6:coauthVersionMax="45" xr10:uidLastSave="{00000000-0000-0000-0000-000000000000}"/>
  <bookViews>
    <workbookView xWindow="28680" yWindow="30" windowWidth="29040" windowHeight="15840" xr2:uid="{00000000-000D-0000-FFFF-FFFF00000000}"/>
  </bookViews>
  <sheets>
    <sheet name="Skye Lookup Input" sheetId="8" r:id="rId1"/>
    <sheet name="Skye Lookup Output" sheetId="7" r:id="rId2"/>
    <sheet name="Algorithm" sheetId="2" r:id="rId3"/>
    <sheet name="BasicPremium" sheetId="4" r:id="rId4"/>
    <sheet name="OptionalCovers" sheetId="3" r:id="rId5"/>
    <sheet name="Category" sheetId="9" r:id="rId6"/>
  </sheets>
  <definedNames>
    <definedName name="CityFactor">BasicPremium!$D$6:$E$37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B9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7" i="9" l="1"/>
  <c r="B2" i="7" s="1"/>
  <c r="G7" i="2" l="1"/>
  <c r="D9" i="2" l="1"/>
  <c r="D4" i="2" l="1"/>
  <c r="G6" i="2" l="1"/>
  <c r="B3" i="4" s="1"/>
  <c r="D8" i="2"/>
  <c r="E3" i="4" s="1"/>
  <c r="E8" i="3"/>
  <c r="D6" i="2"/>
  <c r="D5" i="3" s="1"/>
  <c r="D7" i="2"/>
  <c r="D6" i="3" s="1"/>
  <c r="D5" i="2"/>
  <c r="D4" i="3" s="1"/>
  <c r="G3" i="4" l="1"/>
  <c r="G5" i="2" s="1"/>
  <c r="G4" i="2" l="1"/>
</calcChain>
</file>

<file path=xl/sharedStrings.xml><?xml version="1.0" encoding="utf-8"?>
<sst xmlns="http://schemas.openxmlformats.org/spreadsheetml/2006/main" count="120" uniqueCount="94">
  <si>
    <t>Content sum insured</t>
  </si>
  <si>
    <t>Price</t>
  </si>
  <si>
    <t>City Factor</t>
  </si>
  <si>
    <t>Paris</t>
  </si>
  <si>
    <t>Marseille</t>
  </si>
  <si>
    <t>Lyon</t>
  </si>
  <si>
    <t>Toulouse</t>
  </si>
  <si>
    <t>Nice</t>
  </si>
  <si>
    <t>Nantes</t>
  </si>
  <si>
    <t>Strasbourg</t>
  </si>
  <si>
    <t>Montpellier</t>
  </si>
  <si>
    <t>Casablanca</t>
  </si>
  <si>
    <t>Fes</t>
  </si>
  <si>
    <t>Sale</t>
  </si>
  <si>
    <t>Marrakech</t>
  </si>
  <si>
    <t>Tangier</t>
  </si>
  <si>
    <t>Rabat</t>
  </si>
  <si>
    <t>Meknes</t>
  </si>
  <si>
    <t>Oujda</t>
  </si>
  <si>
    <t>Zurich</t>
  </si>
  <si>
    <t>Geneva</t>
  </si>
  <si>
    <t>Basel</t>
  </si>
  <si>
    <t>Bern</t>
  </si>
  <si>
    <t>Lausanne</t>
  </si>
  <si>
    <t>Lucerne</t>
  </si>
  <si>
    <t>Winterthur</t>
  </si>
  <si>
    <t>Baden</t>
  </si>
  <si>
    <t>AbuDhabi</t>
  </si>
  <si>
    <t>Fujairah</t>
  </si>
  <si>
    <t>UmmAlQaiwain</t>
  </si>
  <si>
    <t>Sharjah</t>
  </si>
  <si>
    <t>AlAin</t>
  </si>
  <si>
    <t>Dubai</t>
  </si>
  <si>
    <t>RasAlKhaimah</t>
  </si>
  <si>
    <t>Ajman</t>
  </si>
  <si>
    <t>Theft</t>
  </si>
  <si>
    <t>Glass</t>
  </si>
  <si>
    <t>Luggage</t>
  </si>
  <si>
    <t>Input</t>
  </si>
  <si>
    <t>City</t>
  </si>
  <si>
    <t>Optional cover</t>
  </si>
  <si>
    <t>Included</t>
  </si>
  <si>
    <t>Factor</t>
  </si>
  <si>
    <t>Content premium</t>
  </si>
  <si>
    <t>Basic premium</t>
  </si>
  <si>
    <t>Skye Attribute Name</t>
  </si>
  <si>
    <t>Skye Attribute Value</t>
  </si>
  <si>
    <t>Is optional</t>
  </si>
  <si>
    <t>Should trigger</t>
  </si>
  <si>
    <t>Product.TotalContentSumInsured</t>
  </si>
  <si>
    <t>Product.TheftPremium</t>
  </si>
  <si>
    <t>Product.GlassPremium</t>
  </si>
  <si>
    <t>Product.LuggagePremium</t>
  </si>
  <si>
    <t>Product.City</t>
  </si>
  <si>
    <t>Output</t>
  </si>
  <si>
    <t>OptionalCoveragePremium</t>
  </si>
  <si>
    <t>ContentPremium</t>
  </si>
  <si>
    <t>BasicPremium</t>
  </si>
  <si>
    <t>Premium</t>
  </si>
  <si>
    <t>Optional Coverage Premium (total)</t>
  </si>
  <si>
    <t>Home.AnnualPremium</t>
  </si>
  <si>
    <t>Product.AdaptedContentSumInsured</t>
  </si>
  <si>
    <t>TriggeredContentSumInsured</t>
  </si>
  <si>
    <t>Valuable.Category</t>
  </si>
  <si>
    <t>Valuable.SumInsured</t>
  </si>
  <si>
    <t>Category</t>
  </si>
  <si>
    <t>Effect</t>
  </si>
  <si>
    <t>JW</t>
  </si>
  <si>
    <t>Paintings</t>
  </si>
  <si>
    <t>Others</t>
  </si>
  <si>
    <t>MI</t>
  </si>
  <si>
    <t>Premium including category</t>
  </si>
  <si>
    <t>Suminsured</t>
  </si>
  <si>
    <t>Suminsured, category impacted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</si>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</sst>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3" fillId="7" borderId="0" xfId="0" applyFont="1" applyFill="1"/>
    <xf numFmtId="0" fontId="0" fillId="0" borderId="1" xfId="0" applyBorder="1"/>
    <xf numFmtId="0" fontId="0" fillId="3" borderId="2" xfId="0" applyFill="1" applyBorder="1"/>
    <xf numFmtId="0" fontId="5" fillId="0" borderId="3" xfId="0" applyFont="1" applyBorder="1"/>
    <xf numFmtId="0" fontId="1" fillId="2" borderId="0" xfId="1" applyFont="1" applyFill="1"/>
    <xf numFmtId="0" fontId="0" fillId="3" borderId="1" xfId="0" applyFill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2" borderId="0" xfId="1" applyFont="1" applyFill="1" applyAlignment="1"/>
    <xf numFmtId="0" fontId="0" fillId="3" borderId="1" xfId="0" applyFill="1" applyBorder="1" applyAlignment="1">
      <alignment horizontal="center"/>
    </xf>
    <xf numFmtId="0" fontId="3" fillId="4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topLeftCell="C1" workbookViewId="0">
      <selection activeCell="W8" sqref="W8"/>
    </sheetView>
  </sheetViews>
  <sheetFormatPr defaultRowHeight="14.4" x14ac:dyDescent="0.3"/>
  <cols>
    <col min="1" max="1" width="33.6640625" customWidth="1"/>
    <col min="2" max="3" width="25.5546875" style="17" customWidth="1"/>
    <col min="4" max="4" width="25.44140625" customWidth="1"/>
    <col min="5" max="12" width="9.44140625" bestFit="1" customWidth="1"/>
    <col min="13" max="23" width="10.77734375" bestFit="1" customWidth="1"/>
  </cols>
  <sheetData>
    <row r="1" spans="1:23" s="15" customFormat="1" ht="18" x14ac:dyDescent="0.35">
      <c r="A1" s="10" t="s">
        <v>45</v>
      </c>
      <c r="B1" s="10" t="s">
        <v>47</v>
      </c>
      <c r="C1" s="10" t="s">
        <v>48</v>
      </c>
      <c r="D1" s="18" t="s">
        <v>46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  <c r="J1" s="18" t="s">
        <v>79</v>
      </c>
      <c r="K1" s="18" t="s">
        <v>80</v>
      </c>
      <c r="L1" s="18" t="s">
        <v>81</v>
      </c>
      <c r="M1" s="18" t="s">
        <v>82</v>
      </c>
      <c r="N1" s="18" t="s">
        <v>83</v>
      </c>
      <c r="O1" s="18" t="s">
        <v>84</v>
      </c>
      <c r="P1" s="18" t="s">
        <v>85</v>
      </c>
      <c r="Q1" s="18" t="s">
        <v>86</v>
      </c>
      <c r="R1" s="18" t="s">
        <v>87</v>
      </c>
      <c r="S1" s="18" t="s">
        <v>88</v>
      </c>
      <c r="T1" s="18" t="s">
        <v>89</v>
      </c>
      <c r="U1" s="18" t="s">
        <v>90</v>
      </c>
      <c r="V1" s="18" t="s">
        <v>91</v>
      </c>
      <c r="W1" s="18" t="s">
        <v>92</v>
      </c>
    </row>
    <row r="2" spans="1:23" x14ac:dyDescent="0.3">
      <c r="A2" t="s">
        <v>49</v>
      </c>
      <c r="B2" s="17" t="b">
        <v>0</v>
      </c>
      <c r="C2" s="17" t="b">
        <v>1</v>
      </c>
    </row>
    <row r="3" spans="1:23" x14ac:dyDescent="0.3">
      <c r="A3" t="s">
        <v>50</v>
      </c>
      <c r="B3" s="17" t="b">
        <v>1</v>
      </c>
      <c r="C3" s="17" t="b">
        <v>1</v>
      </c>
      <c r="D3" s="13"/>
    </row>
    <row r="4" spans="1:23" x14ac:dyDescent="0.3">
      <c r="A4" t="s">
        <v>51</v>
      </c>
      <c r="B4" s="17" t="b">
        <v>1</v>
      </c>
      <c r="C4" s="17" t="b">
        <v>1</v>
      </c>
    </row>
    <row r="5" spans="1:23" x14ac:dyDescent="0.3">
      <c r="A5" t="s">
        <v>52</v>
      </c>
      <c r="B5" s="17" t="b">
        <v>1</v>
      </c>
      <c r="C5" s="17" t="b">
        <v>1</v>
      </c>
    </row>
    <row r="6" spans="1:23" x14ac:dyDescent="0.3">
      <c r="A6" t="s">
        <v>53</v>
      </c>
      <c r="B6" s="17" t="b">
        <v>0</v>
      </c>
      <c r="C6" s="17" t="b">
        <v>1</v>
      </c>
    </row>
    <row r="7" spans="1:23" x14ac:dyDescent="0.3">
      <c r="A7" t="s">
        <v>61</v>
      </c>
      <c r="B7" s="17" t="b">
        <v>1</v>
      </c>
      <c r="C7" s="17" t="b">
        <v>1</v>
      </c>
    </row>
    <row r="8" spans="1:23" x14ac:dyDescent="0.3">
      <c r="A8" t="s">
        <v>63</v>
      </c>
      <c r="B8" s="17" t="b">
        <v>1</v>
      </c>
      <c r="C8" s="17" t="b">
        <v>1</v>
      </c>
    </row>
    <row r="9" spans="1:23" x14ac:dyDescent="0.3">
      <c r="A9" t="s">
        <v>64</v>
      </c>
      <c r="B9" s="17" t="b">
        <v>1</v>
      </c>
      <c r="C9" s="17" t="b">
        <v>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25.5546875" bestFit="1" customWidth="1"/>
    <col min="2" max="2" width="25.33203125" bestFit="1" customWidth="1"/>
  </cols>
  <sheetData>
    <row r="1" spans="1:2" s="16" customFormat="1" ht="18" x14ac:dyDescent="0.35">
      <c r="A1" s="10" t="s">
        <v>45</v>
      </c>
      <c r="B1" s="18" t="s">
        <v>46</v>
      </c>
    </row>
    <row r="2" spans="1:2" x14ac:dyDescent="0.3">
      <c r="A2" s="14" t="s">
        <v>60</v>
      </c>
      <c r="B2" t="str">
        <f>Algorithm!G8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5"/>
  <sheetViews>
    <sheetView workbookViewId="0">
      <selection activeCell="L9" sqref="L8:L9"/>
    </sheetView>
  </sheetViews>
  <sheetFormatPr defaultRowHeight="14.4" x14ac:dyDescent="0.3"/>
  <cols>
    <col min="1" max="1" width="25.5546875" bestFit="1" customWidth="1"/>
    <col min="3" max="3" width="24.44140625" bestFit="1" customWidth="1"/>
    <col min="4" max="4" width="13.6640625" customWidth="1"/>
    <col min="6" max="6" width="23.6640625" bestFit="1" customWidth="1"/>
  </cols>
  <sheetData>
    <row r="3" spans="2:9" x14ac:dyDescent="0.3">
      <c r="C3" s="2" t="s">
        <v>38</v>
      </c>
      <c r="D3" s="2"/>
      <c r="F3" s="2" t="s">
        <v>54</v>
      </c>
      <c r="G3" s="2"/>
    </row>
    <row r="4" spans="2:9" x14ac:dyDescent="0.3">
      <c r="C4" s="3" t="s">
        <v>0</v>
      </c>
      <c r="D4" s="1">
        <f>'Skye Lookup Input'!D2</f>
        <v>0</v>
      </c>
      <c r="F4" s="3" t="s">
        <v>55</v>
      </c>
      <c r="G4" s="1">
        <f>OptionalCovers!E8</f>
        <v>0</v>
      </c>
    </row>
    <row r="5" spans="2:9" x14ac:dyDescent="0.3">
      <c r="C5" s="3" t="s">
        <v>35</v>
      </c>
      <c r="D5" s="1">
        <f>'Skye Lookup Input'!D3</f>
        <v>0</v>
      </c>
      <c r="F5" s="3" t="s">
        <v>57</v>
      </c>
      <c r="G5" s="1" t="str">
        <f>BasicPremium!G3</f>
        <v/>
      </c>
    </row>
    <row r="6" spans="2:9" x14ac:dyDescent="0.3">
      <c r="C6" s="3" t="s">
        <v>36</v>
      </c>
      <c r="D6" s="1">
        <f>'Skye Lookup Input'!D4</f>
        <v>0</v>
      </c>
      <c r="F6" s="3" t="s">
        <v>56</v>
      </c>
      <c r="G6" s="1">
        <f>IFERROR(D4*0.002,"")</f>
        <v>0</v>
      </c>
    </row>
    <row r="7" spans="2:9" x14ac:dyDescent="0.3">
      <c r="C7" s="3" t="s">
        <v>37</v>
      </c>
      <c r="D7" s="1">
        <f>'Skye Lookup Input'!D5</f>
        <v>0</v>
      </c>
      <c r="F7" s="5" t="s">
        <v>58</v>
      </c>
      <c r="G7" s="5" t="str">
        <f>IFERROR(IF('Skye Lookup Input'!D7&lt;&gt;"",('Skye Lookup Input'!D7*0.002*BasicPremium!E3+Algorithm!G4),G4+G5),"")</f>
        <v/>
      </c>
    </row>
    <row r="8" spans="2:9" x14ac:dyDescent="0.3">
      <c r="C8" s="3" t="s">
        <v>39</v>
      </c>
      <c r="D8" s="1">
        <f>'Skye Lookup Input'!D6</f>
        <v>0</v>
      </c>
      <c r="F8" s="5" t="s">
        <v>71</v>
      </c>
      <c r="G8" s="5" t="str">
        <f>IFERROR(G7+SUM(Category!B9:'Category'!U9),"")</f>
        <v/>
      </c>
      <c r="I8" s="17"/>
    </row>
    <row r="9" spans="2:9" x14ac:dyDescent="0.3">
      <c r="C9" s="3" t="s">
        <v>62</v>
      </c>
      <c r="D9" s="1">
        <f>IFERROR('Skye Lookup Input'!D7,"")</f>
        <v>0</v>
      </c>
      <c r="F9" s="17"/>
      <c r="G9" s="17"/>
    </row>
    <row r="11" spans="2:9" x14ac:dyDescent="0.3">
      <c r="B11" s="17"/>
      <c r="C11" s="17"/>
      <c r="D11" s="17"/>
      <c r="E11" s="17"/>
    </row>
    <row r="12" spans="2:9" x14ac:dyDescent="0.3">
      <c r="B12" s="17"/>
      <c r="C12" s="17"/>
      <c r="D12" s="17"/>
      <c r="E12" s="17"/>
    </row>
    <row r="13" spans="2:9" x14ac:dyDescent="0.3">
      <c r="B13" s="17"/>
      <c r="C13" s="17"/>
      <c r="D13" s="17"/>
      <c r="E13" s="17"/>
    </row>
    <row r="14" spans="2:9" x14ac:dyDescent="0.3">
      <c r="B14" s="17"/>
      <c r="C14" s="17"/>
      <c r="D14" s="17"/>
      <c r="E14" s="17"/>
    </row>
    <row r="15" spans="2:9" x14ac:dyDescent="0.3">
      <c r="B15" s="17"/>
      <c r="C15" s="17"/>
      <c r="D15" s="17"/>
      <c r="E1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7"/>
  <sheetViews>
    <sheetView zoomScale="85" zoomScaleNormal="85" workbookViewId="0">
      <selection activeCell="G3" sqref="G3"/>
    </sheetView>
  </sheetViews>
  <sheetFormatPr defaultRowHeight="14.4" x14ac:dyDescent="0.3"/>
  <cols>
    <col min="2" max="2" width="16.88671875" bestFit="1" customWidth="1"/>
    <col min="4" max="4" width="17.33203125" customWidth="1"/>
    <col min="7" max="7" width="15.88671875" customWidth="1"/>
  </cols>
  <sheetData>
    <row r="1" spans="2:7" ht="15" thickBot="1" x14ac:dyDescent="0.35"/>
    <row r="2" spans="2:7" x14ac:dyDescent="0.3">
      <c r="B2" s="11" t="s">
        <v>43</v>
      </c>
      <c r="D2" s="19" t="s">
        <v>2</v>
      </c>
      <c r="E2" s="19"/>
      <c r="G2" s="8" t="s">
        <v>44</v>
      </c>
    </row>
    <row r="3" spans="2:7" ht="15" thickBot="1" x14ac:dyDescent="0.35">
      <c r="B3" s="7">
        <f>Algorithm!G6</f>
        <v>0</v>
      </c>
      <c r="D3" s="6" t="s">
        <v>2</v>
      </c>
      <c r="E3" s="12" t="str">
        <f>IFERROR(VLOOKUP(Algorithm!D8,CityFactor,2,FALSE),"")</f>
        <v/>
      </c>
      <c r="G3" s="9" t="str">
        <f>IFERROR(B3*E3,"")</f>
        <v/>
      </c>
    </row>
    <row r="5" spans="2:7" x14ac:dyDescent="0.3">
      <c r="D5" s="6" t="s">
        <v>39</v>
      </c>
      <c r="E5" s="6" t="s">
        <v>42</v>
      </c>
    </row>
    <row r="6" spans="2:7" x14ac:dyDescent="0.3">
      <c r="D6" s="7" t="s">
        <v>3</v>
      </c>
      <c r="E6" s="7">
        <v>2</v>
      </c>
    </row>
    <row r="7" spans="2:7" x14ac:dyDescent="0.3">
      <c r="D7" s="7" t="s">
        <v>4</v>
      </c>
      <c r="E7" s="7">
        <v>1.8</v>
      </c>
    </row>
    <row r="8" spans="2:7" x14ac:dyDescent="0.3">
      <c r="D8" s="7" t="s">
        <v>5</v>
      </c>
      <c r="E8" s="7">
        <v>1.1000000000000001</v>
      </c>
    </row>
    <row r="9" spans="2:7" x14ac:dyDescent="0.3">
      <c r="D9" s="7" t="s">
        <v>6</v>
      </c>
      <c r="E9" s="7">
        <v>0.9</v>
      </c>
    </row>
    <row r="10" spans="2:7" x14ac:dyDescent="0.3">
      <c r="D10" s="7" t="s">
        <v>7</v>
      </c>
      <c r="E10" s="7">
        <v>1.9</v>
      </c>
    </row>
    <row r="11" spans="2:7" x14ac:dyDescent="0.3">
      <c r="D11" s="7" t="s">
        <v>8</v>
      </c>
      <c r="E11" s="7">
        <v>0.9</v>
      </c>
    </row>
    <row r="12" spans="2:7" x14ac:dyDescent="0.3">
      <c r="D12" s="7" t="s">
        <v>9</v>
      </c>
      <c r="E12" s="7">
        <v>1</v>
      </c>
    </row>
    <row r="13" spans="2:7" x14ac:dyDescent="0.3">
      <c r="D13" s="7" t="s">
        <v>10</v>
      </c>
      <c r="E13" s="7">
        <v>0.8</v>
      </c>
    </row>
    <row r="14" spans="2:7" x14ac:dyDescent="0.3">
      <c r="D14" s="7" t="s">
        <v>11</v>
      </c>
      <c r="E14" s="7">
        <v>1.6</v>
      </c>
    </row>
    <row r="15" spans="2:7" x14ac:dyDescent="0.3">
      <c r="D15" s="7" t="s">
        <v>12</v>
      </c>
      <c r="E15" s="7">
        <v>0.7</v>
      </c>
    </row>
    <row r="16" spans="2:7" x14ac:dyDescent="0.3">
      <c r="D16" s="7" t="s">
        <v>13</v>
      </c>
      <c r="E16" s="7">
        <v>0.9</v>
      </c>
    </row>
    <row r="17" spans="4:5" x14ac:dyDescent="0.3">
      <c r="D17" s="7" t="s">
        <v>14</v>
      </c>
      <c r="E17" s="7">
        <v>1.6</v>
      </c>
    </row>
    <row r="18" spans="4:5" x14ac:dyDescent="0.3">
      <c r="D18" s="7" t="s">
        <v>15</v>
      </c>
      <c r="E18" s="7">
        <v>1</v>
      </c>
    </row>
    <row r="19" spans="4:5" x14ac:dyDescent="0.3">
      <c r="D19" s="7" t="s">
        <v>16</v>
      </c>
      <c r="E19" s="7">
        <v>0.8</v>
      </c>
    </row>
    <row r="20" spans="4:5" x14ac:dyDescent="0.3">
      <c r="D20" s="7" t="s">
        <v>17</v>
      </c>
      <c r="E20" s="7">
        <v>0.8</v>
      </c>
    </row>
    <row r="21" spans="4:5" x14ac:dyDescent="0.3">
      <c r="D21" s="7" t="s">
        <v>18</v>
      </c>
      <c r="E21" s="7">
        <v>0.7</v>
      </c>
    </row>
    <row r="22" spans="4:5" x14ac:dyDescent="0.3">
      <c r="D22" s="7" t="s">
        <v>19</v>
      </c>
      <c r="E22" s="7">
        <v>2</v>
      </c>
    </row>
    <row r="23" spans="4:5" x14ac:dyDescent="0.3">
      <c r="D23" s="7" t="s">
        <v>20</v>
      </c>
      <c r="E23" s="7">
        <v>2</v>
      </c>
    </row>
    <row r="24" spans="4:5" x14ac:dyDescent="0.3">
      <c r="D24" s="7" t="s">
        <v>21</v>
      </c>
      <c r="E24" s="7">
        <v>1.5</v>
      </c>
    </row>
    <row r="25" spans="4:5" x14ac:dyDescent="0.3">
      <c r="D25" s="7" t="s">
        <v>22</v>
      </c>
      <c r="E25" s="7">
        <v>1.2</v>
      </c>
    </row>
    <row r="26" spans="4:5" x14ac:dyDescent="0.3">
      <c r="D26" s="7" t="s">
        <v>23</v>
      </c>
      <c r="E26" s="7">
        <v>1.3</v>
      </c>
    </row>
    <row r="27" spans="4:5" x14ac:dyDescent="0.3">
      <c r="D27" s="7" t="s">
        <v>24</v>
      </c>
      <c r="E27" s="7">
        <v>1</v>
      </c>
    </row>
    <row r="28" spans="4:5" x14ac:dyDescent="0.3">
      <c r="D28" s="7" t="s">
        <v>25</v>
      </c>
      <c r="E28" s="7">
        <v>0.9</v>
      </c>
    </row>
    <row r="29" spans="4:5" x14ac:dyDescent="0.3">
      <c r="D29" s="7" t="s">
        <v>26</v>
      </c>
      <c r="E29" s="7">
        <v>0.7</v>
      </c>
    </row>
    <row r="30" spans="4:5" x14ac:dyDescent="0.3">
      <c r="D30" s="7" t="s">
        <v>27</v>
      </c>
      <c r="E30" s="7">
        <v>1.6</v>
      </c>
    </row>
    <row r="31" spans="4:5" x14ac:dyDescent="0.3">
      <c r="D31" s="7" t="s">
        <v>28</v>
      </c>
      <c r="E31" s="7">
        <v>1</v>
      </c>
    </row>
    <row r="32" spans="4:5" x14ac:dyDescent="0.3">
      <c r="D32" s="7" t="s">
        <v>29</v>
      </c>
      <c r="E32" s="7">
        <v>1</v>
      </c>
    </row>
    <row r="33" spans="4:5" x14ac:dyDescent="0.3">
      <c r="D33" s="7" t="s">
        <v>30</v>
      </c>
      <c r="E33" s="7">
        <v>1.1000000000000001</v>
      </c>
    </row>
    <row r="34" spans="4:5" x14ac:dyDescent="0.3">
      <c r="D34" s="7" t="s">
        <v>31</v>
      </c>
      <c r="E34" s="7">
        <v>0.9</v>
      </c>
    </row>
    <row r="35" spans="4:5" x14ac:dyDescent="0.3">
      <c r="D35" s="7" t="s">
        <v>32</v>
      </c>
      <c r="E35" s="7">
        <v>2</v>
      </c>
    </row>
    <row r="36" spans="4:5" x14ac:dyDescent="0.3">
      <c r="D36" s="7" t="s">
        <v>33</v>
      </c>
      <c r="E36" s="7">
        <v>0.8</v>
      </c>
    </row>
    <row r="37" spans="4:5" x14ac:dyDescent="0.3">
      <c r="D37" s="7" t="s">
        <v>34</v>
      </c>
      <c r="E37" s="7">
        <v>0.7</v>
      </c>
    </row>
  </sheetData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E8"/>
  <sheetViews>
    <sheetView workbookViewId="0">
      <selection activeCell="E8" sqref="E8"/>
    </sheetView>
  </sheetViews>
  <sheetFormatPr defaultRowHeight="14.4" x14ac:dyDescent="0.3"/>
  <cols>
    <col min="3" max="3" width="20" customWidth="1"/>
  </cols>
  <sheetData>
    <row r="3" spans="3:5" x14ac:dyDescent="0.3">
      <c r="C3" s="5" t="s">
        <v>40</v>
      </c>
      <c r="D3" s="5" t="s">
        <v>41</v>
      </c>
      <c r="E3" s="5" t="s">
        <v>1</v>
      </c>
    </row>
    <row r="4" spans="3:5" x14ac:dyDescent="0.3">
      <c r="C4" s="3" t="s">
        <v>35</v>
      </c>
      <c r="D4" s="1">
        <f>Algorithm!D5</f>
        <v>0</v>
      </c>
      <c r="E4" s="4">
        <v>50</v>
      </c>
    </row>
    <row r="5" spans="3:5" x14ac:dyDescent="0.3">
      <c r="C5" s="3" t="s">
        <v>36</v>
      </c>
      <c r="D5" s="1">
        <f>Algorithm!D6</f>
        <v>0</v>
      </c>
      <c r="E5" s="4">
        <v>20</v>
      </c>
    </row>
    <row r="6" spans="3:5" x14ac:dyDescent="0.3">
      <c r="C6" s="3" t="s">
        <v>37</v>
      </c>
      <c r="D6" s="1">
        <f>Algorithm!D7</f>
        <v>0</v>
      </c>
      <c r="E6" s="4">
        <v>50</v>
      </c>
    </row>
    <row r="8" spans="3:5" x14ac:dyDescent="0.3">
      <c r="C8" s="20" t="s">
        <v>59</v>
      </c>
      <c r="D8" s="20"/>
      <c r="E8" s="2">
        <f>SUMIF(D4:D6,"1",E4:E6)</f>
        <v>0</v>
      </c>
    </row>
  </sheetData>
  <mergeCells count="1">
    <mergeCell ref="C8:D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BA7A-D1B7-428E-BE17-FBF79B950462}">
  <dimension ref="A1:U9"/>
  <sheetViews>
    <sheetView workbookViewId="0">
      <selection activeCell="B9" sqref="B9"/>
    </sheetView>
  </sheetViews>
  <sheetFormatPr defaultRowHeight="14.4" x14ac:dyDescent="0.3"/>
  <cols>
    <col min="1" max="1" width="26.77734375" bestFit="1" customWidth="1"/>
  </cols>
  <sheetData>
    <row r="1" spans="1:21" x14ac:dyDescent="0.3">
      <c r="A1" t="s">
        <v>65</v>
      </c>
      <c r="B1" t="s">
        <v>66</v>
      </c>
    </row>
    <row r="2" spans="1:21" x14ac:dyDescent="0.3">
      <c r="A2" t="s">
        <v>67</v>
      </c>
      <c r="B2">
        <v>0.02</v>
      </c>
    </row>
    <row r="3" spans="1:21" x14ac:dyDescent="0.3">
      <c r="A3" t="s">
        <v>68</v>
      </c>
      <c r="B3">
        <v>0.01</v>
      </c>
    </row>
    <row r="4" spans="1:21" x14ac:dyDescent="0.3">
      <c r="A4" t="s">
        <v>70</v>
      </c>
      <c r="B4">
        <v>5.0000000000000001E-3</v>
      </c>
    </row>
    <row r="5" spans="1:21" x14ac:dyDescent="0.3">
      <c r="A5" t="s">
        <v>69</v>
      </c>
      <c r="B5">
        <v>1.4999999999999999E-2</v>
      </c>
    </row>
    <row r="6" spans="1:21" x14ac:dyDescent="0.3">
      <c r="B6" t="s">
        <v>93</v>
      </c>
      <c r="C6" s="17" t="s">
        <v>74</v>
      </c>
      <c r="D6" s="17" t="s">
        <v>75</v>
      </c>
      <c r="E6" s="17" t="s">
        <v>76</v>
      </c>
      <c r="F6" s="17" t="s">
        <v>77</v>
      </c>
      <c r="G6" s="17" t="s">
        <v>78</v>
      </c>
      <c r="H6" s="17" t="s">
        <v>79</v>
      </c>
      <c r="I6" s="17" t="s">
        <v>80</v>
      </c>
      <c r="J6" s="17" t="s">
        <v>81</v>
      </c>
      <c r="K6" s="17" t="s">
        <v>82</v>
      </c>
      <c r="L6" s="17" t="s">
        <v>83</v>
      </c>
      <c r="M6" s="17" t="s">
        <v>84</v>
      </c>
      <c r="N6" s="17" t="s">
        <v>85</v>
      </c>
      <c r="O6" s="17" t="s">
        <v>86</v>
      </c>
      <c r="P6" s="17" t="s">
        <v>87</v>
      </c>
      <c r="Q6" s="17" t="s">
        <v>88</v>
      </c>
      <c r="R6" s="17" t="s">
        <v>89</v>
      </c>
      <c r="S6" s="17" t="s">
        <v>90</v>
      </c>
      <c r="T6" s="17" t="s">
        <v>91</v>
      </c>
      <c r="U6" s="17" t="s">
        <v>92</v>
      </c>
    </row>
    <row r="7" spans="1:21" x14ac:dyDescent="0.3">
      <c r="A7" t="s">
        <v>72</v>
      </c>
      <c r="B7">
        <f>'Skye Lookup Input'!D9</f>
        <v>0</v>
      </c>
      <c r="C7" s="17">
        <f>'Skye Lookup Input'!E9</f>
        <v>0</v>
      </c>
      <c r="D7" s="17">
        <f>'Skye Lookup Input'!F9</f>
        <v>0</v>
      </c>
      <c r="E7" s="17">
        <f>'Skye Lookup Input'!G9</f>
        <v>0</v>
      </c>
      <c r="F7" s="17">
        <f>'Skye Lookup Input'!H9</f>
        <v>0</v>
      </c>
      <c r="G7" s="17">
        <f>'Skye Lookup Input'!I9</f>
        <v>0</v>
      </c>
      <c r="H7" s="17">
        <f>'Skye Lookup Input'!J9</f>
        <v>0</v>
      </c>
      <c r="I7" s="17">
        <f>'Skye Lookup Input'!K9</f>
        <v>0</v>
      </c>
      <c r="J7" s="17">
        <f>'Skye Lookup Input'!L9</f>
        <v>0</v>
      </c>
      <c r="K7" s="17">
        <f>'Skye Lookup Input'!M9</f>
        <v>0</v>
      </c>
      <c r="L7" s="17">
        <f>'Skye Lookup Input'!N9</f>
        <v>0</v>
      </c>
      <c r="M7" s="17">
        <f>'Skye Lookup Input'!O9</f>
        <v>0</v>
      </c>
      <c r="N7" s="17">
        <f>'Skye Lookup Input'!P9</f>
        <v>0</v>
      </c>
      <c r="O7" s="17">
        <f>'Skye Lookup Input'!Q9</f>
        <v>0</v>
      </c>
      <c r="P7" s="17">
        <f>'Skye Lookup Input'!R9</f>
        <v>0</v>
      </c>
      <c r="Q7" s="17">
        <f>'Skye Lookup Input'!S9</f>
        <v>0</v>
      </c>
      <c r="R7" s="17">
        <f>'Skye Lookup Input'!T9</f>
        <v>0</v>
      </c>
      <c r="S7" s="17">
        <f>'Skye Lookup Input'!U9</f>
        <v>0</v>
      </c>
      <c r="T7" s="17">
        <f>'Skye Lookup Input'!V9</f>
        <v>0</v>
      </c>
      <c r="U7" s="17">
        <f>'Skye Lookup Input'!W9</f>
        <v>0</v>
      </c>
    </row>
    <row r="9" spans="1:21" x14ac:dyDescent="0.3">
      <c r="A9" t="s">
        <v>73</v>
      </c>
      <c r="B9" t="str">
        <f>IFERROR(B7*VLOOKUP('Skye Lookup Input'!D8,Category!$A$2:$B$5,2,FALSE),"")</f>
        <v/>
      </c>
      <c r="C9" s="17" t="str">
        <f>IFERROR(C7*VLOOKUP('Skye Lookup Input'!E8,Category!$A$2:$B$5,2,FALSE),"")</f>
        <v/>
      </c>
      <c r="D9" s="17" t="str">
        <f>IFERROR(D7*VLOOKUP('Skye Lookup Input'!F8,Category!$A$2:$B$5,2,FALSE),"")</f>
        <v/>
      </c>
      <c r="E9" s="17" t="str">
        <f>IFERROR(E7*VLOOKUP('Skye Lookup Input'!G8,Category!$A$2:$B$5,2,FALSE),"")</f>
        <v/>
      </c>
      <c r="F9" s="17" t="str">
        <f>IFERROR(F7*VLOOKUP('Skye Lookup Input'!H8,Category!$A$2:$B$5,2,FALSE),"")</f>
        <v/>
      </c>
      <c r="G9" s="17" t="str">
        <f>IFERROR(G7*VLOOKUP('Skye Lookup Input'!I8,Category!$A$2:$B$5,2,FALSE),"")</f>
        <v/>
      </c>
      <c r="H9" s="17" t="str">
        <f>IFERROR(H7*VLOOKUP('Skye Lookup Input'!J8,Category!$A$2:$B$5,2,FALSE),"")</f>
        <v/>
      </c>
      <c r="I9" s="17" t="str">
        <f>IFERROR(I7*VLOOKUP('Skye Lookup Input'!K8,Category!$A$2:$B$5,2,FALSE),"")</f>
        <v/>
      </c>
      <c r="J9" s="17" t="str">
        <f>IFERROR(J7*VLOOKUP('Skye Lookup Input'!L8,Category!$A$2:$B$5,2,FALSE),"")</f>
        <v/>
      </c>
      <c r="K9" s="17" t="str">
        <f>IFERROR(K7*VLOOKUP('Skye Lookup Input'!M8,Category!$A$2:$B$5,2,FALSE),"")</f>
        <v/>
      </c>
      <c r="L9" s="17" t="str">
        <f>IFERROR(L7*VLOOKUP('Skye Lookup Input'!N8,Category!$A$2:$B$5,2,FALSE),"")</f>
        <v/>
      </c>
      <c r="M9" s="17" t="str">
        <f>IFERROR(M7*VLOOKUP('Skye Lookup Input'!O8,Category!$A$2:$B$5,2,FALSE),"")</f>
        <v/>
      </c>
      <c r="N9" s="17" t="str">
        <f>IFERROR(N7*VLOOKUP('Skye Lookup Input'!P8,Category!$A$2:$B$5,2,FALSE),"")</f>
        <v/>
      </c>
      <c r="O9" s="17" t="str">
        <f>IFERROR(O7*VLOOKUP('Skye Lookup Input'!Q8,Category!$A$2:$B$5,2,FALSE),"")</f>
        <v/>
      </c>
      <c r="P9" s="17" t="str">
        <f>IFERROR(P7*VLOOKUP('Skye Lookup Input'!R8,Category!$A$2:$B$5,2,FALSE),"")</f>
        <v/>
      </c>
      <c r="Q9" s="17" t="str">
        <f>IFERROR(Q7*VLOOKUP('Skye Lookup Input'!S8,Category!$A$2:$B$5,2,FALSE),"")</f>
        <v/>
      </c>
      <c r="R9" s="17" t="str">
        <f>IFERROR(R7*VLOOKUP('Skye Lookup Input'!T8,Category!$A$2:$B$5,2,FALSE),"")</f>
        <v/>
      </c>
      <c r="S9" s="17" t="str">
        <f>IFERROR(S7*VLOOKUP('Skye Lookup Input'!U8,Category!$A$2:$B$5,2,FALSE),"")</f>
        <v/>
      </c>
      <c r="T9" s="17" t="str">
        <f>IFERROR(T7*VLOOKUP('Skye Lookup Input'!V8,Category!$A$2:$B$5,2,FALSE),"")</f>
        <v/>
      </c>
      <c r="U9" s="17" t="str">
        <f>IFERROR(U7*VLOOKUP('Skye Lookup Input'!W8,Category!$A$2:$B$5,2,FALSE),"")</f>
        <v/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9CDED3ECB2B4843831D8747C02ED9CF" ma:contentTypeVersion="10" ma:contentTypeDescription="Új dokumentum létrehozása." ma:contentTypeScope="" ma:versionID="76a815337efc6a58b2e8bd6b7d520bd1">
  <xsd:schema xmlns:xsd="http://www.w3.org/2001/XMLSchema" xmlns:xs="http://www.w3.org/2001/XMLSchema" xmlns:p="http://schemas.microsoft.com/office/2006/metadata/properties" xmlns:ns2="ffabfc81-e8aa-46c0-b37e-f3d37c1335ad" xmlns:ns3="c1503785-5146-4d31-9a3a-ab405e6c3296" targetNamespace="http://schemas.microsoft.com/office/2006/metadata/properties" ma:root="true" ma:fieldsID="ae8f8b2acb53c9f89b3f048a00ead611" ns2:_="" ns3:_="">
    <xsd:import namespace="ffabfc81-e8aa-46c0-b37e-f3d37c1335ad"/>
    <xsd:import namespace="c1503785-5146-4d31-9a3a-ab405e6c329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bfc81-e8aa-46c0-b37e-f3d37c1335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785-5146-4d31-9a3a-ab405e6c3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04AABB-140A-4CC0-9962-B15840977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bfc81-e8aa-46c0-b37e-f3d37c1335ad"/>
    <ds:schemaRef ds:uri="c1503785-5146-4d31-9a3a-ab405e6c3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8CE4C-511E-4E8B-B9D7-AB075F252C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CE6D05-E16D-4CF0-AD67-36F9625797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Skye Lookup Input</vt:lpstr>
      <vt:lpstr>Skye Lookup Output</vt:lpstr>
      <vt:lpstr>Algorithm</vt:lpstr>
      <vt:lpstr>BasicPremium</vt:lpstr>
      <vt:lpstr>OptionalCovers</vt:lpstr>
      <vt:lpstr>Category</vt:lpstr>
      <vt:lpstr>CityFactor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janine.hartmann</dc:creator>
  <cp:lastModifiedBy>User</cp:lastModifiedBy>
  <dcterms:created xsi:type="dcterms:W3CDTF">2013-04-20T19:02:47Z</dcterms:created>
  <dcterms:modified xsi:type="dcterms:W3CDTF">2019-10-15T07:44:16Z</dcterms:modified>
</cp:coreProperties>
</file>