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ergo\Documents\Git repos\Training_sandbox\Gergo_Ferenczy\AfterTrainingExcercise\Excels\"/>
    </mc:Choice>
  </mc:AlternateContent>
  <xr:revisionPtr revIDLastSave="0" documentId="13_ncr:1_{81CEF1E3-017A-41F5-9E14-C0E84DED93EA}" xr6:coauthVersionLast="45" xr6:coauthVersionMax="45" xr10:uidLastSave="{00000000-0000-0000-0000-000000000000}"/>
  <bookViews>
    <workbookView xWindow="-108" yWindow="-108" windowWidth="23256" windowHeight="12576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Pricing" sheetId="45" r:id="rId5"/>
    <sheet name="Sheet1" sheetId="42" state="hidden" r:id="rId6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4" l="1"/>
  <c r="F7" i="45" s="1"/>
  <c r="C8" i="44"/>
  <c r="G7" i="45" s="1"/>
  <c r="C9" i="44"/>
  <c r="H7" i="45" s="1"/>
  <c r="B3" i="44"/>
  <c r="C3" i="45" s="1"/>
  <c r="B4" i="44"/>
  <c r="D3" i="45" s="1"/>
  <c r="B5" i="44"/>
  <c r="E3" i="45" s="1"/>
  <c r="B6" i="44"/>
  <c r="B7" i="45" s="1"/>
  <c r="B7" i="44"/>
  <c r="C7" i="45" s="1"/>
  <c r="B8" i="44"/>
  <c r="D7" i="45" s="1"/>
  <c r="B9" i="44"/>
  <c r="E7" i="45" s="1"/>
  <c r="B2" i="44"/>
  <c r="B3" i="45" s="1"/>
  <c r="C12" i="45" l="1"/>
  <c r="N6" i="45" s="1"/>
  <c r="C11" i="45"/>
  <c r="L6" i="45" l="1"/>
  <c r="N7" i="45"/>
  <c r="B13" i="44" s="1"/>
  <c r="B4" i="40" s="1"/>
  <c r="M6" i="45"/>
  <c r="L5" i="45"/>
  <c r="L7" i="45"/>
  <c r="B11" i="44" s="1"/>
  <c r="B2" i="40" s="1"/>
  <c r="M7" i="45"/>
  <c r="B12" i="44" s="1"/>
  <c r="B3" i="40" s="1"/>
  <c r="N5" i="45"/>
  <c r="M5" i="45"/>
</calcChain>
</file>

<file path=xl/sharedStrings.xml><?xml version="1.0" encoding="utf-8"?>
<sst xmlns="http://schemas.openxmlformats.org/spreadsheetml/2006/main" count="81" uniqueCount="64">
  <si>
    <t>Skye Attribute Value</t>
  </si>
  <si>
    <t>Is optional</t>
  </si>
  <si>
    <t>Should trigger</t>
  </si>
  <si>
    <t>Skye Parameter Name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</si>
  <si>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</si>
  <si>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</si>
  <si>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</si>
  <si>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</si>
  <si>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</si>
  <si>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</si>
  <si>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</si>
  <si>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</si>
  <si>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</si>
  <si>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</si>
  <si>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Vehicle Year</t>
  </si>
  <si>
    <t>Type of Use</t>
  </si>
  <si>
    <t>Car</t>
  </si>
  <si>
    <t>Fuel Type</t>
  </si>
  <si>
    <t>P</t>
  </si>
  <si>
    <t>Premium items</t>
  </si>
  <si>
    <t>Package 1</t>
  </si>
  <si>
    <t>Package 2</t>
  </si>
  <si>
    <t>Package 3</t>
  </si>
  <si>
    <t>Number of Package</t>
  </si>
  <si>
    <t xml:space="preserve">Insured item 1 </t>
  </si>
  <si>
    <t>Drivers</t>
  </si>
  <si>
    <t>Age Driver 1</t>
  </si>
  <si>
    <t>Nationality Driver 1</t>
  </si>
  <si>
    <t>Zipcode Driver 1</t>
  </si>
  <si>
    <t>Age Driver 2</t>
  </si>
  <si>
    <t>Nationality 2</t>
  </si>
  <si>
    <t>Zipcode 2</t>
  </si>
  <si>
    <t>Insured item 2</t>
  </si>
  <si>
    <t>Total premiums</t>
  </si>
  <si>
    <t>vehicle factor</t>
  </si>
  <si>
    <t>person factor</t>
  </si>
  <si>
    <t>Please define</t>
  </si>
  <si>
    <t>Type of use</t>
  </si>
  <si>
    <t>Company</t>
  </si>
  <si>
    <t>Personal</t>
  </si>
  <si>
    <t>Value</t>
  </si>
  <si>
    <t>New</t>
  </si>
  <si>
    <t>Used</t>
  </si>
  <si>
    <t>Gasoline</t>
  </si>
  <si>
    <t>Petrol</t>
  </si>
  <si>
    <t>Natural Gas</t>
  </si>
  <si>
    <t>Electric</t>
  </si>
  <si>
    <t>G</t>
  </si>
  <si>
    <t>N</t>
  </si>
  <si>
    <t>E</t>
  </si>
  <si>
    <t>Product.CarYear</t>
  </si>
  <si>
    <t>Product.TypeOfUse</t>
  </si>
  <si>
    <t>Product.CarNewUsed</t>
  </si>
  <si>
    <t>Product.MotorFuelType</t>
  </si>
  <si>
    <t>Driver.NumberOfDriversService</t>
  </si>
  <si>
    <t>Drivers.Age</t>
  </si>
  <si>
    <t>Drivers.ZIPCode</t>
  </si>
  <si>
    <t>Drivers.NationalityFlexdata</t>
  </si>
  <si>
    <t>Skye Parameter Value #1</t>
  </si>
  <si>
    <t>Skye Parameter Value #2</t>
  </si>
  <si>
    <t>Product.Basic</t>
  </si>
  <si>
    <t>Product.PremiumLight</t>
  </si>
  <si>
    <t>Product.PremiumPlus</t>
  </si>
  <si>
    <t>Drivers.ZIPCodeFlexdata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</si>
</sst>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  <font>
      <b/>
      <sz val="11"/>
      <color theme="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3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4" fillId="0" borderId="3" applyNumberFormat="0" applyFill="0" applyAlignment="0" applyProtection="0"/>
    <xf numFmtId="0" fontId="5" fillId="0" borderId="0"/>
    <xf numFmtId="0" fontId="6" fillId="5" borderId="4" applyNumberFormat="0" applyAlignment="0" applyProtection="0"/>
    <xf numFmtId="0" fontId="7" fillId="0" borderId="2" applyNumberFormat="0" applyFill="0" applyAlignment="0" applyProtection="0"/>
    <xf numFmtId="0" fontId="9" fillId="0" borderId="6" applyNumberFormat="0" applyFill="0" applyAlignment="0" applyProtection="0"/>
    <xf numFmtId="0" fontId="5" fillId="7" borderId="5" applyNumberFormat="0" applyFont="0" applyAlignment="0" applyProtection="0"/>
    <xf numFmtId="0" fontId="10" fillId="6" borderId="4" applyNumberFormat="0" applyAlignment="0" applyProtection="0"/>
  </cellStyleXfs>
  <cellXfs count="21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4" fillId="0" borderId="3" xfId="2" applyAlignment="1">
      <alignment horizontal="left"/>
    </xf>
    <xf numFmtId="0" fontId="5" fillId="0" borderId="0" xfId="3"/>
    <xf numFmtId="0" fontId="6" fillId="5" borderId="4" xfId="4"/>
    <xf numFmtId="0" fontId="8" fillId="0" borderId="2" xfId="5" applyFont="1"/>
    <xf numFmtId="0" fontId="4" fillId="0" borderId="3" xfId="2" applyAlignment="1">
      <alignment horizontal="left" vertical="center"/>
    </xf>
    <xf numFmtId="0" fontId="9" fillId="0" borderId="6" xfId="6"/>
    <xf numFmtId="0" fontId="9" fillId="6" borderId="6" xfId="6" applyFill="1"/>
    <xf numFmtId="0" fontId="10" fillId="7" borderId="5" xfId="7" applyFont="1"/>
    <xf numFmtId="0" fontId="10" fillId="6" borderId="4" xfId="8"/>
    <xf numFmtId="0" fontId="5" fillId="0" borderId="7" xfId="3" applyBorder="1"/>
    <xf numFmtId="0" fontId="5" fillId="0" borderId="8" xfId="3" applyBorder="1"/>
    <xf numFmtId="0" fontId="5" fillId="0" borderId="9" xfId="3" applyBorder="1"/>
    <xf numFmtId="0" fontId="5" fillId="0" borderId="10" xfId="3" applyBorder="1"/>
    <xf numFmtId="0" fontId="5" fillId="8" borderId="11" xfId="3" applyFill="1" applyBorder="1"/>
    <xf numFmtId="0" fontId="5" fillId="8" borderId="12" xfId="3" applyFill="1" applyBorder="1"/>
  </cellXfs>
  <cellStyles count="9">
    <cellStyle name="Calculation 2" xfId="8" xr:uid="{FC94D2A4-738C-4463-A4B9-4428785AB4F9}"/>
    <cellStyle name="Heading 2 2" xfId="5" xr:uid="{BFE678BB-B3AB-4291-B0A5-1D3656311844}"/>
    <cellStyle name="Heading 3 2" xfId="2" xr:uid="{ACD23E7F-43C5-403E-9A76-6D5DB642BBF6}"/>
    <cellStyle name="Input 2" xfId="4" xr:uid="{906CFE9B-5B36-485E-B4C9-955CFB363A51}"/>
    <cellStyle name="Normal" xfId="0" builtinId="0"/>
    <cellStyle name="Normal 2" xfId="1" xr:uid="{00000000-0005-0000-0000-000001000000}"/>
    <cellStyle name="Normal 3" xfId="3" xr:uid="{241DA9DE-14A6-4489-813B-9C0D98F5F3DA}"/>
    <cellStyle name="Note 2" xfId="7" xr:uid="{BDA93AF5-C965-45F4-888B-0B06D32B1138}"/>
    <cellStyle name="Total 2" xfId="6" xr:uid="{59F29901-B091-4CCD-9357-F2C74E052A6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9E9AF-DB54-48CD-B8CD-7FE88B3C0DDE}" name="Table1" displayName="Table1" ref="K3:N7" totalsRowShown="0">
  <autoFilter ref="K3:N7" xr:uid="{170CEABB-BC35-47C1-9629-CF0D076C522C}"/>
  <tableColumns count="4">
    <tableColumn id="1" xr3:uid="{5A1AA68B-B359-472E-915A-10020040B5A9}" name="Premium items"/>
    <tableColumn id="2" xr3:uid="{BBE636A4-099B-4AB1-ADC8-4B3146A907CB}" name="Package 1"/>
    <tableColumn id="3" xr3:uid="{CCD893F8-B23A-4D96-AACE-D31CB18C34FE}" name="Package 2"/>
    <tableColumn id="4" xr3:uid="{0D55BEDB-A1A9-4572-9D51-B15187D12E9D}" name="Package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N9"/>
  <sheetViews>
    <sheetView showGridLines="0" tabSelected="1" workbookViewId="0">
      <selection activeCell="A9" sqref="A9"/>
    </sheetView>
  </sheetViews>
  <sheetFormatPr defaultColWidth="8.88671875" defaultRowHeight="14.4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5" width="13.5546875" style="2" bestFit="1" customWidth="1"/>
  </cols>
  <sheetData>
    <row r="1" spans="1:248" ht="42.6" customHeight="1">
      <c r="A1" s="4" t="s">
        <v>4</v>
      </c>
      <c r="B1" s="4" t="s">
        <v>1</v>
      </c>
      <c r="C1" s="4" t="s">
        <v>2</v>
      </c>
      <c r="D1" s="4" t="s">
        <v>0</v>
      </c>
      <c r="E1" s="5" t="s">
        <v>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</row>
    <row r="2" spans="1:248">
      <c r="A2" s="2" t="s">
        <v>50</v>
      </c>
      <c r="B2" s="2" t="b">
        <v>0</v>
      </c>
      <c r="C2" s="2" t="b">
        <v>1</v>
      </c>
    </row>
    <row r="3" spans="1:248">
      <c r="A3" s="2" t="s">
        <v>51</v>
      </c>
      <c r="B3" s="2" t="b">
        <v>0</v>
      </c>
      <c r="C3" s="2" t="b">
        <v>1</v>
      </c>
    </row>
    <row r="4" spans="1:248">
      <c r="A4" s="2" t="s">
        <v>52</v>
      </c>
      <c r="B4" s="2" t="b">
        <v>0</v>
      </c>
      <c r="C4" s="2" t="b">
        <v>1</v>
      </c>
    </row>
    <row r="5" spans="1:248">
      <c r="A5" s="2" t="s">
        <v>53</v>
      </c>
      <c r="B5" s="2" t="b">
        <v>0</v>
      </c>
      <c r="C5" s="2" t="b">
        <v>1</v>
      </c>
      <c r="D5" s="3"/>
    </row>
    <row r="6" spans="1:248">
      <c r="A6" s="2" t="s">
        <v>54</v>
      </c>
      <c r="B6" s="2" t="b">
        <v>0</v>
      </c>
      <c r="C6" s="2" t="b">
        <v>1</v>
      </c>
    </row>
    <row r="7" spans="1:248">
      <c r="A7" s="2" t="s">
        <v>55</v>
      </c>
      <c r="B7" s="2" t="b">
        <v>0</v>
      </c>
      <c r="C7" s="2" t="b">
        <v>1</v>
      </c>
    </row>
    <row r="8" spans="1:248">
      <c r="A8" s="2" t="s">
        <v>57</v>
      </c>
      <c r="B8" s="2" t="b">
        <v>0</v>
      </c>
      <c r="C8" s="2" t="b">
        <v>1</v>
      </c>
    </row>
    <row r="9" spans="1:248">
      <c r="A9" s="2" t="s">
        <v>63</v>
      </c>
      <c r="B9" s="2" t="b">
        <v>0</v>
      </c>
      <c r="C9" s="2" t="b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4"/>
  <sheetViews>
    <sheetView showGridLines="0" workbookViewId="0">
      <selection activeCell="A4" sqref="A4"/>
    </sheetView>
  </sheetViews>
  <sheetFormatPr defaultColWidth="8.88671875" defaultRowHeight="14.4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>
      <c r="A1" s="4" t="s">
        <v>4</v>
      </c>
      <c r="B1" s="4" t="s">
        <v>0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</row>
    <row r="2" spans="1:11">
      <c r="A2" s="2" t="s">
        <v>60</v>
      </c>
      <c r="B2" s="3">
        <f>'Skye Lookup Grid Output'!B11</f>
        <v>18048</v>
      </c>
    </row>
    <row r="3" spans="1:11">
      <c r="A3" s="2" t="s">
        <v>61</v>
      </c>
      <c r="B3" s="3">
        <f>'Skye Lookup Grid Output'!B12</f>
        <v>19852.800000000003</v>
      </c>
    </row>
    <row r="4" spans="1:11">
      <c r="A4" s="2" t="s">
        <v>62</v>
      </c>
      <c r="B4" s="3">
        <f>'Skye Lookup Grid Output'!B13</f>
        <v>22560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C13"/>
  <sheetViews>
    <sheetView showGridLines="0" workbookViewId="0">
      <selection activeCell="B14" sqref="B14"/>
    </sheetView>
  </sheetViews>
  <sheetFormatPr defaultRowHeight="14.4"/>
  <cols>
    <col min="1" max="1" width="29.109375" style="2" bestFit="1" customWidth="1"/>
    <col min="2" max="2" width="28" style="2" bestFit="1" customWidth="1"/>
    <col min="3" max="3" width="28" bestFit="1" customWidth="1"/>
  </cols>
  <sheetData>
    <row r="1" spans="1:3" ht="30" customHeight="1">
      <c r="A1" s="4" t="s">
        <v>3</v>
      </c>
      <c r="B1" s="4" t="s">
        <v>58</v>
      </c>
      <c r="C1" s="4" t="s">
        <v>59</v>
      </c>
    </row>
    <row r="2" spans="1:3">
      <c r="A2" s="2" t="s">
        <v>50</v>
      </c>
      <c r="B2" s="2">
        <f>'Skye Lookup Input'!D2</f>
        <v>0</v>
      </c>
    </row>
    <row r="3" spans="1:3">
      <c r="A3" s="2" t="s">
        <v>51</v>
      </c>
      <c r="B3" s="2">
        <f>'Skye Lookup Input'!D3</f>
        <v>0</v>
      </c>
    </row>
    <row r="4" spans="1:3">
      <c r="A4" s="2" t="s">
        <v>52</v>
      </c>
      <c r="B4" s="2">
        <f>'Skye Lookup Input'!D4</f>
        <v>0</v>
      </c>
    </row>
    <row r="5" spans="1:3">
      <c r="A5" s="2" t="s">
        <v>53</v>
      </c>
      <c r="B5" s="2">
        <f>'Skye Lookup Input'!D5</f>
        <v>0</v>
      </c>
    </row>
    <row r="6" spans="1:3">
      <c r="A6" s="2" t="s">
        <v>54</v>
      </c>
      <c r="B6" s="2">
        <f>'Skye Lookup Input'!D6</f>
        <v>0</v>
      </c>
    </row>
    <row r="7" spans="1:3">
      <c r="A7" s="2" t="s">
        <v>55</v>
      </c>
      <c r="B7" s="2">
        <f>'Skye Lookup Input'!D7</f>
        <v>0</v>
      </c>
      <c r="C7" s="2">
        <f>'Skye Lookup Input'!E7</f>
        <v>0</v>
      </c>
    </row>
    <row r="8" spans="1:3">
      <c r="A8" s="2" t="s">
        <v>57</v>
      </c>
      <c r="B8" s="2">
        <f>'Skye Lookup Input'!D8</f>
        <v>0</v>
      </c>
      <c r="C8" s="2">
        <f>'Skye Lookup Input'!E8</f>
        <v>0</v>
      </c>
    </row>
    <row r="9" spans="1:3">
      <c r="A9" s="2" t="s">
        <v>56</v>
      </c>
      <c r="B9" s="2">
        <f>'Skye Lookup Input'!D9</f>
        <v>0</v>
      </c>
      <c r="C9" s="2">
        <f>'Skye Lookup Input'!E9</f>
        <v>0</v>
      </c>
    </row>
    <row r="11" spans="1:3">
      <c r="A11" s="2" t="s">
        <v>60</v>
      </c>
      <c r="B11" s="2">
        <f>Pricing!L7</f>
        <v>18048</v>
      </c>
    </row>
    <row r="12" spans="1:3">
      <c r="A12" s="2" t="s">
        <v>61</v>
      </c>
      <c r="B12" s="2">
        <f>Pricing!M7</f>
        <v>19852.800000000003</v>
      </c>
    </row>
    <row r="13" spans="1:3">
      <c r="A13" s="2" t="s">
        <v>62</v>
      </c>
      <c r="B13" s="2">
        <f>Pricing!N7</f>
        <v>22560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27" sqref="G27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99D8-85ED-411F-9C3E-52033C69E5C6}">
  <dimension ref="B2:N21"/>
  <sheetViews>
    <sheetView workbookViewId="0">
      <selection activeCell="E12" sqref="E12"/>
    </sheetView>
  </sheetViews>
  <sheetFormatPr defaultRowHeight="14.4"/>
  <cols>
    <col min="1" max="1" width="8.88671875" style="7"/>
    <col min="2" max="2" width="15" style="7" bestFit="1" customWidth="1"/>
    <col min="3" max="3" width="11.6640625" style="7" bestFit="1" customWidth="1"/>
    <col min="4" max="4" width="22.33203125" style="7" bestFit="1" customWidth="1"/>
    <col min="5" max="5" width="15.44140625" style="7" bestFit="1" customWidth="1"/>
    <col min="6" max="6" width="11.6640625" style="7" bestFit="1" customWidth="1"/>
    <col min="7" max="7" width="12.33203125" style="7" bestFit="1" customWidth="1"/>
    <col min="8" max="8" width="9.44140625" style="7" bestFit="1" customWidth="1"/>
    <col min="9" max="10" width="8.88671875" style="7"/>
    <col min="11" max="11" width="17" style="7" bestFit="1" customWidth="1"/>
    <col min="12" max="14" width="13.5546875" style="7" bestFit="1" customWidth="1"/>
    <col min="15" max="15" width="10.6640625" style="7" bestFit="1" customWidth="1"/>
    <col min="16" max="16384" width="8.88671875" style="7"/>
  </cols>
  <sheetData>
    <row r="2" spans="2:14" ht="15" thickBot="1">
      <c r="B2" s="6" t="s">
        <v>14</v>
      </c>
      <c r="C2" s="6" t="s">
        <v>15</v>
      </c>
      <c r="D2" s="6" t="s">
        <v>16</v>
      </c>
      <c r="E2" s="6" t="s">
        <v>17</v>
      </c>
    </row>
    <row r="3" spans="2:14" ht="18" thickBot="1">
      <c r="B3" s="8">
        <f>'Skye Lookup Grid Output'!B2</f>
        <v>0</v>
      </c>
      <c r="C3" s="8">
        <f>'Skye Lookup Grid Output'!B3</f>
        <v>0</v>
      </c>
      <c r="D3" s="8">
        <f>'Skye Lookup Grid Output'!B4</f>
        <v>0</v>
      </c>
      <c r="E3" s="8">
        <f>'Skye Lookup Grid Output'!B5</f>
        <v>0</v>
      </c>
      <c r="K3" s="7" t="s">
        <v>19</v>
      </c>
      <c r="L3" s="9" t="s">
        <v>20</v>
      </c>
      <c r="M3" s="9" t="s">
        <v>21</v>
      </c>
      <c r="N3" s="9" t="s">
        <v>22</v>
      </c>
    </row>
    <row r="4" spans="2:14" ht="15" thickTop="1">
      <c r="K4" s="7" t="s">
        <v>23</v>
      </c>
      <c r="L4" s="7">
        <v>1</v>
      </c>
      <c r="M4" s="7">
        <v>2</v>
      </c>
      <c r="N4" s="7">
        <v>3</v>
      </c>
    </row>
    <row r="5" spans="2:14">
      <c r="K5" s="7" t="s">
        <v>24</v>
      </c>
      <c r="L5" s="7">
        <f>500*$C$11</f>
        <v>20280</v>
      </c>
      <c r="M5" s="7">
        <f>1.1*500*$C$11</f>
        <v>22308</v>
      </c>
      <c r="N5" s="7">
        <f>1.25*500*$C$11</f>
        <v>25350</v>
      </c>
    </row>
    <row r="6" spans="2:14" ht="15" thickBot="1">
      <c r="B6" s="10" t="s">
        <v>25</v>
      </c>
      <c r="C6" s="10" t="s">
        <v>26</v>
      </c>
      <c r="D6" s="10" t="s">
        <v>27</v>
      </c>
      <c r="E6" s="10" t="s">
        <v>28</v>
      </c>
      <c r="F6" s="10" t="s">
        <v>29</v>
      </c>
      <c r="G6" s="10" t="s">
        <v>30</v>
      </c>
      <c r="H6" s="10" t="s">
        <v>31</v>
      </c>
      <c r="K6" s="7" t="s">
        <v>32</v>
      </c>
      <c r="L6" s="7">
        <f>200*$C$12</f>
        <v>-2232</v>
      </c>
      <c r="M6" s="7">
        <f>1.1*200*$C$12</f>
        <v>-2455.2000000000003</v>
      </c>
      <c r="N6" s="7">
        <f>1.25*200*$C$12</f>
        <v>-2790</v>
      </c>
    </row>
    <row r="7" spans="2:14" ht="15" thickBot="1">
      <c r="B7" s="8">
        <f>'Skye Lookup Grid Output'!B6</f>
        <v>0</v>
      </c>
      <c r="C7" s="8">
        <f>'Skye Lookup Grid Output'!B7</f>
        <v>0</v>
      </c>
      <c r="D7" s="8">
        <f>'Skye Lookup Grid Output'!B8</f>
        <v>0</v>
      </c>
      <c r="E7" s="8">
        <f>'Skye Lookup Grid Output'!B9</f>
        <v>0</v>
      </c>
      <c r="F7" s="8">
        <f>'Skye Lookup Grid Output'!C7</f>
        <v>0</v>
      </c>
      <c r="G7" s="8">
        <f>'Skye Lookup Grid Output'!C8</f>
        <v>0</v>
      </c>
      <c r="H7" s="8">
        <f>'Skye Lookup Grid Output'!C9</f>
        <v>0</v>
      </c>
      <c r="K7" s="11" t="s">
        <v>33</v>
      </c>
      <c r="L7" s="12">
        <f>IF(L4=1,1*((500*$C$11)+(200*$C$12)),IF(L4=2,1.1*((500*$C$11)+(200*$C$12)),IF(L4=3,1.25*((500*$C$11)+(200*$C$12)))))</f>
        <v>18048</v>
      </c>
      <c r="M7" s="12">
        <f>IF(M4=1,1*((500*$C$11)+(200*$C$12)),IF(M4=2,1.1*((500*$C$11)+(200*$C$12)),IF(M4=3,1.25*((500*$C$11)+(200*$C$12)))))</f>
        <v>19852.800000000003</v>
      </c>
      <c r="N7" s="12">
        <f>IF(N4=1,1*((500*$C$11)+(200*$C$12)),IF(N4=2,1.1*((500*$C$11)+(200*$C$12)),IF(N4=3,1.25*((500*$C$11)+(200*$C$12)))))</f>
        <v>22560</v>
      </c>
    </row>
    <row r="8" spans="2:14" ht="15" thickTop="1"/>
    <row r="11" spans="2:14">
      <c r="B11" s="13" t="s">
        <v>34</v>
      </c>
      <c r="C11" s="14">
        <f>((2018-B3)/50)+IF(C3=1,0.1,IF(E3=2,0.2,))+IF(D3=0,0.2,0.3)+IF(E3="G",0.2,IF(E3="P",0.1,IF(E3="N",0.15,IF(E3="E",0.25,))))</f>
        <v>40.56</v>
      </c>
    </row>
    <row r="12" spans="2:14" ht="22.5" customHeight="1">
      <c r="B12" s="13" t="s">
        <v>35</v>
      </c>
      <c r="C12" s="14">
        <f>IF(B7=1,2,1.2)*(((ABS(C7-50)/100)+IF(D7&lt;&gt;210,0.2,0)+((E7-1000)/100))+IF(B7=2,((ABS(F7-50)/100)+IF(G7&lt;&gt;210,0.2,0)+((H7-1000)/100)),0))</f>
        <v>-11.16</v>
      </c>
    </row>
    <row r="13" spans="2:14" ht="15" thickBot="1"/>
    <row r="14" spans="2:14">
      <c r="G14" s="7" t="s">
        <v>36</v>
      </c>
      <c r="H14" s="15" t="s">
        <v>37</v>
      </c>
      <c r="I14" s="16" t="s">
        <v>38</v>
      </c>
      <c r="J14" s="17" t="s">
        <v>39</v>
      </c>
    </row>
    <row r="15" spans="2:14" ht="15" thickBot="1">
      <c r="H15" s="18" t="s">
        <v>40</v>
      </c>
      <c r="I15" s="19">
        <v>2</v>
      </c>
      <c r="J15" s="20">
        <v>1</v>
      </c>
    </row>
    <row r="16" spans="2:14" ht="15" thickBot="1"/>
    <row r="17" spans="8:12">
      <c r="H17" s="15" t="s">
        <v>16</v>
      </c>
      <c r="I17" s="16" t="s">
        <v>41</v>
      </c>
      <c r="J17" s="17" t="s">
        <v>42</v>
      </c>
    </row>
    <row r="18" spans="8:12" ht="15" thickBot="1">
      <c r="H18" s="18" t="s">
        <v>40</v>
      </c>
      <c r="I18" s="19">
        <v>0</v>
      </c>
      <c r="J18" s="20">
        <v>1</v>
      </c>
    </row>
    <row r="19" spans="8:12" ht="15" thickBot="1"/>
    <row r="20" spans="8:12">
      <c r="H20" s="15" t="s">
        <v>17</v>
      </c>
      <c r="I20" s="16" t="s">
        <v>43</v>
      </c>
      <c r="J20" s="16" t="s">
        <v>44</v>
      </c>
      <c r="K20" s="16" t="s">
        <v>45</v>
      </c>
      <c r="L20" s="17" t="s">
        <v>46</v>
      </c>
    </row>
    <row r="21" spans="8:12" ht="15" thickBot="1">
      <c r="H21" s="18" t="s">
        <v>40</v>
      </c>
      <c r="I21" s="19" t="s">
        <v>47</v>
      </c>
      <c r="J21" s="19" t="s">
        <v>18</v>
      </c>
      <c r="K21" s="19" t="s">
        <v>48</v>
      </c>
      <c r="L21" s="20" t="s">
        <v>49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/>
  <sheetData>
    <row r="2" spans="2:2">
      <c r="B2" t="b">
        <v>1</v>
      </c>
    </row>
    <row r="3" spans="2:2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Skye Lookup Input</vt:lpstr>
      <vt:lpstr>Skye Lookup Output</vt:lpstr>
      <vt:lpstr>Skye Lookup Grid Output</vt:lpstr>
      <vt:lpstr>Algorithm</vt:lpstr>
      <vt:lpstr>Pricing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Gergo Ferenczy</cp:lastModifiedBy>
  <cp:lastPrinted>2012-09-11T10:19:21Z</cp:lastPrinted>
  <dcterms:created xsi:type="dcterms:W3CDTF">2012-05-07T12:07:55Z</dcterms:created>
  <dcterms:modified xsi:type="dcterms:W3CDTF">2019-10-18T11:05:26Z</dcterms:modified>
</cp:coreProperties>
</file>