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Training\Training\"/>
    </mc:Choice>
  </mc:AlternateContent>
  <xr:revisionPtr revIDLastSave="0" documentId="13_ncr:1_{E415D8D0-97E3-4640-B909-A8997D704920}" xr6:coauthVersionLast="45" xr6:coauthVersionMax="45" xr10:uidLastSave="{00000000-0000-0000-0000-000000000000}"/>
  <bookViews>
    <workbookView xWindow="-110" yWindow="-110" windowWidth="19420" windowHeight="10420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state="hidden" r:id="rId3"/>
    <sheet name="Algorithm" sheetId="43" r:id="rId4"/>
    <sheet name="OptionalCoversPricing" sheetId="46" r:id="rId5"/>
    <sheet name="CityFactorLookup" sheetId="45" r:id="rId6"/>
    <sheet name="Sheet1" sheetId="42" state="hidden" r:id="rId7"/>
  </sheets>
  <definedNames>
    <definedName name="CityFactorLookup">CityFactorLookup!$B$3:$C$34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3" l="1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C32" i="43"/>
  <c r="D32" i="43"/>
  <c r="D31" i="43"/>
  <c r="D33" i="43"/>
  <c r="C31" i="43"/>
  <c r="C33" i="43"/>
  <c r="E31" i="43"/>
  <c r="E33" i="43"/>
  <c r="F31" i="43"/>
  <c r="F33" i="43"/>
  <c r="G31" i="43"/>
  <c r="G33" i="43"/>
  <c r="H31" i="43"/>
  <c r="H33" i="43"/>
  <c r="I31" i="43"/>
  <c r="I33" i="43"/>
  <c r="J31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C35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C19" i="43"/>
  <c r="C4" i="43"/>
  <c r="C3" i="43"/>
  <c r="C11" i="43"/>
  <c r="C12" i="43"/>
  <c r="C5" i="43"/>
  <c r="C13" i="43"/>
  <c r="C14" i="43"/>
  <c r="C6" i="43"/>
  <c r="C15" i="43"/>
  <c r="C7" i="43"/>
  <c r="C16" i="43"/>
  <c r="C8" i="43"/>
  <c r="C17" i="43"/>
  <c r="C18" i="43"/>
  <c r="B2" i="40"/>
</calcChain>
</file>

<file path=xl/sharedStrings.xml><?xml version="1.0" encoding="utf-8"?>
<sst xmlns="http://schemas.openxmlformats.org/spreadsheetml/2006/main" count="99" uniqueCount="83">
  <si>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</si>
  <si>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</si>
  <si>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</si>
  <si>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</si>
  <si>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</si>
  <si>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</si>
  <si>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</si>
  <si>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</si>
  <si>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</si>
  <si>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</si>
  <si>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</si>
  <si>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</si>
  <si>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</si>
  <si>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</si>
  <si>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</si>
  <si>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Product.TotalContentSumInsured</t>
  </si>
  <si>
    <t>Product.City</t>
  </si>
  <si>
    <t>OptionalCovers.Theft</t>
  </si>
  <si>
    <t>OptionalCovers.Glass</t>
  </si>
  <si>
    <t>OptionalCovers.Luggage</t>
  </si>
  <si>
    <t>Home.AnnualPremium</t>
  </si>
  <si>
    <t>Input</t>
  </si>
  <si>
    <t>Content sum insured</t>
  </si>
  <si>
    <t>City</t>
  </si>
  <si>
    <t>Theft</t>
  </si>
  <si>
    <t>Glass</t>
  </si>
  <si>
    <t>Luggage</t>
  </si>
  <si>
    <t>Output</t>
  </si>
  <si>
    <t>Content premium</t>
  </si>
  <si>
    <t>Basic premium</t>
  </si>
  <si>
    <t>Optional coverage premium</t>
  </si>
  <si>
    <t>Total premium</t>
  </si>
  <si>
    <t>Factor</t>
  </si>
  <si>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</si>
  <si>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</si>
  <si>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</si>
  <si>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</si>
  <si>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</si>
  <si>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</si>
  <si>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</si>
  <si>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</si>
  <si>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Casablanca</t>
  </si>
  <si>
    <t>Fes</t>
  </si>
  <si>
    <t>Sale</t>
  </si>
  <si>
    <t>Marrakech</t>
  </si>
  <si>
    <t>Tangier</t>
  </si>
  <si>
    <t>Rabat</t>
  </si>
  <si>
    <t>Meknes</t>
  </si>
  <si>
    <t>Oujda</t>
  </si>
  <si>
    <t>Zurich</t>
  </si>
  <si>
    <t>Geneva</t>
  </si>
  <si>
    <t>Basel</t>
  </si>
  <si>
    <t>Bern</t>
  </si>
  <si>
    <t>Lausanne</t>
  </si>
  <si>
    <t>Lucerne</t>
  </si>
  <si>
    <t>Winterthur</t>
  </si>
  <si>
    <t>Baden</t>
  </si>
  <si>
    <t>AbuDhabi</t>
  </si>
  <si>
    <t>Fujairah</t>
  </si>
  <si>
    <t>UmmAlQaiwain</t>
  </si>
  <si>
    <t>Sharjah</t>
  </si>
  <si>
    <t>AlAin</t>
  </si>
  <si>
    <t>Dubai</t>
  </si>
  <si>
    <t>RasAlKhaimah</t>
  </si>
  <si>
    <t>Ajman</t>
  </si>
  <si>
    <t>Theft premium</t>
  </si>
  <si>
    <t>Glass premium</t>
  </si>
  <si>
    <t>Luggage premium</t>
  </si>
  <si>
    <t>City factor</t>
  </si>
  <si>
    <t>Product.AdaptedContentSumInsured</t>
  </si>
  <si>
    <t>Adapted content sum insured</t>
  </si>
  <si>
    <t>Content sum insured to calculate with</t>
  </si>
  <si>
    <t>Valuable.Category</t>
  </si>
  <si>
    <t>Valuable.SumInsured</t>
  </si>
  <si>
    <t>Others</t>
  </si>
  <si>
    <t>Percentage</t>
  </si>
  <si>
    <t>Valuable Items premium</t>
  </si>
  <si>
    <t>SumInsured</t>
  </si>
  <si>
    <t>Category</t>
  </si>
  <si>
    <t>Valuable Item Premium:</t>
  </si>
  <si>
    <t>JewelleryAndWatches</t>
  </si>
  <si>
    <t>Paintings</t>
  </si>
  <si>
    <t>MusicalInstruments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</si>
</sst>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 applyAlignment="0"/>
    <xf numFmtId="0" fontId="2" fillId="0" borderId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0" fillId="2" borderId="0" xfId="0" applyFill="1" applyAlignment="1"/>
    <xf numFmtId="0" fontId="0" fillId="0" borderId="1" xfId="0" applyBorder="1"/>
    <xf numFmtId="0" fontId="3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0" fillId="0" borderId="14" xfId="0" applyBorder="1"/>
    <xf numFmtId="0" fontId="0" fillId="5" borderId="9" xfId="0" applyFill="1" applyBorder="1"/>
    <xf numFmtId="0" fontId="0" fillId="5" borderId="16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15" xfId="0" applyFill="1" applyBorder="1"/>
    <xf numFmtId="0" fontId="0" fillId="0" borderId="2" xfId="0" applyBorder="1"/>
    <xf numFmtId="0" fontId="5" fillId="4" borderId="10" xfId="0" applyFont="1" applyFill="1" applyBorder="1"/>
    <xf numFmtId="0" fontId="5" fillId="4" borderId="11" xfId="0" applyFont="1" applyFill="1" applyBorder="1"/>
    <xf numFmtId="0" fontId="0" fillId="6" borderId="7" xfId="0" applyFill="1" applyBorder="1"/>
    <xf numFmtId="0" fontId="0" fillId="5" borderId="3" xfId="0" applyFill="1" applyBorder="1"/>
    <xf numFmtId="0" fontId="1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6" borderId="9" xfId="0" applyFont="1" applyFill="1" applyBorder="1" applyAlignment="1">
      <alignment horizontal="right"/>
    </xf>
    <xf numFmtId="0" fontId="0" fillId="0" borderId="17" xfId="0" applyBorder="1"/>
    <xf numFmtId="164" fontId="0" fillId="6" borderId="16" xfId="2" applyNumberFormat="1" applyFont="1" applyFill="1" applyBorder="1"/>
    <xf numFmtId="164" fontId="5" fillId="7" borderId="11" xfId="0" applyNumberFormat="1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0" xfId="6"/>
    <xf numFmtId="169" fontId="0" fillId="0" borderId="0" xfId="3" applyNumberFormat="1" applyFont="1"/>
  </cellXfs>
  <cellStyles count="7">
    <cellStyle name="Ezres" xfId="2" builtinId="3"/>
    <cellStyle name="Normál" xfId="0" builtinId="0"/>
    <cellStyle name="Normal 2" xfId="5" xr:uid="{C13814A6-CA3F-4568-B8C6-BBFB8B1E65AD}"/>
    <cellStyle name="Normál 2" xfId="1" xr:uid="{00000000-0005-0000-0000-000001000000}"/>
    <cellStyle name="Normál 3" xfId="4" xr:uid="{0B91935D-13D7-4BB5-8B9F-15A244AD1F76}"/>
    <cellStyle name="Normál 4" xfId="6" xr:uid="{C644364D-AAE3-4ABD-B031-63B843B5EDCE}"/>
    <cellStyle name="Százalék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9"/>
  <sheetViews>
    <sheetView showGridLines="0" workbookViewId="0">
      <selection activeCell="D8" sqref="D8:K12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3" t="s">
        <v>5</v>
      </c>
      <c r="B1" s="3" t="s">
        <v>1</v>
      </c>
      <c r="C1" s="3" t="s">
        <v>2</v>
      </c>
      <c r="D1" s="3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1</v>
      </c>
    </row>
    <row r="3" spans="1:256" x14ac:dyDescent="0.35">
      <c r="A3" s="2" t="s">
        <v>69</v>
      </c>
      <c r="B3" s="2" t="b">
        <v>1</v>
      </c>
      <c r="C3" s="2" t="b">
        <v>1</v>
      </c>
    </row>
    <row r="4" spans="1:256" x14ac:dyDescent="0.35">
      <c r="A4" s="2" t="s">
        <v>16</v>
      </c>
      <c r="B4" s="2" t="b">
        <v>0</v>
      </c>
      <c r="C4" s="2" t="b">
        <v>1</v>
      </c>
    </row>
    <row r="5" spans="1:256" x14ac:dyDescent="0.35">
      <c r="A5" s="2" t="s">
        <v>17</v>
      </c>
      <c r="B5" s="2" t="b">
        <v>1</v>
      </c>
      <c r="C5" s="2" t="b">
        <v>1</v>
      </c>
    </row>
    <row r="6" spans="1:256" x14ac:dyDescent="0.35">
      <c r="A6" s="2" t="s">
        <v>18</v>
      </c>
      <c r="B6" s="2" t="b">
        <v>1</v>
      </c>
      <c r="C6" s="2" t="b">
        <v>1</v>
      </c>
    </row>
    <row r="7" spans="1:256" x14ac:dyDescent="0.35">
      <c r="A7" s="2" t="s">
        <v>19</v>
      </c>
      <c r="B7" s="2" t="b">
        <v>1</v>
      </c>
      <c r="C7" s="2" t="b">
        <v>1</v>
      </c>
    </row>
    <row r="8" spans="1:256" x14ac:dyDescent="0.35">
      <c r="A8" s="2" t="s">
        <v>72</v>
      </c>
      <c r="B8" s="2" t="b">
        <v>1</v>
      </c>
      <c r="C8" s="2" t="b">
        <v>1</v>
      </c>
      <c r="G8"/>
      <c r="J8"/>
    </row>
    <row r="9" spans="1:256" x14ac:dyDescent="0.35">
      <c r="A9" s="2" t="s">
        <v>73</v>
      </c>
      <c r="B9" s="2" t="b">
        <v>1</v>
      </c>
      <c r="C9" s="2" t="b">
        <v>1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" sqref="B2"/>
    </sheetView>
  </sheetViews>
  <sheetFormatPr defaultColWidth="8.90625" defaultRowHeight="14.5" x14ac:dyDescent="0.3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 x14ac:dyDescent="0.35">
      <c r="A1" s="3" t="s">
        <v>5</v>
      </c>
      <c r="B1" s="3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5">
      <c r="A2" s="2" t="s">
        <v>20</v>
      </c>
      <c r="B2" s="2">
        <f>Algorithm!C20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35"/>
  <sheetViews>
    <sheetView tabSelected="1" topLeftCell="A19" workbookViewId="0">
      <selection activeCell="C20" sqref="C20"/>
    </sheetView>
  </sheetViews>
  <sheetFormatPr defaultRowHeight="14.5" x14ac:dyDescent="0.35"/>
  <cols>
    <col min="2" max="2" width="33.1796875" bestFit="1" customWidth="1"/>
    <col min="3" max="3" width="9.54296875" bestFit="1" customWidth="1"/>
    <col min="4" max="4" width="10.26953125" customWidth="1"/>
  </cols>
  <sheetData>
    <row r="1" spans="2:3" ht="15" thickBot="1" x14ac:dyDescent="0.4"/>
    <row r="2" spans="2:3" ht="15" thickBot="1" x14ac:dyDescent="0.4">
      <c r="B2" s="30" t="s">
        <v>21</v>
      </c>
      <c r="C2" s="31"/>
    </row>
    <row r="3" spans="2:3" x14ac:dyDescent="0.35">
      <c r="B3" s="19" t="s">
        <v>22</v>
      </c>
      <c r="C3" s="23">
        <f>'Skye Lookup Input'!D2</f>
        <v>0</v>
      </c>
    </row>
    <row r="4" spans="2:3" x14ac:dyDescent="0.35">
      <c r="B4" s="10" t="s">
        <v>70</v>
      </c>
      <c r="C4" s="14">
        <f>'Skye Lookup Input'!D3</f>
        <v>0</v>
      </c>
    </row>
    <row r="5" spans="2:3" x14ac:dyDescent="0.35">
      <c r="B5" s="6" t="s">
        <v>23</v>
      </c>
      <c r="C5" s="14">
        <f>'Skye Lookup Input'!D4</f>
        <v>0</v>
      </c>
    </row>
    <row r="6" spans="2:3" x14ac:dyDescent="0.35">
      <c r="B6" s="6" t="s">
        <v>24</v>
      </c>
      <c r="C6" s="14">
        <f>'Skye Lookup Input'!D5</f>
        <v>0</v>
      </c>
    </row>
    <row r="7" spans="2:3" x14ac:dyDescent="0.35">
      <c r="B7" s="6" t="s">
        <v>25</v>
      </c>
      <c r="C7" s="14">
        <f>'Skye Lookup Input'!D6</f>
        <v>0</v>
      </c>
    </row>
    <row r="8" spans="2:3" ht="15" thickBot="1" x14ac:dyDescent="0.4">
      <c r="B8" s="8" t="s">
        <v>26</v>
      </c>
      <c r="C8" s="15">
        <f>'Skye Lookup Input'!D7</f>
        <v>0</v>
      </c>
    </row>
    <row r="9" spans="2:3" ht="15" thickBot="1" x14ac:dyDescent="0.4"/>
    <row r="10" spans="2:3" ht="15" thickBot="1" x14ac:dyDescent="0.4">
      <c r="B10" s="30" t="s">
        <v>27</v>
      </c>
      <c r="C10" s="31"/>
    </row>
    <row r="11" spans="2:3" s="25" customFormat="1" x14ac:dyDescent="0.35">
      <c r="B11" s="24" t="s">
        <v>71</v>
      </c>
      <c r="C11" s="26">
        <f>IF(C4&lt;&gt;0,C4,C3)</f>
        <v>0</v>
      </c>
    </row>
    <row r="12" spans="2:3" x14ac:dyDescent="0.35">
      <c r="B12" s="10" t="s">
        <v>28</v>
      </c>
      <c r="C12" s="16">
        <f>C11*0.002</f>
        <v>0</v>
      </c>
    </row>
    <row r="13" spans="2:3" x14ac:dyDescent="0.35">
      <c r="B13" s="10" t="s">
        <v>68</v>
      </c>
      <c r="C13" s="16">
        <f>IFERROR(VLOOKUP(C5,CityFactorLookup,2,FALSE),0)</f>
        <v>0</v>
      </c>
    </row>
    <row r="14" spans="2:3" x14ac:dyDescent="0.35">
      <c r="B14" s="6" t="s">
        <v>29</v>
      </c>
      <c r="C14" s="17">
        <f>C12*C13</f>
        <v>0</v>
      </c>
    </row>
    <row r="15" spans="2:3" x14ac:dyDescent="0.35">
      <c r="B15" s="13" t="s">
        <v>65</v>
      </c>
      <c r="C15" s="18">
        <f>IF(C6="selected",OptionalCoversPricing!C2,0)</f>
        <v>0</v>
      </c>
    </row>
    <row r="16" spans="2:3" x14ac:dyDescent="0.35">
      <c r="B16" s="13" t="s">
        <v>66</v>
      </c>
      <c r="C16" s="18">
        <f>IF(C7="selected",OptionalCoversPricing!C3,0)</f>
        <v>0</v>
      </c>
    </row>
    <row r="17" spans="2:22" x14ac:dyDescent="0.35">
      <c r="B17" s="13" t="s">
        <v>67</v>
      </c>
      <c r="C17" s="18">
        <f>IF(C8="selected",OptionalCoversPricing!C4,0)</f>
        <v>0</v>
      </c>
    </row>
    <row r="18" spans="2:22" ht="15" thickBot="1" x14ac:dyDescent="0.4">
      <c r="B18" s="8" t="s">
        <v>30</v>
      </c>
      <c r="C18" s="22">
        <f>SUM(C15:C17)</f>
        <v>0</v>
      </c>
    </row>
    <row r="19" spans="2:22" ht="15" thickBot="1" x14ac:dyDescent="0.4">
      <c r="B19" s="27" t="s">
        <v>76</v>
      </c>
      <c r="C19" s="28">
        <f>'Skye Lookup Input'!D9+E28</f>
        <v>0</v>
      </c>
    </row>
    <row r="20" spans="2:22" ht="15" thickBot="1" x14ac:dyDescent="0.4">
      <c r="B20" s="12" t="s">
        <v>31</v>
      </c>
      <c r="C20" s="29">
        <f>C14+C18+C35</f>
        <v>0</v>
      </c>
    </row>
    <row r="23" spans="2:22" x14ac:dyDescent="0.35">
      <c r="B23" t="s">
        <v>78</v>
      </c>
      <c r="C23" t="s">
        <v>75</v>
      </c>
    </row>
    <row r="24" spans="2:22" x14ac:dyDescent="0.35">
      <c r="B24" t="s">
        <v>80</v>
      </c>
      <c r="C24" s="33">
        <v>0.02</v>
      </c>
    </row>
    <row r="25" spans="2:22" x14ac:dyDescent="0.35">
      <c r="B25" t="s">
        <v>81</v>
      </c>
      <c r="C25" s="33">
        <v>0.01</v>
      </c>
    </row>
    <row r="26" spans="2:22" x14ac:dyDescent="0.35">
      <c r="B26" t="s">
        <v>82</v>
      </c>
      <c r="C26" s="33">
        <v>5.0000000000000001E-3</v>
      </c>
    </row>
    <row r="27" spans="2:22" x14ac:dyDescent="0.35">
      <c r="B27" t="s">
        <v>74</v>
      </c>
      <c r="C27" s="33">
        <v>1.4999999999999999E-2</v>
      </c>
    </row>
    <row r="30" spans="2:22" x14ac:dyDescent="0.35">
      <c r="B30" s="32"/>
      <c r="C30" s="32">
        <v>1</v>
      </c>
      <c r="D30" s="32">
        <v>2</v>
      </c>
      <c r="E30" s="32">
        <v>3</v>
      </c>
      <c r="F30" s="32">
        <v>4</v>
      </c>
      <c r="G30" s="32">
        <v>5</v>
      </c>
      <c r="H30" s="32">
        <v>6</v>
      </c>
      <c r="I30" s="32">
        <v>7</v>
      </c>
      <c r="J30" s="32">
        <v>8</v>
      </c>
      <c r="K30" s="32">
        <v>9</v>
      </c>
      <c r="L30" s="32">
        <v>10</v>
      </c>
      <c r="M30" s="32">
        <v>11</v>
      </c>
      <c r="N30" s="32">
        <v>12</v>
      </c>
      <c r="O30" s="32">
        <v>13</v>
      </c>
      <c r="P30" s="32">
        <v>14</v>
      </c>
      <c r="Q30" s="32">
        <v>15</v>
      </c>
      <c r="R30" s="32">
        <v>16</v>
      </c>
      <c r="S30" s="32">
        <v>17</v>
      </c>
      <c r="T30" s="32">
        <v>18</v>
      </c>
      <c r="U30" s="32">
        <v>19</v>
      </c>
      <c r="V30" s="32">
        <v>20</v>
      </c>
    </row>
    <row r="31" spans="2:22" x14ac:dyDescent="0.35">
      <c r="B31" s="32" t="s">
        <v>77</v>
      </c>
      <c r="C31" s="32">
        <f>'Skye Lookup Input'!D9</f>
        <v>0</v>
      </c>
      <c r="D31" s="32">
        <f>'Skye Lookup Input'!E9</f>
        <v>0</v>
      </c>
      <c r="E31" s="32">
        <f>'Skye Lookup Input'!F9</f>
        <v>0</v>
      </c>
      <c r="F31" s="32">
        <f>'Skye Lookup Input'!G9</f>
        <v>0</v>
      </c>
      <c r="G31" s="32">
        <f>'Skye Lookup Input'!H9</f>
        <v>0</v>
      </c>
      <c r="H31" s="32">
        <f>'Skye Lookup Input'!I9</f>
        <v>0</v>
      </c>
      <c r="I31" s="32">
        <f>'Skye Lookup Input'!J9</f>
        <v>0</v>
      </c>
      <c r="J31" s="32">
        <f>'Skye Lookup Input'!K9</f>
        <v>0</v>
      </c>
      <c r="K31" s="32">
        <f>'Skye Lookup Input'!L9</f>
        <v>0</v>
      </c>
      <c r="L31" s="32">
        <f>'Skye Lookup Input'!M9</f>
        <v>0</v>
      </c>
      <c r="M31" s="32">
        <f>'Skye Lookup Input'!N9</f>
        <v>0</v>
      </c>
      <c r="N31" s="32">
        <f>'Skye Lookup Input'!O9</f>
        <v>0</v>
      </c>
      <c r="O31" s="32">
        <f>'Skye Lookup Input'!P9</f>
        <v>0</v>
      </c>
      <c r="P31" s="32">
        <f>'Skye Lookup Input'!Q9</f>
        <v>0</v>
      </c>
      <c r="Q31" s="32">
        <f>'Skye Lookup Input'!R9</f>
        <v>0</v>
      </c>
      <c r="R31" s="32">
        <f>'Skye Lookup Input'!S9</f>
        <v>0</v>
      </c>
      <c r="S31" s="32">
        <f>'Skye Lookup Input'!T9</f>
        <v>0</v>
      </c>
      <c r="T31" s="32">
        <f>'Skye Lookup Input'!U9</f>
        <v>0</v>
      </c>
      <c r="U31" s="32">
        <f>'Skye Lookup Input'!V9</f>
        <v>0</v>
      </c>
      <c r="V31" s="32">
        <f>'Skye Lookup Input'!W9</f>
        <v>0</v>
      </c>
    </row>
    <row r="32" spans="2:22" x14ac:dyDescent="0.35">
      <c r="B32" s="32" t="s">
        <v>78</v>
      </c>
      <c r="C32" s="32">
        <f>IFERROR(VLOOKUP('Skye Lookup Input'!D8,$B$24:$C$27,2,FALSE),0)</f>
        <v>0</v>
      </c>
      <c r="D32" s="32">
        <f>IFERROR(VLOOKUP('Skye Lookup Input'!E8,$B$24:$C$27,2,FALSE),0)</f>
        <v>0</v>
      </c>
      <c r="E32" s="32">
        <f>IFERROR(VLOOKUP('Skye Lookup Input'!F8,$B$24:$C$27,2,FALSE),0)</f>
        <v>0</v>
      </c>
      <c r="F32" s="32">
        <f>IFERROR(VLOOKUP('Skye Lookup Input'!G8,$B$24:$C$27,2,FALSE),0)</f>
        <v>0</v>
      </c>
      <c r="G32" s="32">
        <f>IFERROR(VLOOKUP('Skye Lookup Input'!H8,$B$24:$C$27,2,FALSE),0)</f>
        <v>0</v>
      </c>
      <c r="H32" s="32">
        <f>IFERROR(VLOOKUP('Skye Lookup Input'!I8,$B$24:$C$27,2,FALSE),0)</f>
        <v>0</v>
      </c>
      <c r="I32" s="32">
        <f>IFERROR(VLOOKUP('Skye Lookup Input'!J8,$B$24:$C$27,2,FALSE),0)</f>
        <v>0</v>
      </c>
      <c r="J32" s="32">
        <f>IFERROR(VLOOKUP('Skye Lookup Input'!K8,$B$24:$C$27,2,FALSE),0)</f>
        <v>0</v>
      </c>
      <c r="K32" s="32">
        <f>IFERROR(VLOOKUP('Skye Lookup Input'!L8,$B$24:$C$27,2,FALSE),0)</f>
        <v>0</v>
      </c>
      <c r="L32" s="32">
        <f>IFERROR(VLOOKUP('Skye Lookup Input'!M8,$B$24:$C$27,2,FALSE),0)</f>
        <v>0</v>
      </c>
      <c r="M32" s="32">
        <f>IFERROR(VLOOKUP('Skye Lookup Input'!N8,$B$24:$C$27,2,FALSE),0)</f>
        <v>0</v>
      </c>
      <c r="N32" s="32">
        <f>IFERROR(VLOOKUP('Skye Lookup Input'!O8,$B$24:$C$27,2,FALSE),0)</f>
        <v>0</v>
      </c>
      <c r="O32" s="32">
        <f>IFERROR(VLOOKUP('Skye Lookup Input'!P8,$B$24:$C$27,2,FALSE),0)</f>
        <v>0</v>
      </c>
      <c r="P32" s="32">
        <f>IFERROR(VLOOKUP('Skye Lookup Input'!Q8,$B$24:$C$27,2,FALSE),0)</f>
        <v>0</v>
      </c>
      <c r="Q32" s="32">
        <f>IFERROR(VLOOKUP('Skye Lookup Input'!R8,$B$24:$C$27,2,FALSE),0)</f>
        <v>0</v>
      </c>
      <c r="R32" s="32">
        <f>IFERROR(VLOOKUP('Skye Lookup Input'!S8,$B$24:$C$27,2,FALSE),0)</f>
        <v>0</v>
      </c>
      <c r="S32" s="32">
        <f>IFERROR(VLOOKUP('Skye Lookup Input'!T8,$B$24:$C$27,2,FALSE),0)</f>
        <v>0</v>
      </c>
      <c r="T32" s="32">
        <f>IFERROR(VLOOKUP('Skye Lookup Input'!U8,$B$24:$C$27,2,FALSE),0)</f>
        <v>0</v>
      </c>
      <c r="U32" s="32">
        <f>IFERROR(VLOOKUP('Skye Lookup Input'!V8,$B$24:$C$27,2,FALSE),0)</f>
        <v>0</v>
      </c>
      <c r="V32" s="32">
        <f>IFERROR(VLOOKUP('Skye Lookup Input'!W8,$B$24:$C$27,2,FALSE),0)</f>
        <v>0</v>
      </c>
    </row>
    <row r="33" spans="2:22" x14ac:dyDescent="0.35">
      <c r="B33" s="32"/>
      <c r="C33" s="32">
        <f>C31*C32</f>
        <v>0</v>
      </c>
      <c r="D33" s="32">
        <f t="shared" ref="D33:V33" si="0">D31*D32</f>
        <v>0</v>
      </c>
      <c r="E33" s="32">
        <f t="shared" si="0"/>
        <v>0</v>
      </c>
      <c r="F33" s="32">
        <f t="shared" si="0"/>
        <v>0</v>
      </c>
      <c r="G33" s="32">
        <f t="shared" si="0"/>
        <v>0</v>
      </c>
      <c r="H33" s="32">
        <f t="shared" si="0"/>
        <v>0</v>
      </c>
      <c r="I33" s="32">
        <f t="shared" si="0"/>
        <v>0</v>
      </c>
      <c r="J33" s="32">
        <f t="shared" si="0"/>
        <v>0</v>
      </c>
      <c r="K33" s="32">
        <f t="shared" si="0"/>
        <v>0</v>
      </c>
      <c r="L33" s="32">
        <f t="shared" si="0"/>
        <v>0</v>
      </c>
      <c r="M33" s="32">
        <f t="shared" si="0"/>
        <v>0</v>
      </c>
      <c r="N33" s="32">
        <f t="shared" si="0"/>
        <v>0</v>
      </c>
      <c r="O33" s="32">
        <f t="shared" si="0"/>
        <v>0</v>
      </c>
      <c r="P33" s="32">
        <f t="shared" si="0"/>
        <v>0</v>
      </c>
      <c r="Q33" s="32">
        <f t="shared" si="0"/>
        <v>0</v>
      </c>
      <c r="R33" s="32">
        <f t="shared" si="0"/>
        <v>0</v>
      </c>
      <c r="S33" s="32">
        <f t="shared" si="0"/>
        <v>0</v>
      </c>
      <c r="T33" s="32">
        <f t="shared" si="0"/>
        <v>0</v>
      </c>
      <c r="U33" s="32">
        <f t="shared" si="0"/>
        <v>0</v>
      </c>
      <c r="V33" s="32">
        <f t="shared" si="0"/>
        <v>0</v>
      </c>
    </row>
    <row r="35" spans="2:22" x14ac:dyDescent="0.35">
      <c r="B35" s="32" t="s">
        <v>79</v>
      </c>
      <c r="C35" s="32">
        <f>SUM(C33:V33)</f>
        <v>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</sheetData>
  <mergeCells count="2">
    <mergeCell ref="B10:C10"/>
    <mergeCell ref="B2:C2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4"/>
  <sheetViews>
    <sheetView workbookViewId="0">
      <selection activeCell="D5" sqref="D5"/>
    </sheetView>
  </sheetViews>
  <sheetFormatPr defaultRowHeight="14.5" x14ac:dyDescent="0.35"/>
  <cols>
    <col min="1" max="1" width="3.453125" customWidth="1"/>
  </cols>
  <sheetData>
    <row r="1" spans="2:3" ht="15" thickBot="1" x14ac:dyDescent="0.4"/>
    <row r="2" spans="2:3" x14ac:dyDescent="0.35">
      <c r="B2" s="19" t="s">
        <v>24</v>
      </c>
      <c r="C2" s="5">
        <v>50</v>
      </c>
    </row>
    <row r="3" spans="2:3" x14ac:dyDescent="0.35">
      <c r="B3" s="6" t="s">
        <v>25</v>
      </c>
      <c r="C3" s="7">
        <v>20</v>
      </c>
    </row>
    <row r="4" spans="2:3" ht="15" thickBot="1" x14ac:dyDescent="0.4">
      <c r="B4" s="8" t="s">
        <v>26</v>
      </c>
      <c r="C4" s="9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34"/>
  <sheetViews>
    <sheetView workbookViewId="0">
      <selection activeCell="F17" sqref="F17"/>
    </sheetView>
  </sheetViews>
  <sheetFormatPr defaultRowHeight="14.5" x14ac:dyDescent="0.35"/>
  <cols>
    <col min="1" max="1" width="5.1796875" customWidth="1"/>
    <col min="2" max="2" width="13.81640625" bestFit="1" customWidth="1"/>
  </cols>
  <sheetData>
    <row r="1" spans="2:3" ht="15" thickBot="1" x14ac:dyDescent="0.4"/>
    <row r="2" spans="2:3" ht="15" thickBot="1" x14ac:dyDescent="0.4">
      <c r="B2" s="20" t="s">
        <v>23</v>
      </c>
      <c r="C2" s="21" t="s">
        <v>32</v>
      </c>
    </row>
    <row r="3" spans="2:3" x14ac:dyDescent="0.35">
      <c r="B3" s="10" t="s">
        <v>33</v>
      </c>
      <c r="C3" s="11">
        <v>2</v>
      </c>
    </row>
    <row r="4" spans="2:3" x14ac:dyDescent="0.35">
      <c r="B4" s="6" t="s">
        <v>34</v>
      </c>
      <c r="C4" s="7">
        <v>1.8</v>
      </c>
    </row>
    <row r="5" spans="2:3" x14ac:dyDescent="0.35">
      <c r="B5" s="6" t="s">
        <v>35</v>
      </c>
      <c r="C5" s="7">
        <v>1.1000000000000001</v>
      </c>
    </row>
    <row r="6" spans="2:3" x14ac:dyDescent="0.35">
      <c r="B6" s="6" t="s">
        <v>36</v>
      </c>
      <c r="C6" s="7">
        <v>0.9</v>
      </c>
    </row>
    <row r="7" spans="2:3" x14ac:dyDescent="0.35">
      <c r="B7" s="6" t="s">
        <v>37</v>
      </c>
      <c r="C7" s="7">
        <v>1.9</v>
      </c>
    </row>
    <row r="8" spans="2:3" x14ac:dyDescent="0.35">
      <c r="B8" s="6" t="s">
        <v>38</v>
      </c>
      <c r="C8" s="7">
        <v>0.9</v>
      </c>
    </row>
    <row r="9" spans="2:3" x14ac:dyDescent="0.35">
      <c r="B9" s="6" t="s">
        <v>39</v>
      </c>
      <c r="C9" s="7">
        <v>1</v>
      </c>
    </row>
    <row r="10" spans="2:3" x14ac:dyDescent="0.35">
      <c r="B10" s="6" t="s">
        <v>40</v>
      </c>
      <c r="C10" s="7">
        <v>0.8</v>
      </c>
    </row>
    <row r="11" spans="2:3" x14ac:dyDescent="0.35">
      <c r="B11" s="6" t="s">
        <v>41</v>
      </c>
      <c r="C11" s="7">
        <v>1.6</v>
      </c>
    </row>
    <row r="12" spans="2:3" x14ac:dyDescent="0.35">
      <c r="B12" s="6" t="s">
        <v>42</v>
      </c>
      <c r="C12" s="7">
        <v>0.7</v>
      </c>
    </row>
    <row r="13" spans="2:3" x14ac:dyDescent="0.35">
      <c r="B13" s="6" t="s">
        <v>43</v>
      </c>
      <c r="C13" s="7">
        <v>0.9</v>
      </c>
    </row>
    <row r="14" spans="2:3" x14ac:dyDescent="0.35">
      <c r="B14" s="6" t="s">
        <v>44</v>
      </c>
      <c r="C14" s="7">
        <v>1.6</v>
      </c>
    </row>
    <row r="15" spans="2:3" x14ac:dyDescent="0.35">
      <c r="B15" s="6" t="s">
        <v>45</v>
      </c>
      <c r="C15" s="7">
        <v>1</v>
      </c>
    </row>
    <row r="16" spans="2:3" x14ac:dyDescent="0.35">
      <c r="B16" s="6" t="s">
        <v>46</v>
      </c>
      <c r="C16" s="7">
        <v>0.8</v>
      </c>
    </row>
    <row r="17" spans="2:3" x14ac:dyDescent="0.35">
      <c r="B17" s="6" t="s">
        <v>47</v>
      </c>
      <c r="C17" s="7">
        <v>0.8</v>
      </c>
    </row>
    <row r="18" spans="2:3" x14ac:dyDescent="0.35">
      <c r="B18" s="6" t="s">
        <v>48</v>
      </c>
      <c r="C18" s="7">
        <v>0.7</v>
      </c>
    </row>
    <row r="19" spans="2:3" x14ac:dyDescent="0.35">
      <c r="B19" s="6" t="s">
        <v>49</v>
      </c>
      <c r="C19" s="7">
        <v>2</v>
      </c>
    </row>
    <row r="20" spans="2:3" x14ac:dyDescent="0.35">
      <c r="B20" s="6" t="s">
        <v>50</v>
      </c>
      <c r="C20" s="7">
        <v>2</v>
      </c>
    </row>
    <row r="21" spans="2:3" x14ac:dyDescent="0.35">
      <c r="B21" s="6" t="s">
        <v>51</v>
      </c>
      <c r="C21" s="7">
        <v>1.5</v>
      </c>
    </row>
    <row r="22" spans="2:3" x14ac:dyDescent="0.35">
      <c r="B22" s="6" t="s">
        <v>52</v>
      </c>
      <c r="C22" s="7">
        <v>1.2</v>
      </c>
    </row>
    <row r="23" spans="2:3" x14ac:dyDescent="0.35">
      <c r="B23" s="6" t="s">
        <v>53</v>
      </c>
      <c r="C23" s="7">
        <v>1.3</v>
      </c>
    </row>
    <row r="24" spans="2:3" x14ac:dyDescent="0.35">
      <c r="B24" s="6" t="s">
        <v>54</v>
      </c>
      <c r="C24" s="7">
        <v>1</v>
      </c>
    </row>
    <row r="25" spans="2:3" x14ac:dyDescent="0.35">
      <c r="B25" s="6" t="s">
        <v>55</v>
      </c>
      <c r="C25" s="7">
        <v>0.9</v>
      </c>
    </row>
    <row r="26" spans="2:3" x14ac:dyDescent="0.35">
      <c r="B26" s="6" t="s">
        <v>56</v>
      </c>
      <c r="C26" s="7">
        <v>0.7</v>
      </c>
    </row>
    <row r="27" spans="2:3" x14ac:dyDescent="0.35">
      <c r="B27" s="6" t="s">
        <v>57</v>
      </c>
      <c r="C27" s="7">
        <v>1.6</v>
      </c>
    </row>
    <row r="28" spans="2:3" x14ac:dyDescent="0.35">
      <c r="B28" s="6" t="s">
        <v>58</v>
      </c>
      <c r="C28" s="7">
        <v>1</v>
      </c>
    </row>
    <row r="29" spans="2:3" x14ac:dyDescent="0.35">
      <c r="B29" s="6" t="s">
        <v>59</v>
      </c>
      <c r="C29" s="7">
        <v>1</v>
      </c>
    </row>
    <row r="30" spans="2:3" x14ac:dyDescent="0.35">
      <c r="B30" s="6" t="s">
        <v>60</v>
      </c>
      <c r="C30" s="7">
        <v>1.1000000000000001</v>
      </c>
    </row>
    <row r="31" spans="2:3" x14ac:dyDescent="0.35">
      <c r="B31" s="6" t="s">
        <v>61</v>
      </c>
      <c r="C31" s="7">
        <v>0.9</v>
      </c>
    </row>
    <row r="32" spans="2:3" x14ac:dyDescent="0.35">
      <c r="B32" s="6" t="s">
        <v>62</v>
      </c>
      <c r="C32" s="7">
        <v>2</v>
      </c>
    </row>
    <row r="33" spans="2:3" x14ac:dyDescent="0.35">
      <c r="B33" s="6" t="s">
        <v>63</v>
      </c>
      <c r="C33" s="7">
        <v>0.8</v>
      </c>
    </row>
    <row r="34" spans="2:3" ht="15" thickBot="1" x14ac:dyDescent="0.4">
      <c r="B34" s="8" t="s">
        <v>64</v>
      </c>
      <c r="C34" s="9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Névvel ellátott tartományok</vt:lpstr>
      </vt:variant>
      <vt:variant>
        <vt:i4>1</vt:i4>
      </vt:variant>
    </vt:vector>
  </HeadingPairs>
  <TitlesOfParts>
    <vt:vector size="8" baseType="lpstr">
      <vt:lpstr>Skye Lookup Input</vt:lpstr>
      <vt:lpstr>Skye Lookup Output</vt:lpstr>
      <vt:lpstr>Skye Lookup Grid Output</vt:lpstr>
      <vt:lpstr>Algorithm</vt:lpstr>
      <vt:lpstr>OptionalCoversPricing</vt:lpstr>
      <vt:lpstr>CityFactorLookup</vt:lpstr>
      <vt:lpstr>Sheet1</vt:lpstr>
      <vt:lpstr>CityFactorLookup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2019-10-14T14:53:32Z</cp:lastPrinted>
  <dcterms:created xsi:type="dcterms:W3CDTF">2012-05-07T12:07:55Z</dcterms:created>
  <dcterms:modified xsi:type="dcterms:W3CDTF">2019-10-15T08:11:34Z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