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suzsa\Documents\git_sandbox\Zsuzsi_Schliffer\Training\Training1\"/>
    </mc:Choice>
  </mc:AlternateContent>
  <xr:revisionPtr revIDLastSave="0" documentId="13_ncr:1_{5D7BCF8A-9035-481A-AE57-FB411409EB5A}" xr6:coauthVersionLast="45" xr6:coauthVersionMax="45" xr10:uidLastSave="{00000000-0000-0000-0000-000000000000}"/>
  <bookViews>
    <workbookView xWindow="-120" yWindow="-12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state="hidden" r:id="rId3"/>
    <sheet name="Algorithm" sheetId="43" state="hidden" r:id="rId4"/>
    <sheet name="Sheet2" sheetId="45" r:id="rId5"/>
    <sheet name="Sheet1" sheetId="42" state="hidden" r:id="rId6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5" l="1"/>
  <c r="H7" i="45" s="1"/>
  <c r="H22" i="45"/>
  <c r="G7" i="45" s="1"/>
  <c r="H21" i="45"/>
  <c r="F7" i="45" s="1"/>
  <c r="H18" i="45"/>
  <c r="E7" i="45" s="1"/>
  <c r="C12" i="45" s="1"/>
  <c r="H17" i="45"/>
  <c r="D7" i="45" s="1"/>
  <c r="H16" i="45"/>
  <c r="C7" i="45" s="1"/>
  <c r="H15" i="45"/>
  <c r="B7" i="45" s="1"/>
  <c r="C27" i="45"/>
  <c r="D3" i="45" s="1"/>
  <c r="C23" i="45"/>
  <c r="C3" i="45" s="1"/>
  <c r="C21" i="45"/>
  <c r="B3" i="45" s="1"/>
  <c r="C15" i="45"/>
  <c r="E3" i="45" s="1"/>
  <c r="B2" i="43"/>
  <c r="B22" i="43" s="1"/>
  <c r="B3" i="43"/>
  <c r="B4" i="43"/>
  <c r="B14" i="43" s="1"/>
  <c r="B5" i="43"/>
  <c r="E14" i="43" s="1"/>
  <c r="B6" i="43"/>
  <c r="E18" i="43" s="1"/>
  <c r="B7" i="43"/>
  <c r="E19" i="43" s="1"/>
  <c r="B8" i="43"/>
  <c r="E21" i="43" s="1"/>
  <c r="B9" i="43"/>
  <c r="B10" i="43"/>
  <c r="E25" i="43" s="1"/>
  <c r="B11" i="43"/>
  <c r="B1" i="43"/>
  <c r="B20" i="43" s="1"/>
  <c r="C11" i="45" l="1"/>
  <c r="N5" i="45" s="1"/>
  <c r="B26" i="43"/>
  <c r="B30" i="43" s="1"/>
  <c r="J2" i="43" s="1"/>
  <c r="N6" i="45"/>
  <c r="L6" i="45" l="1"/>
  <c r="M6" i="45"/>
  <c r="L2" i="43"/>
  <c r="K2" i="43"/>
  <c r="M5" i="45"/>
  <c r="N7" i="45"/>
  <c r="N8" i="45" s="1"/>
  <c r="B4" i="40" s="1"/>
  <c r="L5" i="45"/>
  <c r="M7" i="45"/>
  <c r="M8" i="45" s="1"/>
  <c r="B3" i="40" s="1"/>
  <c r="L7" i="45"/>
  <c r="L8" i="45" s="1"/>
  <c r="B2" i="40" s="1"/>
</calcChain>
</file>

<file path=xl/sharedStrings.xml><?xml version="1.0" encoding="utf-8"?>
<sst xmlns="http://schemas.openxmlformats.org/spreadsheetml/2006/main" count="122" uniqueCount="85">
  <si>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</si>
  <si>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</si>
  <si>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</si>
  <si>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</si>
  <si>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</si>
  <si>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</si>
  <si>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</si>
  <si>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</si>
  <si>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</si>
  <si>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</si>
  <si>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</si>
  <si>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</si>
  <si>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</si>
  <si>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</si>
  <si>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</si>
  <si>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Product.CarManYear</t>
  </si>
  <si>
    <t>Product.TypeOfUse</t>
  </si>
  <si>
    <t>Product.CarNewUsed</t>
  </si>
  <si>
    <t>Product.FuelType</t>
  </si>
  <si>
    <t>Product.NoDrivers</t>
  </si>
  <si>
    <t>Driver1.Age</t>
  </si>
  <si>
    <t>Driver2.Age</t>
  </si>
  <si>
    <t>Driver1.NationalityFlexdata</t>
  </si>
  <si>
    <t>Driver2.NationalityFlexdata</t>
  </si>
  <si>
    <t>Driver1.ZipcodeFlexdata</t>
  </si>
  <si>
    <t>Driver2.ZipCodeFlexdata</t>
  </si>
  <si>
    <t>Product.BasicPackage</t>
  </si>
  <si>
    <t>Product.PremiumLight</t>
  </si>
  <si>
    <t>Product.PremiumPlus</t>
  </si>
  <si>
    <t>Packages</t>
  </si>
  <si>
    <t>Basic</t>
  </si>
  <si>
    <t>Premium Light</t>
  </si>
  <si>
    <t>Premium Plus</t>
  </si>
  <si>
    <t>Vechicle factor</t>
  </si>
  <si>
    <t>person factor</t>
  </si>
  <si>
    <t>Person factor</t>
  </si>
  <si>
    <t>Total premium</t>
  </si>
  <si>
    <t>Fuel Type</t>
  </si>
  <si>
    <t>Gasoline</t>
  </si>
  <si>
    <t>Petrol</t>
  </si>
  <si>
    <t>NaturalGas</t>
  </si>
  <si>
    <t>Electric</t>
  </si>
  <si>
    <t>CarManYear</t>
  </si>
  <si>
    <t>New</t>
  </si>
  <si>
    <t>Used</t>
  </si>
  <si>
    <t>TypeOfUse</t>
  </si>
  <si>
    <t>Personal</t>
  </si>
  <si>
    <t>Company</t>
  </si>
  <si>
    <t>NoDrivers</t>
  </si>
  <si>
    <t>Driver1 Age</t>
  </si>
  <si>
    <t>Driver2 Age</t>
  </si>
  <si>
    <t>Nationality driver1</t>
  </si>
  <si>
    <t>&lt;&gt;210</t>
  </si>
  <si>
    <t>&gt;&lt;210</t>
  </si>
  <si>
    <t>Zipcode driver1</t>
  </si>
  <si>
    <t>Vehicle Year</t>
  </si>
  <si>
    <t>Type of Use</t>
  </si>
  <si>
    <t>Car</t>
  </si>
  <si>
    <t>P</t>
  </si>
  <si>
    <t>Premium items</t>
  </si>
  <si>
    <t>Package 1</t>
  </si>
  <si>
    <t>Package 2</t>
  </si>
  <si>
    <t>Package 3</t>
  </si>
  <si>
    <t>Number of Package</t>
  </si>
  <si>
    <t xml:space="preserve">Insured item 1 </t>
  </si>
  <si>
    <t>Drivers</t>
  </si>
  <si>
    <t>Age Driver 1</t>
  </si>
  <si>
    <t>Nationality Driver 1</t>
  </si>
  <si>
    <t>Zipcode Driver 1</t>
  </si>
  <si>
    <t>Age Driver 2</t>
  </si>
  <si>
    <t>Nationality 2</t>
  </si>
  <si>
    <t>Zipcode 2</t>
  </si>
  <si>
    <t>Insured item 2</t>
  </si>
  <si>
    <t>Total premiums</t>
  </si>
  <si>
    <t>vehicle factor</t>
  </si>
  <si>
    <t>G</t>
  </si>
  <si>
    <t>E</t>
  </si>
  <si>
    <t>N</t>
  </si>
  <si>
    <t>VehicleYear</t>
  </si>
  <si>
    <t>Driver1 Nationality</t>
  </si>
  <si>
    <t>Driver1 Zip Code</t>
  </si>
  <si>
    <t>Driver2 Nationality</t>
  </si>
  <si>
    <t>Driver2 Zipcode</t>
  </si>
  <si>
    <t>Driver2.ZipCode</t>
  </si>
  <si>
    <t>Driver1.ZipCode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</si>
</sst>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  <charset val="238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 tint="0.14996795556505021"/>
      <name val="Montserrat"/>
      <charset val="238"/>
    </font>
    <font>
      <b/>
      <sz val="11"/>
      <color theme="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 applyAlignment="0"/>
    <xf numFmtId="0" fontId="6" fillId="5" borderId="4" applyAlignment="0"/>
    <xf numFmtId="0" fontId="3" fillId="0" borderId="2" applyAlignment="0"/>
    <xf numFmtId="0" fontId="4" fillId="0" borderId="3" applyAlignment="0"/>
    <xf numFmtId="0" fontId="5" fillId="4" borderId="4" applyAlignment="0"/>
    <xf numFmtId="0" fontId="1" fillId="0" borderId="0" applyAlignment="0"/>
    <xf numFmtId="0" fontId="1" fillId="6" borderId="5" applyAlignment="0"/>
    <xf numFmtId="0" fontId="7" fillId="0" borderId="6" applyAlignment="0"/>
  </cellStyleXfs>
  <cellXfs count="22">
    <xf numFmtId="0" fontId="0" fillId="0" borderId="0" xfId="0"/>
    <xf numFmtId="0" fontId="0" fillId="2" borderId="0" xfId="0" applyFill="1" applyAlignment="1"/>
    <xf numFmtId="0" fontId="0" fillId="0" borderId="1" xfId="0" applyBorder="1"/>
    <xf numFmtId="0" fontId="2" fillId="3" borderId="1" xfId="5" applyFont="1" applyFill="1" applyBorder="1" applyAlignment="1">
      <alignment horizontal="center" vertical="center"/>
    </xf>
    <xf numFmtId="0" fontId="8" fillId="7" borderId="1" xfId="5" applyFont="1" applyFill="1" applyBorder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9" fillId="9" borderId="0" xfId="0" applyFont="1" applyFill="1"/>
    <xf numFmtId="0" fontId="9" fillId="0" borderId="0" xfId="0" applyFont="1"/>
    <xf numFmtId="0" fontId="0" fillId="10" borderId="0" xfId="0" applyFill="1"/>
    <xf numFmtId="0" fontId="0" fillId="11" borderId="0" xfId="0" applyFill="1"/>
    <xf numFmtId="0" fontId="4" fillId="12" borderId="3" xfId="3" applyFill="1" applyAlignment="1">
      <alignment horizontal="left"/>
    </xf>
    <xf numFmtId="0" fontId="5" fillId="12" borderId="4" xfId="4" applyFill="1"/>
    <xf numFmtId="0" fontId="10" fillId="0" borderId="2" xfId="2" applyFont="1"/>
    <xf numFmtId="0" fontId="4" fillId="0" borderId="3" xfId="3" applyAlignment="1">
      <alignment horizontal="left" vertical="center"/>
    </xf>
    <xf numFmtId="0" fontId="5" fillId="4" borderId="4" xfId="4"/>
    <xf numFmtId="0" fontId="7" fillId="0" borderId="6" xfId="7"/>
    <xf numFmtId="0" fontId="7" fillId="5" borderId="6" xfId="7" applyFill="1"/>
    <xf numFmtId="0" fontId="11" fillId="6" borderId="5" xfId="6" applyFont="1"/>
    <xf numFmtId="0" fontId="6" fillId="5" borderId="4" xfId="1"/>
    <xf numFmtId="2" fontId="6" fillId="5" borderId="4" xfId="1" applyNumberFormat="1"/>
    <xf numFmtId="2" fontId="0" fillId="0" borderId="1" xfId="0" applyNumberFormat="1" applyBorder="1"/>
  </cellXfs>
  <cellStyles count="8">
    <cellStyle name="Calculation" xfId="1" builtinId="22"/>
    <cellStyle name="Heading 2" xfId="2" builtinId="17"/>
    <cellStyle name="Heading 3" xfId="3" builtinId="18"/>
    <cellStyle name="Input" xfId="4" builtinId="20"/>
    <cellStyle name="Normal" xfId="0" builtinId="0"/>
    <cellStyle name="Normal 2" xfId="5" xr:uid="{00000000-0005-0000-0000-000005000000}"/>
    <cellStyle name="Note" xfId="6" builtinId="10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K3:N8" totalsRowCount="1" headerRowCellStyle="Heading 2">
  <autoFilter ref="K3:N7" xr:uid="{00000000-0009-0000-0100-000001000000}"/>
  <tableColumns count="4">
    <tableColumn id="1" xr3:uid="{00000000-0010-0000-0000-000001000000}" name="Premium items"/>
    <tableColumn id="2" xr3:uid="{00000000-0010-0000-0000-000002000000}" name="Package 1" totalsRowFunction="custom">
      <totalsRowFormula>ROUND(L7,0)</totalsRowFormula>
    </tableColumn>
    <tableColumn id="3" xr3:uid="{00000000-0010-0000-0000-000003000000}" name="Package 2" totalsRowFunction="custom">
      <totalsRowFormula>ROUND(M7,0)</totalsRowFormula>
    </tableColumn>
    <tableColumn id="4" xr3:uid="{00000000-0010-0000-0000-000004000000}" name="Package 3" totalsRowFunction="custom">
      <totalsRowFormula>ROUND(N7,0)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12"/>
  <sheetViews>
    <sheetView showGridLines="0" tabSelected="1" workbookViewId="0">
      <selection activeCell="A14" sqref="A14"/>
    </sheetView>
  </sheetViews>
  <sheetFormatPr defaultColWidth="8.85546875" defaultRowHeight="15" x14ac:dyDescent="0.25"/>
  <cols>
    <col min="1" max="1" width="52.7109375" style="2" bestFit="1" customWidth="1"/>
    <col min="2" max="2" width="14" style="2" customWidth="1"/>
    <col min="3" max="3" width="18.85546875" style="2" bestFit="1" customWidth="1"/>
    <col min="4" max="4" width="33.42578125" style="2" bestFit="1" customWidth="1"/>
    <col min="5" max="13" width="13.5703125" style="2" bestFit="1" customWidth="1"/>
  </cols>
  <sheetData>
    <row r="1" spans="1:256" ht="42.6" customHeight="1" x14ac:dyDescent="0.25">
      <c r="A1" s="3" t="s">
        <v>5</v>
      </c>
      <c r="B1" s="3" t="s">
        <v>1</v>
      </c>
      <c r="C1" s="3" t="s">
        <v>2</v>
      </c>
      <c r="D1" s="3" t="s">
        <v>0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5">
      <c r="A2" s="2" t="s">
        <v>15</v>
      </c>
      <c r="B2" s="2" t="b">
        <v>0</v>
      </c>
      <c r="C2" s="2" t="b">
        <v>1</v>
      </c>
    </row>
    <row r="3" spans="1:256" x14ac:dyDescent="0.25">
      <c r="A3" s="2" t="s">
        <v>16</v>
      </c>
      <c r="B3" s="2" t="b">
        <v>0</v>
      </c>
      <c r="C3" s="2" t="b">
        <v>1</v>
      </c>
    </row>
    <row r="4" spans="1:256" x14ac:dyDescent="0.25">
      <c r="A4" s="2" t="s">
        <v>17</v>
      </c>
      <c r="B4" s="2" t="b">
        <v>0</v>
      </c>
      <c r="C4" s="2" t="b">
        <v>1</v>
      </c>
    </row>
    <row r="5" spans="1:256" x14ac:dyDescent="0.25">
      <c r="A5" s="2" t="s">
        <v>18</v>
      </c>
      <c r="B5" s="2" t="b">
        <v>0</v>
      </c>
      <c r="C5" s="2" t="b">
        <v>1</v>
      </c>
    </row>
    <row r="6" spans="1:256" x14ac:dyDescent="0.25">
      <c r="A6" s="2" t="s">
        <v>19</v>
      </c>
      <c r="B6" s="2" t="b">
        <v>0</v>
      </c>
      <c r="C6" s="2" t="b">
        <v>1</v>
      </c>
    </row>
    <row r="7" spans="1:256" x14ac:dyDescent="0.25">
      <c r="A7" s="2" t="s">
        <v>20</v>
      </c>
      <c r="B7" s="2" t="b">
        <v>0</v>
      </c>
      <c r="C7" s="2" t="b">
        <v>1</v>
      </c>
    </row>
    <row r="8" spans="1:256" x14ac:dyDescent="0.25">
      <c r="A8" s="2" t="s">
        <v>21</v>
      </c>
      <c r="B8" s="2" t="b">
        <v>1</v>
      </c>
      <c r="C8" s="2" t="b">
        <v>1</v>
      </c>
    </row>
    <row r="9" spans="1:256" x14ac:dyDescent="0.25">
      <c r="A9" s="2" t="s">
        <v>22</v>
      </c>
      <c r="B9" s="2" t="b">
        <v>0</v>
      </c>
      <c r="C9" s="2" t="b">
        <v>1</v>
      </c>
    </row>
    <row r="10" spans="1:256" x14ac:dyDescent="0.25">
      <c r="A10" s="2" t="s">
        <v>23</v>
      </c>
      <c r="B10" s="2" t="b">
        <v>1</v>
      </c>
      <c r="C10" s="2" t="b">
        <v>1</v>
      </c>
    </row>
    <row r="11" spans="1:256" x14ac:dyDescent="0.25">
      <c r="A11" s="2" t="s">
        <v>84</v>
      </c>
      <c r="B11" s="2" t="b">
        <v>0</v>
      </c>
      <c r="C11" s="2" t="b">
        <v>1</v>
      </c>
    </row>
    <row r="12" spans="1:256" x14ac:dyDescent="0.25">
      <c r="A12" s="2" t="s">
        <v>83</v>
      </c>
      <c r="B12" s="2" t="b">
        <v>1</v>
      </c>
      <c r="C12" s="2" t="b">
        <v>1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4"/>
  <sheetViews>
    <sheetView showGridLines="0" workbookViewId="0">
      <selection activeCell="B5" sqref="B5"/>
    </sheetView>
  </sheetViews>
  <sheetFormatPr defaultColWidth="8.85546875" defaultRowHeight="15" x14ac:dyDescent="0.25"/>
  <cols>
    <col min="1" max="1" width="52.7109375" style="2" bestFit="1" customWidth="1"/>
    <col min="2" max="2" width="33.42578125" style="2" bestFit="1" customWidth="1"/>
    <col min="3" max="11" width="13.5703125" style="2" bestFit="1" customWidth="1"/>
  </cols>
  <sheetData>
    <row r="1" spans="1:11" ht="38.450000000000003" customHeight="1" x14ac:dyDescent="0.25">
      <c r="A1" s="3" t="s">
        <v>5</v>
      </c>
      <c r="B1" s="3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25">
      <c r="A2" s="2" t="s">
        <v>26</v>
      </c>
      <c r="B2" s="21" t="e">
        <f>Sheet2!L8</f>
        <v>#N/A</v>
      </c>
    </row>
    <row r="3" spans="1:11" x14ac:dyDescent="0.25">
      <c r="A3" s="2" t="s">
        <v>27</v>
      </c>
      <c r="B3" s="21" t="e">
        <f>Sheet2!M8</f>
        <v>#N/A</v>
      </c>
    </row>
    <row r="4" spans="1:11" x14ac:dyDescent="0.25">
      <c r="A4" s="2" t="s">
        <v>28</v>
      </c>
      <c r="B4" s="21" t="e">
        <f>Sheet2!N8</f>
        <v>#N/A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5" x14ac:dyDescent="0.25"/>
  <cols>
    <col min="1" max="1" width="29.140625" style="2" bestFit="1" customWidth="1"/>
    <col min="2" max="2" width="28.85546875" style="2" bestFit="1" customWidth="1"/>
  </cols>
  <sheetData>
    <row r="1" spans="1:2" ht="30" customHeight="1" x14ac:dyDescent="0.25">
      <c r="A1" s="3" t="s">
        <v>3</v>
      </c>
      <c r="B1" s="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workbookViewId="0">
      <selection activeCell="A24" sqref="A24"/>
    </sheetView>
  </sheetViews>
  <sheetFormatPr defaultRowHeight="15" x14ac:dyDescent="0.25"/>
  <cols>
    <col min="1" max="1" width="37.28515625" customWidth="1"/>
    <col min="2" max="2" width="20.42578125" customWidth="1"/>
    <col min="4" max="4" width="18.140625" customWidth="1"/>
    <col min="5" max="5" width="13.7109375" customWidth="1"/>
    <col min="9" max="9" width="15.85546875" customWidth="1"/>
    <col min="10" max="10" width="11.85546875" customWidth="1"/>
    <col min="11" max="11" width="17.42578125" customWidth="1"/>
    <col min="12" max="12" width="19.7109375" customWidth="1"/>
  </cols>
  <sheetData>
    <row r="1" spans="1:12" x14ac:dyDescent="0.25">
      <c r="A1" s="2" t="s">
        <v>15</v>
      </c>
      <c r="B1">
        <f>'Skye Lookup Input'!D2</f>
        <v>0</v>
      </c>
      <c r="I1" s="5" t="s">
        <v>29</v>
      </c>
      <c r="J1" s="5" t="s">
        <v>30</v>
      </c>
      <c r="K1" s="5" t="s">
        <v>31</v>
      </c>
      <c r="L1" s="5" t="s">
        <v>32</v>
      </c>
    </row>
    <row r="2" spans="1:12" x14ac:dyDescent="0.25">
      <c r="A2" s="2" t="s">
        <v>16</v>
      </c>
      <c r="B2">
        <f>'Skye Lookup Input'!D3</f>
        <v>0</v>
      </c>
      <c r="I2" s="10" t="s">
        <v>33</v>
      </c>
      <c r="J2" t="e">
        <f>500*$B$30</f>
        <v>#N/A</v>
      </c>
      <c r="K2" t="e">
        <f>1.1*500*$B$30</f>
        <v>#N/A</v>
      </c>
      <c r="L2" t="e">
        <f>1.25*500*$B$30</f>
        <v>#N/A</v>
      </c>
    </row>
    <row r="3" spans="1:12" x14ac:dyDescent="0.25">
      <c r="A3" s="2" t="s">
        <v>17</v>
      </c>
      <c r="B3">
        <f>'Skye Lookup Input'!D4</f>
        <v>0</v>
      </c>
      <c r="I3" s="6" t="s">
        <v>35</v>
      </c>
    </row>
    <row r="4" spans="1:12" x14ac:dyDescent="0.25">
      <c r="A4" s="2" t="s">
        <v>18</v>
      </c>
      <c r="B4">
        <f>'Skye Lookup Input'!D5</f>
        <v>0</v>
      </c>
      <c r="I4" s="7" t="s">
        <v>36</v>
      </c>
      <c r="J4" s="8"/>
      <c r="K4" s="8"/>
      <c r="L4" s="8"/>
    </row>
    <row r="5" spans="1:12" x14ac:dyDescent="0.25">
      <c r="A5" s="2" t="s">
        <v>19</v>
      </c>
      <c r="B5">
        <f>'Skye Lookup Input'!D6</f>
        <v>0</v>
      </c>
    </row>
    <row r="6" spans="1:12" x14ac:dyDescent="0.25">
      <c r="A6" s="2" t="s">
        <v>20</v>
      </c>
      <c r="B6">
        <f>'Skye Lookup Input'!D7</f>
        <v>0</v>
      </c>
    </row>
    <row r="7" spans="1:12" x14ac:dyDescent="0.25">
      <c r="A7" s="2" t="s">
        <v>21</v>
      </c>
      <c r="B7">
        <f>'Skye Lookup Input'!D8</f>
        <v>0</v>
      </c>
    </row>
    <row r="8" spans="1:12" x14ac:dyDescent="0.25">
      <c r="A8" s="2" t="s">
        <v>22</v>
      </c>
      <c r="B8">
        <f>'Skye Lookup Input'!D9</f>
        <v>0</v>
      </c>
    </row>
    <row r="9" spans="1:12" x14ac:dyDescent="0.25">
      <c r="A9" s="2" t="s">
        <v>23</v>
      </c>
      <c r="B9">
        <f>'Skye Lookup Input'!D10</f>
        <v>0</v>
      </c>
    </row>
    <row r="10" spans="1:12" x14ac:dyDescent="0.25">
      <c r="A10" s="2" t="s">
        <v>24</v>
      </c>
      <c r="B10">
        <f>'Skye Lookup Input'!D11</f>
        <v>0</v>
      </c>
    </row>
    <row r="11" spans="1:12" x14ac:dyDescent="0.25">
      <c r="A11" s="2" t="s">
        <v>25</v>
      </c>
      <c r="B11">
        <f>'Skye Lookup Input'!D12</f>
        <v>0</v>
      </c>
    </row>
    <row r="14" spans="1:12" x14ac:dyDescent="0.25">
      <c r="A14" s="9" t="s">
        <v>37</v>
      </c>
      <c r="B14" s="9" t="e">
        <f>VLOOKUP(B4,A15:B18,2,FALSE)</f>
        <v>#N/A</v>
      </c>
      <c r="D14" t="s">
        <v>48</v>
      </c>
      <c r="E14" t="e">
        <f>VLOOKUP(B5,D15:E16,2,FALSE)</f>
        <v>#N/A</v>
      </c>
    </row>
    <row r="15" spans="1:12" x14ac:dyDescent="0.25">
      <c r="A15" t="s">
        <v>38</v>
      </c>
      <c r="B15">
        <v>0.2</v>
      </c>
      <c r="D15">
        <v>1</v>
      </c>
      <c r="E15">
        <v>2</v>
      </c>
    </row>
    <row r="16" spans="1:12" x14ac:dyDescent="0.25">
      <c r="A16" t="s">
        <v>39</v>
      </c>
      <c r="B16">
        <v>0.1</v>
      </c>
      <c r="D16">
        <v>2</v>
      </c>
      <c r="E16">
        <v>1.2</v>
      </c>
    </row>
    <row r="17" spans="1:5" x14ac:dyDescent="0.25">
      <c r="A17" t="s">
        <v>40</v>
      </c>
      <c r="B17">
        <v>0.15</v>
      </c>
    </row>
    <row r="18" spans="1:5" x14ac:dyDescent="0.25">
      <c r="A18" t="s">
        <v>41</v>
      </c>
      <c r="B18">
        <v>0.25</v>
      </c>
      <c r="D18" t="s">
        <v>49</v>
      </c>
      <c r="E18">
        <f>B6</f>
        <v>0</v>
      </c>
    </row>
    <row r="19" spans="1:5" x14ac:dyDescent="0.25">
      <c r="D19" t="s">
        <v>50</v>
      </c>
      <c r="E19">
        <f>B7</f>
        <v>0</v>
      </c>
    </row>
    <row r="20" spans="1:5" x14ac:dyDescent="0.25">
      <c r="A20" s="9" t="s">
        <v>42</v>
      </c>
      <c r="B20" s="9">
        <f>(2019-B1)/50</f>
        <v>40.380000000000003</v>
      </c>
    </row>
    <row r="21" spans="1:5" x14ac:dyDescent="0.25">
      <c r="D21" t="s">
        <v>51</v>
      </c>
      <c r="E21">
        <f>IF(B8&lt;&gt;210,0.2,0)</f>
        <v>0.2</v>
      </c>
    </row>
    <row r="22" spans="1:5" x14ac:dyDescent="0.25">
      <c r="A22" s="9" t="s">
        <v>45</v>
      </c>
      <c r="B22" s="9" t="e">
        <f>VLOOKUP(B2,A23:B24,2,FALSE)</f>
        <v>#N/A</v>
      </c>
      <c r="D22" t="s">
        <v>52</v>
      </c>
      <c r="E22">
        <v>0.2</v>
      </c>
    </row>
    <row r="23" spans="1:5" x14ac:dyDescent="0.25">
      <c r="A23" t="s">
        <v>46</v>
      </c>
      <c r="B23">
        <v>0.1</v>
      </c>
      <c r="D23" t="s">
        <v>53</v>
      </c>
      <c r="E23">
        <v>0</v>
      </c>
    </row>
    <row r="24" spans="1:5" x14ac:dyDescent="0.25">
      <c r="A24" t="s">
        <v>47</v>
      </c>
      <c r="B24">
        <v>0.2</v>
      </c>
    </row>
    <row r="25" spans="1:5" x14ac:dyDescent="0.25">
      <c r="D25" t="s">
        <v>54</v>
      </c>
      <c r="E25">
        <f>(B10-1000)/100</f>
        <v>-10</v>
      </c>
    </row>
    <row r="26" spans="1:5" x14ac:dyDescent="0.25">
      <c r="A26" s="9" t="s">
        <v>45</v>
      </c>
      <c r="B26" s="9" t="e">
        <f>VLOOKUP(B2,A27:B28,2,FALSE)</f>
        <v>#N/A</v>
      </c>
    </row>
    <row r="27" spans="1:5" x14ac:dyDescent="0.25">
      <c r="A27" t="s">
        <v>46</v>
      </c>
      <c r="B27">
        <v>0.2</v>
      </c>
    </row>
    <row r="28" spans="1:5" x14ac:dyDescent="0.25">
      <c r="A28" t="s">
        <v>47</v>
      </c>
      <c r="B28">
        <v>0.3</v>
      </c>
    </row>
    <row r="30" spans="1:5" x14ac:dyDescent="0.25">
      <c r="A30" s="10" t="s">
        <v>33</v>
      </c>
      <c r="B30" s="10" t="e">
        <f>B14+B20+B22+B26</f>
        <v>#N/A</v>
      </c>
    </row>
  </sheetData>
  <pageMargins left="0.7" right="0.7" top="0.75" bottom="0.75" header="0.3" footer="0.3"/>
  <pageSetup paperSize="9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29"/>
  <sheetViews>
    <sheetView workbookViewId="0">
      <selection activeCell="D24" sqref="D24"/>
    </sheetView>
  </sheetViews>
  <sheetFormatPr defaultRowHeight="15" x14ac:dyDescent="0.25"/>
  <cols>
    <col min="2" max="2" width="15.140625" customWidth="1"/>
    <col min="3" max="3" width="17.85546875" customWidth="1"/>
    <col min="4" max="4" width="25.5703125" customWidth="1"/>
    <col min="7" max="7" width="18.140625" customWidth="1"/>
    <col min="11" max="11" width="26.140625" customWidth="1"/>
    <col min="12" max="12" width="12.140625" customWidth="1"/>
    <col min="13" max="13" width="13.28515625" customWidth="1"/>
    <col min="14" max="14" width="14.5703125" customWidth="1"/>
  </cols>
  <sheetData>
    <row r="2" spans="2:14" ht="15.75" thickBot="1" x14ac:dyDescent="0.3">
      <c r="B2" s="11" t="s">
        <v>55</v>
      </c>
      <c r="C2" s="11" t="s">
        <v>56</v>
      </c>
      <c r="D2" s="11" t="s">
        <v>57</v>
      </c>
      <c r="E2" s="11" t="s">
        <v>37</v>
      </c>
    </row>
    <row r="3" spans="2:14" ht="18" thickBot="1" x14ac:dyDescent="0.35">
      <c r="B3" s="12">
        <f>C21</f>
        <v>0</v>
      </c>
      <c r="C3" s="12" t="e">
        <f>VLOOKUP(C23,B24:C25,2,FALSE)</f>
        <v>#N/A</v>
      </c>
      <c r="D3" s="12" t="e">
        <f>VLOOKUP(C27,B28:C29,2,FALSE)</f>
        <v>#N/A</v>
      </c>
      <c r="E3" s="12" t="e">
        <f>VLOOKUP(C15,B16:C19,2,FALSE)</f>
        <v>#N/A</v>
      </c>
      <c r="K3" t="s">
        <v>59</v>
      </c>
      <c r="L3" s="13" t="s">
        <v>60</v>
      </c>
      <c r="M3" s="13" t="s">
        <v>61</v>
      </c>
      <c r="N3" s="13" t="s">
        <v>62</v>
      </c>
    </row>
    <row r="4" spans="2:14" ht="15.75" thickTop="1" x14ac:dyDescent="0.25">
      <c r="K4" t="s">
        <v>63</v>
      </c>
      <c r="L4">
        <v>1</v>
      </c>
      <c r="M4">
        <v>2</v>
      </c>
      <c r="N4">
        <v>3</v>
      </c>
    </row>
    <row r="5" spans="2:14" x14ac:dyDescent="0.25">
      <c r="K5" t="s">
        <v>64</v>
      </c>
      <c r="L5" t="e">
        <f>500*$C$11</f>
        <v>#N/A</v>
      </c>
      <c r="M5" t="e">
        <f>1.1*500*$C$11</f>
        <v>#N/A</v>
      </c>
      <c r="N5" t="e">
        <f>1.25*500*$C$11</f>
        <v>#N/A</v>
      </c>
    </row>
    <row r="6" spans="2:14" ht="15.75" thickBot="1" x14ac:dyDescent="0.3">
      <c r="B6" s="14" t="s">
        <v>65</v>
      </c>
      <c r="C6" s="14" t="s">
        <v>66</v>
      </c>
      <c r="D6" s="14" t="s">
        <v>67</v>
      </c>
      <c r="E6" s="14" t="s">
        <v>68</v>
      </c>
      <c r="F6" s="14" t="s">
        <v>69</v>
      </c>
      <c r="G6" s="14" t="s">
        <v>70</v>
      </c>
      <c r="H6" s="14" t="s">
        <v>71</v>
      </c>
      <c r="K6" t="s">
        <v>72</v>
      </c>
      <c r="L6">
        <f>200*$C$12</f>
        <v>-2232</v>
      </c>
      <c r="M6">
        <f>1.1*200*$C$12</f>
        <v>-2455.2000000000003</v>
      </c>
      <c r="N6">
        <f>1.25*200*$C$12</f>
        <v>-2790</v>
      </c>
    </row>
    <row r="7" spans="2:14" ht="15.75" thickBot="1" x14ac:dyDescent="0.3">
      <c r="B7" s="15">
        <f>H15</f>
        <v>0</v>
      </c>
      <c r="C7" s="15">
        <f>H16</f>
        <v>0</v>
      </c>
      <c r="D7" s="15">
        <f>H17</f>
        <v>0</v>
      </c>
      <c r="E7" s="15">
        <f>H18</f>
        <v>0</v>
      </c>
      <c r="F7" s="15">
        <f>H21</f>
        <v>0</v>
      </c>
      <c r="G7" s="15">
        <f>H22</f>
        <v>0</v>
      </c>
      <c r="H7" s="15">
        <f>H23</f>
        <v>0</v>
      </c>
      <c r="K7" s="16" t="s">
        <v>73</v>
      </c>
      <c r="L7" s="17" t="e">
        <f>IF(L4=1,1*((500*$C$11)+(200*$C$12)),IF(L4=2,1.1*((500*$C$11)+(200*$C$12)),IF(L4=3,1.25*((500*$C$11)+(200*$C$12)))))</f>
        <v>#N/A</v>
      </c>
      <c r="M7" s="17" t="e">
        <f>IF(M4=1,1*((500*$C$11)+(200*$C$12)),IF(M4=2,1.1*((500*$C$11)+(200*$C$12)),IF(M4=3,1.25*((500*$C$11)+(200*$C$12)))))</f>
        <v>#N/A</v>
      </c>
      <c r="N7" s="17" t="e">
        <f>IF(N4=1,1*((500*$C$11)+(200*$C$12)),IF(N4=2,1.1*((500*$C$11)+(200*$C$12)),IF(N4=3,1.25*((500*$C$11)+(200*$C$12)))))</f>
        <v>#N/A</v>
      </c>
    </row>
    <row r="8" spans="2:14" ht="15.75" thickTop="1" x14ac:dyDescent="0.25">
      <c r="L8" t="e">
        <f>ROUND(L7,0)</f>
        <v>#N/A</v>
      </c>
      <c r="M8" t="e">
        <f t="shared" ref="M8:N8" si="0">ROUND(M7,0)</f>
        <v>#N/A</v>
      </c>
      <c r="N8" t="e">
        <f t="shared" si="0"/>
        <v>#N/A</v>
      </c>
    </row>
    <row r="11" spans="2:14" x14ac:dyDescent="0.25">
      <c r="B11" s="18" t="s">
        <v>74</v>
      </c>
      <c r="C11" s="20" t="e">
        <f>((2018-B3)/50)+IF(C3=1,0.1,IF(E3=2,0.2,))+IF(D3=0,0.2,0.3)+IF(E3="G",0.2,IF(E3="P",0.1,IF(E3="N",0.15,IF(E3="E",0.25,))))</f>
        <v>#N/A</v>
      </c>
    </row>
    <row r="12" spans="2:14" x14ac:dyDescent="0.25">
      <c r="B12" s="18" t="s">
        <v>34</v>
      </c>
      <c r="C12" s="19">
        <f>IF(B7=1,2,1.2)*(((ABS(C7-50)/100)+IF(D7&lt;&gt;210,0.2,0)+((E7-1000)/100))+IF(B7=2,((ABS(F7-50)/100)+IF(G7&lt;&gt;210,0.2,0)+((H7-1000)/100)),0))</f>
        <v>-11.16</v>
      </c>
    </row>
    <row r="15" spans="2:14" x14ac:dyDescent="0.25">
      <c r="B15" s="9" t="s">
        <v>37</v>
      </c>
      <c r="C15">
        <f>'Skye Lookup Input'!D5</f>
        <v>0</v>
      </c>
      <c r="G15" t="s">
        <v>65</v>
      </c>
      <c r="H15">
        <f>'Skye Lookup Input'!D6</f>
        <v>0</v>
      </c>
    </row>
    <row r="16" spans="2:14" x14ac:dyDescent="0.25">
      <c r="B16" t="s">
        <v>38</v>
      </c>
      <c r="C16" t="s">
        <v>75</v>
      </c>
      <c r="G16" t="s">
        <v>49</v>
      </c>
      <c r="H16">
        <f>'Skye Lookup Input'!D7</f>
        <v>0</v>
      </c>
    </row>
    <row r="17" spans="2:8" x14ac:dyDescent="0.25">
      <c r="B17" t="s">
        <v>39</v>
      </c>
      <c r="C17" t="s">
        <v>58</v>
      </c>
      <c r="G17" t="s">
        <v>79</v>
      </c>
      <c r="H17">
        <f>'Skye Lookup Input'!D9</f>
        <v>0</v>
      </c>
    </row>
    <row r="18" spans="2:8" x14ac:dyDescent="0.25">
      <c r="B18" t="s">
        <v>40</v>
      </c>
      <c r="C18" t="s">
        <v>77</v>
      </c>
      <c r="G18" t="s">
        <v>80</v>
      </c>
      <c r="H18">
        <f>'Skye Lookup Input'!D11</f>
        <v>0</v>
      </c>
    </row>
    <row r="19" spans="2:8" x14ac:dyDescent="0.25">
      <c r="B19" t="s">
        <v>41</v>
      </c>
      <c r="C19" t="s">
        <v>76</v>
      </c>
    </row>
    <row r="21" spans="2:8" x14ac:dyDescent="0.25">
      <c r="B21" s="9" t="s">
        <v>78</v>
      </c>
      <c r="C21">
        <f>'Skye Lookup Input'!D2</f>
        <v>0</v>
      </c>
      <c r="G21" t="s">
        <v>50</v>
      </c>
      <c r="H21">
        <f>'Skye Lookup Input'!D8</f>
        <v>0</v>
      </c>
    </row>
    <row r="22" spans="2:8" x14ac:dyDescent="0.25">
      <c r="G22" t="s">
        <v>81</v>
      </c>
      <c r="H22">
        <f>'Skye Lookup Input'!D10</f>
        <v>0</v>
      </c>
    </row>
    <row r="23" spans="2:8" x14ac:dyDescent="0.25">
      <c r="B23" s="9" t="s">
        <v>45</v>
      </c>
      <c r="C23">
        <f>'Skye Lookup Input'!D3</f>
        <v>0</v>
      </c>
      <c r="G23" t="s">
        <v>82</v>
      </c>
      <c r="H23">
        <f>'Skye Lookup Input'!D12</f>
        <v>0</v>
      </c>
    </row>
    <row r="24" spans="2:8" x14ac:dyDescent="0.25">
      <c r="B24" t="s">
        <v>46</v>
      </c>
      <c r="C24">
        <v>1</v>
      </c>
    </row>
    <row r="25" spans="2:8" x14ac:dyDescent="0.25">
      <c r="B25" t="s">
        <v>47</v>
      </c>
      <c r="C25">
        <v>2</v>
      </c>
    </row>
    <row r="27" spans="2:8" x14ac:dyDescent="0.25">
      <c r="B27" s="9" t="s">
        <v>57</v>
      </c>
      <c r="C27">
        <f>'Skye Lookup Input'!D4</f>
        <v>0</v>
      </c>
    </row>
    <row r="28" spans="2:8" x14ac:dyDescent="0.25">
      <c r="B28" t="s">
        <v>43</v>
      </c>
      <c r="C28">
        <v>0</v>
      </c>
    </row>
    <row r="29" spans="2:8" x14ac:dyDescent="0.25">
      <c r="B29" t="s">
        <v>44</v>
      </c>
      <c r="C29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3"/>
  <sheetViews>
    <sheetView workbookViewId="0">
      <selection activeCell="J39" sqref="J39"/>
    </sheetView>
  </sheetViews>
  <sheetFormatPr defaultRowHeight="15" x14ac:dyDescent="0.25"/>
  <sheetData>
    <row r="2" spans="2:2" x14ac:dyDescent="0.25">
      <c r="B2" t="b">
        <v>1</v>
      </c>
    </row>
    <row r="3" spans="2:2" x14ac:dyDescent="0.2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Skye Lookup Input</vt:lpstr>
      <vt:lpstr>Skye Lookup Output</vt:lpstr>
      <vt:lpstr>Skye Lookup Grid Output</vt:lpstr>
      <vt:lpstr>Algorithm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2019-10-18T14:18:29Z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