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fcc4bf1516b39/Documents/POP La Coop/Commandes AZADE/"/>
    </mc:Choice>
  </mc:AlternateContent>
  <xr:revisionPtr revIDLastSave="0" documentId="8_{99568A77-B405-4F59-9132-D63DE05C9BF8}" xr6:coauthVersionLast="46" xr6:coauthVersionMax="46" xr10:uidLastSave="{00000000-0000-0000-0000-000000000000}"/>
  <bookViews>
    <workbookView xWindow="-120" yWindow="-120" windowWidth="20730" windowHeight="11160" activeTab="1" xr2:uid="{4E839A6D-B5C3-4C58-BB28-0C36E054DD9D}"/>
  </bookViews>
  <sheets>
    <sheet name="Contact" sheetId="6" r:id="rId1"/>
    <sheet name="Tarifs 2103" sheetId="4" r:id="rId2"/>
    <sheet name="Conditions de livraison" sheetId="7" r:id="rId3"/>
  </sheets>
  <definedNames>
    <definedName name="_xlnm._FilterDatabase" localSheetId="1" hidden="1">'Tarifs 2103'!$A$6:$P$2603</definedName>
    <definedName name="_xlnm.Print_Area" localSheetId="1">'Tarifs 2103'!$D$7:$K$2607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34" i="4" l="1"/>
  <c r="N1834" i="4" s="1"/>
  <c r="H1834" i="4"/>
  <c r="K1834" i="4" s="1"/>
  <c r="K1635" i="4"/>
  <c r="O303" i="4"/>
  <c r="N303" i="4" s="1"/>
  <c r="H303" i="4"/>
  <c r="O2092" i="4"/>
  <c r="N2092" i="4" s="1"/>
  <c r="H2092" i="4"/>
  <c r="O2091" i="4"/>
  <c r="N2091" i="4" s="1"/>
  <c r="H2091" i="4"/>
  <c r="O2051" i="4"/>
  <c r="N2051" i="4" s="1"/>
  <c r="H2051" i="4"/>
  <c r="K2051" i="4" s="1"/>
  <c r="O1943" i="4"/>
  <c r="N1943" i="4" s="1"/>
  <c r="O1944" i="4"/>
  <c r="N1944" i="4" s="1"/>
  <c r="H1944" i="4"/>
  <c r="K1944" i="4" s="1"/>
  <c r="O1660" i="4"/>
  <c r="N1660" i="4" s="1"/>
  <c r="H1660" i="4"/>
  <c r="K1660" i="4" s="1"/>
  <c r="O1637" i="4"/>
  <c r="N1637" i="4" s="1"/>
  <c r="H1637" i="4"/>
  <c r="K1637" i="4" s="1"/>
  <c r="O601" i="4"/>
  <c r="N601" i="4" s="1"/>
  <c r="H601" i="4"/>
  <c r="O600" i="4"/>
  <c r="N600" i="4" s="1"/>
  <c r="H600" i="4"/>
  <c r="O599" i="4"/>
  <c r="N599" i="4" s="1"/>
  <c r="H599" i="4"/>
  <c r="O598" i="4"/>
  <c r="N598" i="4" s="1"/>
  <c r="H598" i="4"/>
  <c r="O597" i="4"/>
  <c r="N597" i="4" s="1"/>
  <c r="H597" i="4"/>
  <c r="O596" i="4"/>
  <c r="N596" i="4" s="1"/>
  <c r="H596" i="4"/>
  <c r="O543" i="4"/>
  <c r="N543" i="4" s="1"/>
  <c r="H543" i="4"/>
  <c r="O521" i="4"/>
  <c r="N521" i="4" s="1"/>
  <c r="H521" i="4"/>
  <c r="O441" i="4"/>
  <c r="N441" i="4" s="1"/>
  <c r="H441" i="4"/>
  <c r="O132" i="4"/>
  <c r="N132" i="4" s="1"/>
  <c r="H132" i="4"/>
  <c r="O86" i="4"/>
  <c r="N86" i="4" s="1"/>
  <c r="H86" i="4"/>
  <c r="O2314" i="4"/>
  <c r="N2314" i="4" s="1"/>
  <c r="H2314" i="4"/>
  <c r="O2134" i="4"/>
  <c r="N2134" i="4" s="1"/>
  <c r="H2134" i="4"/>
  <c r="O2004" i="4"/>
  <c r="N2004" i="4" s="1"/>
  <c r="H2004" i="4"/>
  <c r="K2004" i="4" s="1"/>
  <c r="O1938" i="4"/>
  <c r="N1938" i="4" s="1"/>
  <c r="H1938" i="4"/>
  <c r="K1938" i="4" s="1"/>
  <c r="O1712" i="4"/>
  <c r="N1712" i="4" s="1"/>
  <c r="H1712" i="4"/>
  <c r="O1521" i="4"/>
  <c r="N1521" i="4" s="1"/>
  <c r="H1521" i="4"/>
  <c r="O1512" i="4"/>
  <c r="N1512" i="4" s="1"/>
  <c r="H1512" i="4"/>
  <c r="H1513" i="4"/>
  <c r="O1513" i="4"/>
  <c r="N1513" i="4" s="1"/>
  <c r="O1308" i="4"/>
  <c r="N1308" i="4" s="1"/>
  <c r="H1308" i="4"/>
  <c r="O1050" i="4"/>
  <c r="N1050" i="4" s="1"/>
  <c r="H1050" i="4"/>
  <c r="O1049" i="4"/>
  <c r="N1049" i="4" s="1"/>
  <c r="H1049" i="4"/>
  <c r="O1048" i="4"/>
  <c r="N1048" i="4" s="1"/>
  <c r="H1048" i="4"/>
  <c r="O1047" i="4"/>
  <c r="N1047" i="4" s="1"/>
  <c r="H1047" i="4"/>
  <c r="O691" i="4" l="1"/>
  <c r="N691" i="4" s="1"/>
  <c r="H691" i="4"/>
  <c r="K691" i="4" s="1"/>
  <c r="O690" i="4"/>
  <c r="N690" i="4" s="1"/>
  <c r="H690" i="4"/>
  <c r="K690" i="4" s="1"/>
  <c r="O435" i="4"/>
  <c r="N435" i="4" s="1"/>
  <c r="H435" i="4"/>
  <c r="O388" i="4"/>
  <c r="N388" i="4" s="1"/>
  <c r="H388" i="4"/>
  <c r="O210" i="4"/>
  <c r="N210" i="4" s="1"/>
  <c r="H210" i="4"/>
  <c r="O209" i="4"/>
  <c r="N209" i="4" s="1"/>
  <c r="H209" i="4"/>
  <c r="O208" i="4"/>
  <c r="N208" i="4" s="1"/>
  <c r="H208" i="4"/>
  <c r="O207" i="4"/>
  <c r="N207" i="4" s="1"/>
  <c r="H207" i="4"/>
  <c r="O1121" i="4"/>
  <c r="N1121" i="4" s="1"/>
  <c r="H1121" i="4"/>
  <c r="O1078" i="4"/>
  <c r="N1078" i="4" s="1"/>
  <c r="H1078" i="4"/>
  <c r="O892" i="4"/>
  <c r="N892" i="4" s="1"/>
  <c r="H892" i="4"/>
  <c r="O864" i="4"/>
  <c r="N864" i="4" s="1"/>
  <c r="H864" i="4"/>
  <c r="O429" i="4"/>
  <c r="N429" i="4" s="1"/>
  <c r="H429" i="4"/>
  <c r="O390" i="4"/>
  <c r="N390" i="4" s="1"/>
  <c r="H390" i="4"/>
  <c r="O387" i="4"/>
  <c r="N387" i="4" s="1"/>
  <c r="H387" i="4"/>
  <c r="O380" i="4"/>
  <c r="N380" i="4" s="1"/>
  <c r="H380" i="4"/>
  <c r="O118" i="4"/>
  <c r="N118" i="4" s="1"/>
  <c r="H118" i="4"/>
  <c r="O2135" i="4" l="1"/>
  <c r="N2135" i="4" s="1"/>
  <c r="H2135" i="4"/>
  <c r="O2130" i="4"/>
  <c r="N2130" i="4" s="1"/>
  <c r="H2130" i="4"/>
  <c r="O2129" i="4"/>
  <c r="N2129" i="4" s="1"/>
  <c r="H2129" i="4"/>
  <c r="O1951" i="4"/>
  <c r="N1951" i="4" s="1"/>
  <c r="H1951" i="4"/>
  <c r="K1951" i="4" s="1"/>
  <c r="O1721" i="4" l="1"/>
  <c r="N1721" i="4" s="1"/>
  <c r="H1721" i="4"/>
  <c r="O1720" i="4"/>
  <c r="N1720" i="4" s="1"/>
  <c r="H1720" i="4"/>
  <c r="O1719" i="4"/>
  <c r="N1719" i="4" s="1"/>
  <c r="H1719" i="4"/>
  <c r="O1557" i="4"/>
  <c r="N1557" i="4" s="1"/>
  <c r="H1557" i="4"/>
  <c r="O2603" i="4"/>
  <c r="N2603" i="4" s="1"/>
  <c r="O2601" i="4"/>
  <c r="N2601" i="4" s="1"/>
  <c r="O2600" i="4"/>
  <c r="N2600" i="4" s="1"/>
  <c r="O2599" i="4"/>
  <c r="N2599" i="4" s="1"/>
  <c r="O2598" i="4"/>
  <c r="N2598" i="4" s="1"/>
  <c r="O2597" i="4"/>
  <c r="N2597" i="4" s="1"/>
  <c r="O2595" i="4"/>
  <c r="N2595" i="4" s="1"/>
  <c r="O2594" i="4"/>
  <c r="N2594" i="4" s="1"/>
  <c r="O2593" i="4"/>
  <c r="N2593" i="4" s="1"/>
  <c r="O2592" i="4"/>
  <c r="N2592" i="4" s="1"/>
  <c r="O2591" i="4"/>
  <c r="N2591" i="4" s="1"/>
  <c r="O2590" i="4"/>
  <c r="N2590" i="4" s="1"/>
  <c r="O2589" i="4"/>
  <c r="N2589" i="4" s="1"/>
  <c r="O2588" i="4"/>
  <c r="N2588" i="4" s="1"/>
  <c r="O2587" i="4"/>
  <c r="N2587" i="4" s="1"/>
  <c r="O2586" i="4"/>
  <c r="N2586" i="4" s="1"/>
  <c r="O2585" i="4"/>
  <c r="N2585" i="4" s="1"/>
  <c r="O2584" i="4"/>
  <c r="N2584" i="4" s="1"/>
  <c r="O2583" i="4"/>
  <c r="N2583" i="4" s="1"/>
  <c r="H2603" i="4"/>
  <c r="H2601" i="4"/>
  <c r="H2600" i="4"/>
  <c r="H2599" i="4"/>
  <c r="H2598" i="4"/>
  <c r="H2597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O2576" i="4"/>
  <c r="N2576" i="4" s="1"/>
  <c r="O2575" i="4"/>
  <c r="N2575" i="4" s="1"/>
  <c r="O2573" i="4"/>
  <c r="N2573" i="4" s="1"/>
  <c r="O2572" i="4"/>
  <c r="N2572" i="4" s="1"/>
  <c r="O2571" i="4"/>
  <c r="N2571" i="4" s="1"/>
  <c r="O2569" i="4"/>
  <c r="N2569" i="4" s="1"/>
  <c r="O2568" i="4"/>
  <c r="N2568" i="4" s="1"/>
  <c r="O2567" i="4"/>
  <c r="N2567" i="4" s="1"/>
  <c r="O2566" i="4"/>
  <c r="N2566" i="4" s="1"/>
  <c r="O2565" i="4"/>
  <c r="N2565" i="4" s="1"/>
  <c r="O2564" i="4"/>
  <c r="N2564" i="4" s="1"/>
  <c r="H2576" i="4"/>
  <c r="H2575" i="4"/>
  <c r="H2573" i="4"/>
  <c r="H2572" i="4"/>
  <c r="H2571" i="4"/>
  <c r="H2569" i="4"/>
  <c r="H2568" i="4"/>
  <c r="H2567" i="4"/>
  <c r="H2566" i="4"/>
  <c r="H2565" i="4"/>
  <c r="H2564" i="4"/>
  <c r="O2549" i="4"/>
  <c r="N2549" i="4" s="1"/>
  <c r="O2548" i="4"/>
  <c r="N2548" i="4" s="1"/>
  <c r="O2547" i="4"/>
  <c r="N2547" i="4" s="1"/>
  <c r="O2546" i="4"/>
  <c r="N2546" i="4" s="1"/>
  <c r="O2545" i="4"/>
  <c r="N2545" i="4" s="1"/>
  <c r="O2544" i="4"/>
  <c r="N2544" i="4" s="1"/>
  <c r="O2538" i="4"/>
  <c r="N2538" i="4" s="1"/>
  <c r="O2537" i="4"/>
  <c r="N2537" i="4" s="1"/>
  <c r="O2536" i="4"/>
  <c r="N2536" i="4" s="1"/>
  <c r="O2534" i="4"/>
  <c r="N2534" i="4" s="1"/>
  <c r="O2533" i="4"/>
  <c r="N2533" i="4" s="1"/>
  <c r="O2532" i="4"/>
  <c r="N2532" i="4" s="1"/>
  <c r="O2531" i="4"/>
  <c r="N2531" i="4" s="1"/>
  <c r="O2530" i="4"/>
  <c r="N2530" i="4" s="1"/>
  <c r="O2529" i="4"/>
  <c r="N2529" i="4" s="1"/>
  <c r="O2528" i="4"/>
  <c r="N2528" i="4" s="1"/>
  <c r="O2525" i="4"/>
  <c r="N2525" i="4" s="1"/>
  <c r="O2524" i="4"/>
  <c r="N2524" i="4" s="1"/>
  <c r="O2523" i="4"/>
  <c r="N2523" i="4" s="1"/>
  <c r="O2522" i="4"/>
  <c r="N2522" i="4" s="1"/>
  <c r="O2521" i="4"/>
  <c r="N2521" i="4" s="1"/>
  <c r="O2520" i="4"/>
  <c r="N2520" i="4" s="1"/>
  <c r="O2519" i="4"/>
  <c r="N2519" i="4" s="1"/>
  <c r="O2518" i="4"/>
  <c r="N2518" i="4" s="1"/>
  <c r="O2517" i="4"/>
  <c r="N2517" i="4" s="1"/>
  <c r="O2516" i="4"/>
  <c r="N2516" i="4" s="1"/>
  <c r="H2549" i="4"/>
  <c r="H2548" i="4"/>
  <c r="H2547" i="4"/>
  <c r="H2546" i="4"/>
  <c r="H2545" i="4"/>
  <c r="H2544" i="4"/>
  <c r="H2538" i="4"/>
  <c r="H2537" i="4"/>
  <c r="H2536" i="4"/>
  <c r="H2534" i="4"/>
  <c r="H2533" i="4"/>
  <c r="H2532" i="4"/>
  <c r="H2531" i="4"/>
  <c r="H2530" i="4"/>
  <c r="H2529" i="4"/>
  <c r="H2528" i="4"/>
  <c r="H2525" i="4"/>
  <c r="H2524" i="4"/>
  <c r="H2523" i="4"/>
  <c r="H2522" i="4"/>
  <c r="H2521" i="4"/>
  <c r="H2520" i="4"/>
  <c r="H2519" i="4"/>
  <c r="H2518" i="4"/>
  <c r="H2517" i="4"/>
  <c r="H2516" i="4"/>
  <c r="O2505" i="4" l="1"/>
  <c r="N2505" i="4" s="1"/>
  <c r="O2504" i="4"/>
  <c r="N2504" i="4" s="1"/>
  <c r="O2502" i="4"/>
  <c r="N2502" i="4" s="1"/>
  <c r="O2501" i="4"/>
  <c r="N2501" i="4" s="1"/>
  <c r="O2500" i="4"/>
  <c r="N2500" i="4" s="1"/>
  <c r="O2498" i="4"/>
  <c r="N2498" i="4" s="1"/>
  <c r="O2497" i="4"/>
  <c r="N2497" i="4" s="1"/>
  <c r="O2496" i="4"/>
  <c r="N2496" i="4" s="1"/>
  <c r="O2495" i="4"/>
  <c r="N2495" i="4" s="1"/>
  <c r="H2505" i="4"/>
  <c r="H2504" i="4"/>
  <c r="H2502" i="4"/>
  <c r="H2501" i="4"/>
  <c r="H2500" i="4"/>
  <c r="H2498" i="4"/>
  <c r="H2497" i="4"/>
  <c r="H2496" i="4"/>
  <c r="H2495" i="4"/>
  <c r="O2487" i="4"/>
  <c r="N2487" i="4" s="1"/>
  <c r="O2485" i="4"/>
  <c r="N2485" i="4" s="1"/>
  <c r="O2484" i="4"/>
  <c r="N2484" i="4" s="1"/>
  <c r="O2482" i="4"/>
  <c r="N2482" i="4" s="1"/>
  <c r="O2481" i="4"/>
  <c r="N2481" i="4" s="1"/>
  <c r="O2480" i="4"/>
  <c r="N2480" i="4" s="1"/>
  <c r="O2479" i="4"/>
  <c r="N2479" i="4" s="1"/>
  <c r="O2478" i="4"/>
  <c r="N2478" i="4" s="1"/>
  <c r="O2477" i="4"/>
  <c r="N2477" i="4" s="1"/>
  <c r="O2476" i="4"/>
  <c r="N2476" i="4" s="1"/>
  <c r="O2474" i="4"/>
  <c r="N2474" i="4" s="1"/>
  <c r="O2473" i="4"/>
  <c r="N2473" i="4" s="1"/>
  <c r="O2472" i="4"/>
  <c r="N2472" i="4" s="1"/>
  <c r="O2471" i="4"/>
  <c r="N2471" i="4" s="1"/>
  <c r="O2470" i="4"/>
  <c r="N2470" i="4" s="1"/>
  <c r="O2468" i="4"/>
  <c r="N2468" i="4" s="1"/>
  <c r="O2467" i="4"/>
  <c r="N2467" i="4" s="1"/>
  <c r="O2466" i="4"/>
  <c r="N2466" i="4" s="1"/>
  <c r="O2465" i="4"/>
  <c r="N2465" i="4" s="1"/>
  <c r="O2464" i="4"/>
  <c r="N2464" i="4" s="1"/>
  <c r="O2463" i="4"/>
  <c r="N2463" i="4" s="1"/>
  <c r="O2462" i="4"/>
  <c r="N2462" i="4" s="1"/>
  <c r="O2461" i="4"/>
  <c r="N2461" i="4" s="1"/>
  <c r="H2487" i="4"/>
  <c r="H2485" i="4"/>
  <c r="H2484" i="4"/>
  <c r="H2482" i="4"/>
  <c r="H2481" i="4"/>
  <c r="H2480" i="4"/>
  <c r="H2479" i="4"/>
  <c r="H2478" i="4"/>
  <c r="H2477" i="4"/>
  <c r="H2476" i="4"/>
  <c r="H2474" i="4"/>
  <c r="H2473" i="4"/>
  <c r="H2472" i="4"/>
  <c r="H2471" i="4"/>
  <c r="H2470" i="4"/>
  <c r="H2468" i="4"/>
  <c r="H2467" i="4"/>
  <c r="H2466" i="4"/>
  <c r="H2465" i="4"/>
  <c r="H2464" i="4"/>
  <c r="H2463" i="4"/>
  <c r="H2462" i="4"/>
  <c r="H2461" i="4"/>
  <c r="O2453" i="4"/>
  <c r="N2453" i="4" s="1"/>
  <c r="O2452" i="4"/>
  <c r="N2452" i="4" s="1"/>
  <c r="O2451" i="4"/>
  <c r="N2451" i="4" s="1"/>
  <c r="O2450" i="4"/>
  <c r="N2450" i="4" s="1"/>
  <c r="O2449" i="4"/>
  <c r="N2449" i="4" s="1"/>
  <c r="O2448" i="4"/>
  <c r="N2448" i="4" s="1"/>
  <c r="O2447" i="4"/>
  <c r="N2447" i="4" s="1"/>
  <c r="O2446" i="4"/>
  <c r="N2446" i="4" s="1"/>
  <c r="O2445" i="4"/>
  <c r="N2445" i="4" s="1"/>
  <c r="O2444" i="4"/>
  <c r="N2444" i="4" s="1"/>
  <c r="O2443" i="4"/>
  <c r="N2443" i="4" s="1"/>
  <c r="O2442" i="4"/>
  <c r="N2442" i="4" s="1"/>
  <c r="O2441" i="4"/>
  <c r="N2441" i="4" s="1"/>
  <c r="O2440" i="4"/>
  <c r="N2440" i="4" s="1"/>
  <c r="O2439" i="4"/>
  <c r="N2439" i="4" s="1"/>
  <c r="O2438" i="4"/>
  <c r="N2438" i="4" s="1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O2431" i="4"/>
  <c r="N2431" i="4" s="1"/>
  <c r="O2430" i="4"/>
  <c r="N2430" i="4" s="1"/>
  <c r="O2428" i="4"/>
  <c r="N2428" i="4" s="1"/>
  <c r="O2427" i="4"/>
  <c r="N2427" i="4" s="1"/>
  <c r="O2426" i="4"/>
  <c r="N2426" i="4" s="1"/>
  <c r="O2425" i="4"/>
  <c r="N2425" i="4" s="1"/>
  <c r="O2423" i="4"/>
  <c r="N2423" i="4" s="1"/>
  <c r="O2422" i="4"/>
  <c r="N2422" i="4" s="1"/>
  <c r="O2421" i="4"/>
  <c r="N2421" i="4" s="1"/>
  <c r="O2420" i="4"/>
  <c r="N2420" i="4" s="1"/>
  <c r="O2419" i="4"/>
  <c r="N2419" i="4" s="1"/>
  <c r="O2417" i="4"/>
  <c r="N2417" i="4" s="1"/>
  <c r="O2416" i="4"/>
  <c r="N2416" i="4" s="1"/>
  <c r="O2415" i="4"/>
  <c r="N2415" i="4" s="1"/>
  <c r="O2414" i="4"/>
  <c r="N2414" i="4" s="1"/>
  <c r="O2413" i="4"/>
  <c r="N2413" i="4" s="1"/>
  <c r="O2412" i="4"/>
  <c r="N2412" i="4" s="1"/>
  <c r="O2411" i="4"/>
  <c r="N2411" i="4" s="1"/>
  <c r="O2410" i="4"/>
  <c r="N2410" i="4" s="1"/>
  <c r="O2409" i="4"/>
  <c r="N2409" i="4" s="1"/>
  <c r="O2408" i="4"/>
  <c r="N2408" i="4" s="1"/>
  <c r="O2407" i="4"/>
  <c r="N2407" i="4" s="1"/>
  <c r="O2406" i="4"/>
  <c r="N2406" i="4" s="1"/>
  <c r="H2431" i="4"/>
  <c r="H2430" i="4"/>
  <c r="H2428" i="4"/>
  <c r="H2427" i="4"/>
  <c r="H2426" i="4"/>
  <c r="H2425" i="4"/>
  <c r="H2423" i="4"/>
  <c r="H2422" i="4"/>
  <c r="H2421" i="4"/>
  <c r="H2420" i="4"/>
  <c r="H2419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O2389" i="4"/>
  <c r="N2389" i="4" s="1"/>
  <c r="O2388" i="4"/>
  <c r="N2388" i="4" s="1"/>
  <c r="O2387" i="4"/>
  <c r="N2387" i="4" s="1"/>
  <c r="O2386" i="4"/>
  <c r="N2386" i="4" s="1"/>
  <c r="O2385" i="4"/>
  <c r="N2385" i="4" s="1"/>
  <c r="O2384" i="4"/>
  <c r="N2384" i="4" s="1"/>
  <c r="O2382" i="4"/>
  <c r="N2382" i="4" s="1"/>
  <c r="O2381" i="4"/>
  <c r="N2381" i="4" s="1"/>
  <c r="O2380" i="4"/>
  <c r="N2380" i="4" s="1"/>
  <c r="O2379" i="4"/>
  <c r="N2379" i="4" s="1"/>
  <c r="O2378" i="4"/>
  <c r="N2378" i="4" s="1"/>
  <c r="H2389" i="4"/>
  <c r="H2388" i="4"/>
  <c r="H2387" i="4"/>
  <c r="H2386" i="4"/>
  <c r="H2385" i="4"/>
  <c r="H2384" i="4"/>
  <c r="H2382" i="4"/>
  <c r="H2381" i="4"/>
  <c r="H2380" i="4"/>
  <c r="H2379" i="4"/>
  <c r="H2378" i="4"/>
  <c r="O2371" i="4"/>
  <c r="N2371" i="4" s="1"/>
  <c r="O2370" i="4"/>
  <c r="N2370" i="4" s="1"/>
  <c r="O2369" i="4"/>
  <c r="N2369" i="4" s="1"/>
  <c r="O2368" i="4"/>
  <c r="N2368" i="4" s="1"/>
  <c r="O2366" i="4"/>
  <c r="N2366" i="4" s="1"/>
  <c r="O2365" i="4"/>
  <c r="N2365" i="4" s="1"/>
  <c r="O2364" i="4"/>
  <c r="N2364" i="4" s="1"/>
  <c r="O2363" i="4"/>
  <c r="N2363" i="4" s="1"/>
  <c r="H2371" i="4"/>
  <c r="H2370" i="4"/>
  <c r="H2369" i="4"/>
  <c r="H2368" i="4"/>
  <c r="H2366" i="4"/>
  <c r="H2365" i="4"/>
  <c r="H2364" i="4"/>
  <c r="H2363" i="4"/>
  <c r="O2361" i="4"/>
  <c r="N2361" i="4" s="1"/>
  <c r="O2360" i="4"/>
  <c r="N2360" i="4" s="1"/>
  <c r="O2358" i="4"/>
  <c r="N2358" i="4" s="1"/>
  <c r="O2357" i="4"/>
  <c r="N2357" i="4" s="1"/>
  <c r="O2356" i="4"/>
  <c r="N2356" i="4" s="1"/>
  <c r="O2355" i="4"/>
  <c r="N2355" i="4" s="1"/>
  <c r="O2354" i="4"/>
  <c r="N2354" i="4" s="1"/>
  <c r="O2353" i="4"/>
  <c r="N2353" i="4" s="1"/>
  <c r="O2318" i="4"/>
  <c r="N2318" i="4" s="1"/>
  <c r="H2318" i="4"/>
  <c r="H2361" i="4"/>
  <c r="H2360" i="4"/>
  <c r="H2358" i="4"/>
  <c r="H2357" i="4"/>
  <c r="H2356" i="4"/>
  <c r="H2355" i="4"/>
  <c r="H2354" i="4"/>
  <c r="H2353" i="4"/>
  <c r="O2337" i="4"/>
  <c r="N2337" i="4" s="1"/>
  <c r="O2336" i="4"/>
  <c r="N2336" i="4" s="1"/>
  <c r="O2335" i="4"/>
  <c r="N2335" i="4" s="1"/>
  <c r="O2333" i="4"/>
  <c r="N2333" i="4" s="1"/>
  <c r="O2332" i="4"/>
  <c r="N2332" i="4" s="1"/>
  <c r="O2330" i="4"/>
  <c r="N2330" i="4" s="1"/>
  <c r="O2329" i="4"/>
  <c r="N2329" i="4" s="1"/>
  <c r="O2328" i="4"/>
  <c r="N2328" i="4" s="1"/>
  <c r="O2327" i="4"/>
  <c r="N2327" i="4" s="1"/>
  <c r="O2326" i="4"/>
  <c r="N2326" i="4" s="1"/>
  <c r="O2325" i="4"/>
  <c r="N2325" i="4" s="1"/>
  <c r="O2323" i="4"/>
  <c r="N2323" i="4" s="1"/>
  <c r="O2322" i="4"/>
  <c r="N2322" i="4" s="1"/>
  <c r="O2321" i="4"/>
  <c r="N2321" i="4" s="1"/>
  <c r="O2320" i="4"/>
  <c r="N2320" i="4" s="1"/>
  <c r="O2316" i="4"/>
  <c r="N2316" i="4" s="1"/>
  <c r="O2315" i="4"/>
  <c r="N2315" i="4" s="1"/>
  <c r="O2313" i="4"/>
  <c r="N2313" i="4" s="1"/>
  <c r="O2312" i="4"/>
  <c r="N2312" i="4" s="1"/>
  <c r="O2311" i="4"/>
  <c r="N2311" i="4" s="1"/>
  <c r="O2310" i="4"/>
  <c r="N2310" i="4" s="1"/>
  <c r="O2308" i="4"/>
  <c r="N2308" i="4" s="1"/>
  <c r="O2307" i="4"/>
  <c r="N2307" i="4" s="1"/>
  <c r="O2306" i="4"/>
  <c r="N2306" i="4" s="1"/>
  <c r="O2305" i="4"/>
  <c r="N2305" i="4" s="1"/>
  <c r="O2304" i="4"/>
  <c r="N2304" i="4" s="1"/>
  <c r="O2303" i="4"/>
  <c r="N2303" i="4" s="1"/>
  <c r="O2302" i="4"/>
  <c r="N2302" i="4" s="1"/>
  <c r="O2301" i="4"/>
  <c r="N2301" i="4" s="1"/>
  <c r="O2300" i="4"/>
  <c r="N2300" i="4" s="1"/>
  <c r="O2299" i="4"/>
  <c r="N2299" i="4" s="1"/>
  <c r="O2298" i="4"/>
  <c r="N2298" i="4" s="1"/>
  <c r="H2337" i="4"/>
  <c r="H2336" i="4"/>
  <c r="H2335" i="4"/>
  <c r="H2333" i="4"/>
  <c r="H2332" i="4"/>
  <c r="H2330" i="4"/>
  <c r="H2329" i="4"/>
  <c r="H2328" i="4"/>
  <c r="H2327" i="4"/>
  <c r="H2326" i="4"/>
  <c r="H2325" i="4"/>
  <c r="H2323" i="4"/>
  <c r="H2322" i="4"/>
  <c r="H2321" i="4"/>
  <c r="H2320" i="4"/>
  <c r="H2316" i="4"/>
  <c r="H2315" i="4"/>
  <c r="H2313" i="4"/>
  <c r="H2312" i="4"/>
  <c r="H2311" i="4"/>
  <c r="H2310" i="4"/>
  <c r="H2308" i="4"/>
  <c r="H2307" i="4"/>
  <c r="H2306" i="4"/>
  <c r="H2305" i="4"/>
  <c r="H2304" i="4"/>
  <c r="H2303" i="4"/>
  <c r="H2302" i="4"/>
  <c r="H2301" i="4"/>
  <c r="H2300" i="4"/>
  <c r="H2299" i="4"/>
  <c r="H2298" i="4"/>
  <c r="O2283" i="4"/>
  <c r="N2283" i="4" s="1"/>
  <c r="O2282" i="4"/>
  <c r="N2282" i="4" s="1"/>
  <c r="O2281" i="4"/>
  <c r="N2281" i="4" s="1"/>
  <c r="O2280" i="4"/>
  <c r="N2280" i="4" s="1"/>
  <c r="O2279" i="4"/>
  <c r="N2279" i="4" s="1"/>
  <c r="O2278" i="4"/>
  <c r="N2278" i="4" s="1"/>
  <c r="O2277" i="4"/>
  <c r="N2277" i="4" s="1"/>
  <c r="O2276" i="4"/>
  <c r="N2276" i="4" s="1"/>
  <c r="O2274" i="4"/>
  <c r="N2274" i="4" s="1"/>
  <c r="O2273" i="4"/>
  <c r="N2273" i="4" s="1"/>
  <c r="O2272" i="4"/>
  <c r="N2272" i="4" s="1"/>
  <c r="O2271" i="4"/>
  <c r="N2271" i="4" s="1"/>
  <c r="O2270" i="4"/>
  <c r="N2270" i="4" s="1"/>
  <c r="O2269" i="4"/>
  <c r="N2269" i="4" s="1"/>
  <c r="O2268" i="4"/>
  <c r="N2268" i="4" s="1"/>
  <c r="O2267" i="4"/>
  <c r="N2267" i="4" s="1"/>
  <c r="O2266" i="4"/>
  <c r="N2266" i="4" s="1"/>
  <c r="O2265" i="4"/>
  <c r="N2265" i="4" s="1"/>
  <c r="O2264" i="4"/>
  <c r="N2264" i="4" s="1"/>
  <c r="O2262" i="4"/>
  <c r="N2262" i="4" s="1"/>
  <c r="O2261" i="4"/>
  <c r="N2261" i="4" s="1"/>
  <c r="O2260" i="4"/>
  <c r="N2260" i="4" s="1"/>
  <c r="O2259" i="4"/>
  <c r="N2259" i="4" s="1"/>
  <c r="O2258" i="4"/>
  <c r="N2258" i="4" s="1"/>
  <c r="O2257" i="4"/>
  <c r="N2257" i="4" s="1"/>
  <c r="O2256" i="4"/>
  <c r="N2256" i="4" s="1"/>
  <c r="O2255" i="4"/>
  <c r="N2255" i="4" s="1"/>
  <c r="O2254" i="4"/>
  <c r="N2254" i="4" s="1"/>
  <c r="O2253" i="4"/>
  <c r="N2253" i="4" s="1"/>
  <c r="O2252" i="4"/>
  <c r="N2252" i="4" s="1"/>
  <c r="O2251" i="4"/>
  <c r="N2251" i="4" s="1"/>
  <c r="O2250" i="4"/>
  <c r="N2250" i="4" s="1"/>
  <c r="O2249" i="4"/>
  <c r="N2249" i="4" s="1"/>
  <c r="O2248" i="4"/>
  <c r="N2248" i="4" s="1"/>
  <c r="O2247" i="4"/>
  <c r="N2247" i="4" s="1"/>
  <c r="O2246" i="4"/>
  <c r="N2246" i="4" s="1"/>
  <c r="O2245" i="4"/>
  <c r="N2245" i="4" s="1"/>
  <c r="O2244" i="4"/>
  <c r="N2244" i="4" s="1"/>
  <c r="O2243" i="4"/>
  <c r="N2243" i="4" s="1"/>
  <c r="O2242" i="4"/>
  <c r="N2242" i="4" s="1"/>
  <c r="O2241" i="4"/>
  <c r="N2241" i="4" s="1"/>
  <c r="O2240" i="4"/>
  <c r="N2240" i="4" s="1"/>
  <c r="O2239" i="4"/>
  <c r="N2239" i="4" s="1"/>
  <c r="O2238" i="4"/>
  <c r="N2238" i="4" s="1"/>
  <c r="O2237" i="4"/>
  <c r="N2237" i="4" s="1"/>
  <c r="H2283" i="4"/>
  <c r="H2282" i="4"/>
  <c r="H2281" i="4"/>
  <c r="H2280" i="4"/>
  <c r="H2279" i="4"/>
  <c r="H2278" i="4"/>
  <c r="H2277" i="4"/>
  <c r="H2276" i="4"/>
  <c r="H2274" i="4"/>
  <c r="H2273" i="4"/>
  <c r="H2272" i="4"/>
  <c r="H2271" i="4"/>
  <c r="H2270" i="4"/>
  <c r="H2269" i="4"/>
  <c r="H2268" i="4"/>
  <c r="H2267" i="4"/>
  <c r="H2266" i="4"/>
  <c r="H2265" i="4"/>
  <c r="H2264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O2227" i="4"/>
  <c r="N2227" i="4" s="1"/>
  <c r="O2226" i="4"/>
  <c r="N2226" i="4" s="1"/>
  <c r="O2225" i="4"/>
  <c r="N2225" i="4" s="1"/>
  <c r="O2224" i="4"/>
  <c r="N2224" i="4" s="1"/>
  <c r="O2223" i="4"/>
  <c r="N2223" i="4" s="1"/>
  <c r="O2222" i="4"/>
  <c r="N2222" i="4" s="1"/>
  <c r="O2221" i="4"/>
  <c r="N2221" i="4" s="1"/>
  <c r="O2220" i="4"/>
  <c r="N2220" i="4" s="1"/>
  <c r="O2218" i="4"/>
  <c r="N2218" i="4" s="1"/>
  <c r="O2217" i="4"/>
  <c r="N2217" i="4" s="1"/>
  <c r="O2216" i="4"/>
  <c r="N2216" i="4" s="1"/>
  <c r="O2215" i="4"/>
  <c r="N2215" i="4" s="1"/>
  <c r="O2214" i="4"/>
  <c r="N2214" i="4" s="1"/>
  <c r="O2213" i="4"/>
  <c r="N2213" i="4" s="1"/>
  <c r="O2212" i="4"/>
  <c r="N2212" i="4" s="1"/>
  <c r="O2211" i="4"/>
  <c r="N2211" i="4" s="1"/>
  <c r="O2210" i="4"/>
  <c r="N2210" i="4" s="1"/>
  <c r="O2209" i="4"/>
  <c r="N2209" i="4" s="1"/>
  <c r="O2208" i="4"/>
  <c r="N2208" i="4" s="1"/>
  <c r="O2206" i="4"/>
  <c r="N2206" i="4" s="1"/>
  <c r="O2205" i="4"/>
  <c r="N2205" i="4" s="1"/>
  <c r="O2204" i="4"/>
  <c r="N2204" i="4" s="1"/>
  <c r="O2203" i="4"/>
  <c r="N2203" i="4" s="1"/>
  <c r="O2202" i="4"/>
  <c r="N2202" i="4" s="1"/>
  <c r="O2201" i="4"/>
  <c r="N2201" i="4" s="1"/>
  <c r="O2200" i="4"/>
  <c r="N2200" i="4" s="1"/>
  <c r="O2199" i="4"/>
  <c r="N2199" i="4" s="1"/>
  <c r="O2198" i="4"/>
  <c r="N2198" i="4" s="1"/>
  <c r="O2197" i="4"/>
  <c r="N2197" i="4" s="1"/>
  <c r="O2196" i="4"/>
  <c r="N2196" i="4" s="1"/>
  <c r="O2195" i="4"/>
  <c r="N2195" i="4" s="1"/>
  <c r="O2194" i="4"/>
  <c r="N2194" i="4" s="1"/>
  <c r="O2193" i="4"/>
  <c r="N2193" i="4" s="1"/>
  <c r="O2192" i="4"/>
  <c r="N2192" i="4" s="1"/>
  <c r="O2191" i="4"/>
  <c r="N2191" i="4" s="1"/>
  <c r="O2190" i="4"/>
  <c r="N2190" i="4" s="1"/>
  <c r="O2189" i="4"/>
  <c r="N2189" i="4" s="1"/>
  <c r="O2188" i="4"/>
  <c r="N2188" i="4" s="1"/>
  <c r="O2187" i="4"/>
  <c r="N2187" i="4" s="1"/>
  <c r="O2186" i="4"/>
  <c r="N2186" i="4" s="1"/>
  <c r="O2185" i="4"/>
  <c r="N2185" i="4" s="1"/>
  <c r="O2184" i="4"/>
  <c r="N2184" i="4" s="1"/>
  <c r="O2183" i="4"/>
  <c r="N2183" i="4" s="1"/>
  <c r="O2182" i="4"/>
  <c r="N2182" i="4" s="1"/>
  <c r="O2181" i="4"/>
  <c r="N2181" i="4" s="1"/>
  <c r="O2180" i="4"/>
  <c r="N2180" i="4" s="1"/>
  <c r="O2179" i="4"/>
  <c r="N2179" i="4" s="1"/>
  <c r="H2227" i="4"/>
  <c r="H2226" i="4"/>
  <c r="H2225" i="4"/>
  <c r="H2224" i="4"/>
  <c r="H2223" i="4"/>
  <c r="H2222" i="4"/>
  <c r="H2221" i="4"/>
  <c r="H2220" i="4"/>
  <c r="H2218" i="4"/>
  <c r="H2217" i="4"/>
  <c r="H2216" i="4"/>
  <c r="H2215" i="4"/>
  <c r="H2214" i="4"/>
  <c r="H2213" i="4"/>
  <c r="H2212" i="4"/>
  <c r="H2211" i="4"/>
  <c r="H2210" i="4"/>
  <c r="H2209" i="4"/>
  <c r="H2208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O2173" i="4"/>
  <c r="N2173" i="4" s="1"/>
  <c r="H2173" i="4"/>
  <c r="K2173" i="4" s="1"/>
  <c r="O2171" i="4"/>
  <c r="N2171" i="4" s="1"/>
  <c r="H2171" i="4"/>
  <c r="K2171" i="4" s="1"/>
  <c r="O2169" i="4"/>
  <c r="N2169" i="4" s="1"/>
  <c r="O2168" i="4"/>
  <c r="N2168" i="4" s="1"/>
  <c r="O2166" i="4"/>
  <c r="N2166" i="4" s="1"/>
  <c r="O2165" i="4"/>
  <c r="N2165" i="4" s="1"/>
  <c r="O2164" i="4"/>
  <c r="N2164" i="4" s="1"/>
  <c r="O2163" i="4"/>
  <c r="N2163" i="4" s="1"/>
  <c r="O2162" i="4"/>
  <c r="N2162" i="4" s="1"/>
  <c r="O2161" i="4"/>
  <c r="N2161" i="4" s="1"/>
  <c r="O2160" i="4"/>
  <c r="N2160" i="4" s="1"/>
  <c r="O2159" i="4"/>
  <c r="N2159" i="4" s="1"/>
  <c r="H2169" i="4"/>
  <c r="K2169" i="4" s="1"/>
  <c r="H2168" i="4"/>
  <c r="K2168" i="4" s="1"/>
  <c r="H2166" i="4"/>
  <c r="K2166" i="4" s="1"/>
  <c r="H2165" i="4"/>
  <c r="K2165" i="4" s="1"/>
  <c r="H2164" i="4"/>
  <c r="K2164" i="4" s="1"/>
  <c r="H2163" i="4"/>
  <c r="K2163" i="4" s="1"/>
  <c r="H2162" i="4"/>
  <c r="K2162" i="4" s="1"/>
  <c r="H2161" i="4"/>
  <c r="K2161" i="4" s="1"/>
  <c r="H2160" i="4"/>
  <c r="K2160" i="4" s="1"/>
  <c r="H2159" i="4"/>
  <c r="K2159" i="4" s="1"/>
  <c r="O2153" i="4"/>
  <c r="N2153" i="4" s="1"/>
  <c r="O2152" i="4"/>
  <c r="N2152" i="4" s="1"/>
  <c r="O2151" i="4"/>
  <c r="N2151" i="4" s="1"/>
  <c r="O2149" i="4"/>
  <c r="N2149" i="4" s="1"/>
  <c r="O2148" i="4"/>
  <c r="N2148" i="4" s="1"/>
  <c r="O2147" i="4"/>
  <c r="N2147" i="4" s="1"/>
  <c r="O2145" i="4"/>
  <c r="N2145" i="4" s="1"/>
  <c r="O2144" i="4"/>
  <c r="N2144" i="4" s="1"/>
  <c r="H2149" i="4"/>
  <c r="K2149" i="4" s="1"/>
  <c r="H2148" i="4"/>
  <c r="K2148" i="4" s="1"/>
  <c r="H2147" i="4"/>
  <c r="K2147" i="4" s="1"/>
  <c r="H2145" i="4"/>
  <c r="K2145" i="4" s="1"/>
  <c r="H2144" i="4"/>
  <c r="K2144" i="4" s="1"/>
  <c r="O2138" i="4"/>
  <c r="N2138" i="4" s="1"/>
  <c r="O2137" i="4"/>
  <c r="N2137" i="4" s="1"/>
  <c r="O2136" i="4"/>
  <c r="N2136" i="4" s="1"/>
  <c r="O2133" i="4"/>
  <c r="N2133" i="4" s="1"/>
  <c r="O2132" i="4"/>
  <c r="N2132" i="4" s="1"/>
  <c r="O2131" i="4"/>
  <c r="N2131" i="4" s="1"/>
  <c r="O2128" i="4"/>
  <c r="N2128" i="4" s="1"/>
  <c r="O2127" i="4"/>
  <c r="N2127" i="4" s="1"/>
  <c r="O2126" i="4"/>
  <c r="N2126" i="4" s="1"/>
  <c r="H2138" i="4"/>
  <c r="H2137" i="4"/>
  <c r="H2136" i="4"/>
  <c r="H2133" i="4"/>
  <c r="H2132" i="4"/>
  <c r="H2131" i="4"/>
  <c r="H2128" i="4"/>
  <c r="H2127" i="4"/>
  <c r="H2126" i="4"/>
  <c r="O227" i="4"/>
  <c r="N227" i="4" s="1"/>
  <c r="H227" i="4"/>
  <c r="O2114" i="4"/>
  <c r="N2114" i="4" s="1"/>
  <c r="H2114" i="4"/>
  <c r="K2114" i="4" s="1"/>
  <c r="O2113" i="4"/>
  <c r="N2113" i="4" s="1"/>
  <c r="H2113" i="4"/>
  <c r="K2113" i="4" s="1"/>
  <c r="O2050" i="4"/>
  <c r="N2050" i="4" s="1"/>
  <c r="O2096" i="4"/>
  <c r="N2096" i="4" s="1"/>
  <c r="O2095" i="4"/>
  <c r="N2095" i="4" s="1"/>
  <c r="O2094" i="4"/>
  <c r="N2094" i="4" s="1"/>
  <c r="H2050" i="4"/>
  <c r="K2050" i="4" s="1"/>
  <c r="H2153" i="4"/>
  <c r="K2153" i="4" s="1"/>
  <c r="H2152" i="4"/>
  <c r="K2152" i="4" s="1"/>
  <c r="H2151" i="4"/>
  <c r="K2151" i="4" s="1"/>
  <c r="H2096" i="4"/>
  <c r="H2095" i="4"/>
  <c r="H2094" i="4"/>
  <c r="O2118" i="4" l="1"/>
  <c r="N2118" i="4" s="1"/>
  <c r="O2117" i="4"/>
  <c r="N2117" i="4" s="1"/>
  <c r="O2116" i="4"/>
  <c r="N2116" i="4" s="1"/>
  <c r="O2112" i="4"/>
  <c r="N2112" i="4" s="1"/>
  <c r="O2111" i="4"/>
  <c r="N2111" i="4" s="1"/>
  <c r="O2110" i="4"/>
  <c r="N2110" i="4" s="1"/>
  <c r="O2109" i="4"/>
  <c r="N2109" i="4" s="1"/>
  <c r="O2108" i="4"/>
  <c r="N2108" i="4" s="1"/>
  <c r="O2107" i="4"/>
  <c r="N2107" i="4" s="1"/>
  <c r="O2106" i="4"/>
  <c r="N2106" i="4" s="1"/>
  <c r="O2105" i="4"/>
  <c r="N2105" i="4" s="1"/>
  <c r="O2104" i="4"/>
  <c r="N2104" i="4" s="1"/>
  <c r="O2103" i="4"/>
  <c r="N2103" i="4" s="1"/>
  <c r="H2118" i="4"/>
  <c r="K2118" i="4" s="1"/>
  <c r="H2117" i="4"/>
  <c r="K2117" i="4" s="1"/>
  <c r="H2116" i="4"/>
  <c r="K2116" i="4" s="1"/>
  <c r="H2112" i="4"/>
  <c r="K2112" i="4" s="1"/>
  <c r="H2111" i="4"/>
  <c r="K2111" i="4" s="1"/>
  <c r="H2110" i="4"/>
  <c r="K2110" i="4" s="1"/>
  <c r="H2109" i="4"/>
  <c r="K2109" i="4" s="1"/>
  <c r="H2108" i="4"/>
  <c r="K2108" i="4" s="1"/>
  <c r="H2107" i="4"/>
  <c r="K2107" i="4" s="1"/>
  <c r="H2106" i="4"/>
  <c r="K2106" i="4" s="1"/>
  <c r="H2105" i="4"/>
  <c r="K2105" i="4" s="1"/>
  <c r="H2104" i="4"/>
  <c r="K2104" i="4" s="1"/>
  <c r="H2103" i="4"/>
  <c r="K2103" i="4" s="1"/>
  <c r="O2090" i="4"/>
  <c r="N2090" i="4" s="1"/>
  <c r="O2088" i="4"/>
  <c r="N2088" i="4" s="1"/>
  <c r="O2087" i="4"/>
  <c r="N2087" i="4" s="1"/>
  <c r="O2086" i="4"/>
  <c r="N2086" i="4" s="1"/>
  <c r="O2085" i="4"/>
  <c r="N2085" i="4" s="1"/>
  <c r="O2084" i="4"/>
  <c r="N2084" i="4" s="1"/>
  <c r="O2083" i="4"/>
  <c r="N2083" i="4" s="1"/>
  <c r="O2082" i="4"/>
  <c r="N2082" i="4" s="1"/>
  <c r="O2081" i="4"/>
  <c r="N2081" i="4" s="1"/>
  <c r="O2080" i="4"/>
  <c r="N2080" i="4" s="1"/>
  <c r="O2079" i="4"/>
  <c r="N2079" i="4" s="1"/>
  <c r="O2078" i="4"/>
  <c r="N2078" i="4" s="1"/>
  <c r="O2077" i="4"/>
  <c r="N2077" i="4" s="1"/>
  <c r="O2076" i="4"/>
  <c r="N2076" i="4" s="1"/>
  <c r="O2075" i="4"/>
  <c r="N2075" i="4" s="1"/>
  <c r="O2074" i="4"/>
  <c r="N2074" i="4" s="1"/>
  <c r="O2073" i="4"/>
  <c r="N2073" i="4" s="1"/>
  <c r="O2072" i="4"/>
  <c r="N2072" i="4" s="1"/>
  <c r="H2090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O2063" i="4"/>
  <c r="N2063" i="4" s="1"/>
  <c r="O2062" i="4"/>
  <c r="N2062" i="4" s="1"/>
  <c r="H2063" i="4"/>
  <c r="H2062" i="4"/>
  <c r="O2056" i="4"/>
  <c r="N2056" i="4" s="1"/>
  <c r="O2055" i="4"/>
  <c r="N2055" i="4" s="1"/>
  <c r="O2054" i="4"/>
  <c r="N2054" i="4" s="1"/>
  <c r="O2053" i="4"/>
  <c r="N2053" i="4" s="1"/>
  <c r="O2052" i="4"/>
  <c r="N2052" i="4" s="1"/>
  <c r="O2049" i="4"/>
  <c r="N2049" i="4" s="1"/>
  <c r="O2048" i="4"/>
  <c r="N2048" i="4" s="1"/>
  <c r="O2047" i="4"/>
  <c r="N2047" i="4" s="1"/>
  <c r="O2046" i="4"/>
  <c r="N2046" i="4" s="1"/>
  <c r="O2045" i="4"/>
  <c r="N2045" i="4" s="1"/>
  <c r="O2043" i="4"/>
  <c r="N2043" i="4" s="1"/>
  <c r="O2042" i="4"/>
  <c r="N2042" i="4" s="1"/>
  <c r="O2041" i="4"/>
  <c r="N2041" i="4" s="1"/>
  <c r="O2040" i="4"/>
  <c r="N2040" i="4" s="1"/>
  <c r="O2039" i="4"/>
  <c r="N2039" i="4" s="1"/>
  <c r="O2038" i="4"/>
  <c r="N2038" i="4" s="1"/>
  <c r="O2037" i="4"/>
  <c r="N2037" i="4" s="1"/>
  <c r="O2036" i="4"/>
  <c r="N2036" i="4" s="1"/>
  <c r="O2035" i="4"/>
  <c r="N2035" i="4" s="1"/>
  <c r="O2034" i="4"/>
  <c r="N2034" i="4" s="1"/>
  <c r="O2033" i="4"/>
  <c r="N2033" i="4" s="1"/>
  <c r="O2032" i="4"/>
  <c r="N2032" i="4" s="1"/>
  <c r="O2031" i="4"/>
  <c r="N2031" i="4" s="1"/>
  <c r="O2030" i="4"/>
  <c r="N2030" i="4" s="1"/>
  <c r="O2029" i="4"/>
  <c r="N2029" i="4" s="1"/>
  <c r="O2022" i="4"/>
  <c r="N2022" i="4" s="1"/>
  <c r="O2021" i="4"/>
  <c r="N2021" i="4" s="1"/>
  <c r="O2020" i="4"/>
  <c r="N2020" i="4" s="1"/>
  <c r="O2019" i="4"/>
  <c r="N2019" i="4" s="1"/>
  <c r="O2018" i="4"/>
  <c r="N2018" i="4" s="1"/>
  <c r="O2017" i="4"/>
  <c r="N2017" i="4" s="1"/>
  <c r="O2016" i="4"/>
  <c r="N2016" i="4" s="1"/>
  <c r="O1986" i="4"/>
  <c r="N1986" i="4" s="1"/>
  <c r="O1979" i="4"/>
  <c r="N1979" i="4" s="1"/>
  <c r="H2056" i="4"/>
  <c r="K2056" i="4" s="1"/>
  <c r="H2055" i="4"/>
  <c r="K2055" i="4" s="1"/>
  <c r="H2054" i="4"/>
  <c r="K2054" i="4" s="1"/>
  <c r="H2053" i="4"/>
  <c r="K2053" i="4" s="1"/>
  <c r="H2052" i="4"/>
  <c r="K2052" i="4" s="1"/>
  <c r="H2049" i="4"/>
  <c r="K2049" i="4" s="1"/>
  <c r="H2048" i="4"/>
  <c r="K2048" i="4" s="1"/>
  <c r="H2047" i="4"/>
  <c r="K2047" i="4" s="1"/>
  <c r="H2046" i="4"/>
  <c r="K2046" i="4" s="1"/>
  <c r="H2045" i="4"/>
  <c r="K2045" i="4" s="1"/>
  <c r="H2043" i="4"/>
  <c r="K2043" i="4" s="1"/>
  <c r="H2042" i="4"/>
  <c r="K2042" i="4" s="1"/>
  <c r="H2041" i="4"/>
  <c r="K2041" i="4" s="1"/>
  <c r="H2040" i="4"/>
  <c r="K2040" i="4" s="1"/>
  <c r="H2039" i="4"/>
  <c r="K2039" i="4" s="1"/>
  <c r="H2038" i="4"/>
  <c r="K2038" i="4" s="1"/>
  <c r="H2037" i="4"/>
  <c r="K2037" i="4" s="1"/>
  <c r="H2036" i="4"/>
  <c r="K2036" i="4" s="1"/>
  <c r="H2035" i="4"/>
  <c r="K2035" i="4" s="1"/>
  <c r="H2034" i="4"/>
  <c r="K2034" i="4" s="1"/>
  <c r="H2033" i="4"/>
  <c r="K2033" i="4" s="1"/>
  <c r="H2032" i="4"/>
  <c r="K2032" i="4" s="1"/>
  <c r="H2031" i="4"/>
  <c r="K2031" i="4" s="1"/>
  <c r="H2030" i="4"/>
  <c r="K2030" i="4" s="1"/>
  <c r="H2029" i="4"/>
  <c r="K2029" i="4" s="1"/>
  <c r="H2022" i="4"/>
  <c r="K2022" i="4" s="1"/>
  <c r="H2021" i="4"/>
  <c r="K2021" i="4" s="1"/>
  <c r="H2020" i="4"/>
  <c r="K2020" i="4" s="1"/>
  <c r="H2019" i="4"/>
  <c r="K2019" i="4" s="1"/>
  <c r="H2018" i="4"/>
  <c r="K2018" i="4" s="1"/>
  <c r="H2017" i="4"/>
  <c r="K2017" i="4" s="1"/>
  <c r="H2016" i="4"/>
  <c r="K2016" i="4" s="1"/>
  <c r="H1986" i="4"/>
  <c r="K1986" i="4" s="1"/>
  <c r="H1979" i="4"/>
  <c r="K1979" i="4" s="1"/>
  <c r="H1992" i="4"/>
  <c r="K1992" i="4" s="1"/>
  <c r="H1991" i="4"/>
  <c r="K1991" i="4" s="1"/>
  <c r="H1990" i="4"/>
  <c r="K1990" i="4" s="1"/>
  <c r="H1989" i="4"/>
  <c r="K1989" i="4" s="1"/>
  <c r="H1988" i="4"/>
  <c r="K1988" i="4" s="1"/>
  <c r="H1987" i="4"/>
  <c r="K1987" i="4" s="1"/>
  <c r="H1985" i="4"/>
  <c r="K1985" i="4" s="1"/>
  <c r="H1984" i="4"/>
  <c r="K1984" i="4" s="1"/>
  <c r="H1983" i="4"/>
  <c r="K1983" i="4" s="1"/>
  <c r="H1982" i="4"/>
  <c r="K1982" i="4" s="1"/>
  <c r="H1981" i="4"/>
  <c r="K1981" i="4" s="1"/>
  <c r="H1980" i="4"/>
  <c r="K1980" i="4" s="1"/>
  <c r="H1978" i="4"/>
  <c r="K1978" i="4" s="1"/>
  <c r="H1977" i="4"/>
  <c r="K1977" i="4" s="1"/>
  <c r="O1992" i="4"/>
  <c r="N1992" i="4" s="1"/>
  <c r="O1991" i="4"/>
  <c r="N1991" i="4" s="1"/>
  <c r="O1990" i="4"/>
  <c r="N1990" i="4" s="1"/>
  <c r="O1989" i="4"/>
  <c r="N1989" i="4" s="1"/>
  <c r="O1988" i="4"/>
  <c r="N1988" i="4" s="1"/>
  <c r="O1987" i="4"/>
  <c r="N1987" i="4" s="1"/>
  <c r="O1985" i="4"/>
  <c r="N1985" i="4" s="1"/>
  <c r="O1984" i="4"/>
  <c r="N1984" i="4" s="1"/>
  <c r="O1983" i="4"/>
  <c r="N1983" i="4" s="1"/>
  <c r="O1982" i="4"/>
  <c r="N1982" i="4" s="1"/>
  <c r="O1981" i="4"/>
  <c r="N1981" i="4" s="1"/>
  <c r="O1980" i="4"/>
  <c r="N1980" i="4" s="1"/>
  <c r="O1978" i="4"/>
  <c r="N1978" i="4" s="1"/>
  <c r="O1977" i="4"/>
  <c r="N1977" i="4" s="1"/>
  <c r="O2006" i="4"/>
  <c r="N2006" i="4" s="1"/>
  <c r="O2005" i="4"/>
  <c r="N2005" i="4" s="1"/>
  <c r="O2003" i="4"/>
  <c r="N2003" i="4" s="1"/>
  <c r="O2002" i="4"/>
  <c r="N2002" i="4" s="1"/>
  <c r="O2001" i="4"/>
  <c r="N2001" i="4" s="1"/>
  <c r="O2000" i="4"/>
  <c r="N2000" i="4" s="1"/>
  <c r="O1999" i="4"/>
  <c r="N1999" i="4" s="1"/>
  <c r="O1998" i="4"/>
  <c r="N1998" i="4" s="1"/>
  <c r="O1997" i="4"/>
  <c r="N1997" i="4" s="1"/>
  <c r="O1996" i="4"/>
  <c r="N1996" i="4" s="1"/>
  <c r="O1995" i="4"/>
  <c r="N1995" i="4" s="1"/>
  <c r="O1994" i="4"/>
  <c r="N1994" i="4" s="1"/>
  <c r="O1975" i="4"/>
  <c r="N1975" i="4" s="1"/>
  <c r="O1974" i="4"/>
  <c r="N1974" i="4" s="1"/>
  <c r="O1973" i="4"/>
  <c r="N1973" i="4" s="1"/>
  <c r="O1972" i="4"/>
  <c r="N1972" i="4" s="1"/>
  <c r="O1971" i="4"/>
  <c r="N1971" i="4" s="1"/>
  <c r="O1970" i="4"/>
  <c r="N1970" i="4" s="1"/>
  <c r="O1969" i="4"/>
  <c r="N1969" i="4" s="1"/>
  <c r="O1968" i="4"/>
  <c r="N1968" i="4" s="1"/>
  <c r="O1966" i="4"/>
  <c r="N1966" i="4" s="1"/>
  <c r="O1965" i="4"/>
  <c r="N1965" i="4" s="1"/>
  <c r="O1964" i="4"/>
  <c r="N1964" i="4" s="1"/>
  <c r="O1963" i="4"/>
  <c r="N1963" i="4" s="1"/>
  <c r="O1962" i="4"/>
  <c r="N1962" i="4" s="1"/>
  <c r="O1961" i="4"/>
  <c r="N1961" i="4" s="1"/>
  <c r="O1960" i="4"/>
  <c r="N1960" i="4" s="1"/>
  <c r="O1959" i="4"/>
  <c r="N1959" i="4" s="1"/>
  <c r="H2006" i="4"/>
  <c r="K2006" i="4" s="1"/>
  <c r="H2005" i="4"/>
  <c r="K2005" i="4" s="1"/>
  <c r="H2003" i="4"/>
  <c r="K2003" i="4" s="1"/>
  <c r="H2002" i="4"/>
  <c r="K2002" i="4" s="1"/>
  <c r="H2001" i="4"/>
  <c r="K2001" i="4" s="1"/>
  <c r="H2000" i="4"/>
  <c r="K2000" i="4" s="1"/>
  <c r="H1999" i="4"/>
  <c r="K1999" i="4" s="1"/>
  <c r="H1998" i="4"/>
  <c r="K1998" i="4" s="1"/>
  <c r="H1997" i="4"/>
  <c r="K1997" i="4" s="1"/>
  <c r="H1996" i="4"/>
  <c r="K1996" i="4" s="1"/>
  <c r="H1995" i="4"/>
  <c r="K1995" i="4" s="1"/>
  <c r="H1994" i="4"/>
  <c r="K1994" i="4" s="1"/>
  <c r="H1975" i="4"/>
  <c r="K1975" i="4" s="1"/>
  <c r="H1974" i="4"/>
  <c r="K1974" i="4" s="1"/>
  <c r="H1973" i="4"/>
  <c r="K1973" i="4" s="1"/>
  <c r="H1972" i="4"/>
  <c r="K1972" i="4" s="1"/>
  <c r="H1971" i="4"/>
  <c r="K1971" i="4" s="1"/>
  <c r="H1970" i="4"/>
  <c r="K1970" i="4" s="1"/>
  <c r="H1969" i="4"/>
  <c r="K1969" i="4" s="1"/>
  <c r="H1968" i="4"/>
  <c r="K1968" i="4" s="1"/>
  <c r="H1966" i="4"/>
  <c r="K1966" i="4" s="1"/>
  <c r="H1965" i="4"/>
  <c r="K1965" i="4" s="1"/>
  <c r="H1964" i="4"/>
  <c r="K1964" i="4" s="1"/>
  <c r="H1963" i="4"/>
  <c r="K1963" i="4" s="1"/>
  <c r="H1962" i="4"/>
  <c r="K1962" i="4" s="1"/>
  <c r="H1961" i="4"/>
  <c r="K1961" i="4" s="1"/>
  <c r="H1960" i="4"/>
  <c r="K1960" i="4" s="1"/>
  <c r="H1959" i="4"/>
  <c r="K1959" i="4" s="1"/>
  <c r="O1950" i="4"/>
  <c r="N1950" i="4" s="1"/>
  <c r="O1949" i="4"/>
  <c r="N1949" i="4" s="1"/>
  <c r="O1948" i="4"/>
  <c r="N1948" i="4" s="1"/>
  <c r="O1947" i="4"/>
  <c r="N1947" i="4" s="1"/>
  <c r="O1946" i="4"/>
  <c r="N1946" i="4" s="1"/>
  <c r="O1945" i="4"/>
  <c r="N1945" i="4" s="1"/>
  <c r="O1942" i="4"/>
  <c r="N1942" i="4" s="1"/>
  <c r="O1941" i="4"/>
  <c r="N1941" i="4" s="1"/>
  <c r="O1939" i="4"/>
  <c r="N1939" i="4" s="1"/>
  <c r="O1937" i="4"/>
  <c r="N1937" i="4" s="1"/>
  <c r="O1936" i="4"/>
  <c r="N1936" i="4" s="1"/>
  <c r="O1935" i="4"/>
  <c r="N1935" i="4" s="1"/>
  <c r="O1934" i="4"/>
  <c r="N1934" i="4" s="1"/>
  <c r="O1933" i="4"/>
  <c r="N1933" i="4" s="1"/>
  <c r="O1932" i="4"/>
  <c r="N1932" i="4" s="1"/>
  <c r="O1931" i="4"/>
  <c r="N1931" i="4" s="1"/>
  <c r="O1930" i="4"/>
  <c r="N1930" i="4" s="1"/>
  <c r="O1929" i="4"/>
  <c r="N1929" i="4" s="1"/>
  <c r="O1928" i="4"/>
  <c r="N1928" i="4" s="1"/>
  <c r="O1926" i="4"/>
  <c r="N1926" i="4" s="1"/>
  <c r="O1925" i="4"/>
  <c r="N1925" i="4" s="1"/>
  <c r="O1924" i="4"/>
  <c r="N1924" i="4" s="1"/>
  <c r="O1923" i="4"/>
  <c r="N1923" i="4" s="1"/>
  <c r="O1921" i="4"/>
  <c r="N1921" i="4" s="1"/>
  <c r="O1920" i="4"/>
  <c r="N1920" i="4" s="1"/>
  <c r="O1919" i="4"/>
  <c r="N1919" i="4" s="1"/>
  <c r="O1918" i="4"/>
  <c r="N1918" i="4" s="1"/>
  <c r="H1950" i="4"/>
  <c r="K1950" i="4" s="1"/>
  <c r="H1949" i="4"/>
  <c r="K1949" i="4" s="1"/>
  <c r="H1948" i="4"/>
  <c r="K1948" i="4" s="1"/>
  <c r="H1947" i="4"/>
  <c r="K1947" i="4" s="1"/>
  <c r="H1946" i="4"/>
  <c r="K1946" i="4" s="1"/>
  <c r="H1942" i="4"/>
  <c r="K1942" i="4" s="1"/>
  <c r="H1941" i="4"/>
  <c r="K1941" i="4" s="1"/>
  <c r="H1939" i="4"/>
  <c r="K1939" i="4" s="1"/>
  <c r="H1937" i="4"/>
  <c r="K1937" i="4" s="1"/>
  <c r="H1936" i="4"/>
  <c r="K1936" i="4" s="1"/>
  <c r="H1935" i="4"/>
  <c r="K1935" i="4" s="1"/>
  <c r="H1934" i="4"/>
  <c r="K1934" i="4" s="1"/>
  <c r="H1933" i="4"/>
  <c r="K1933" i="4" s="1"/>
  <c r="H1932" i="4"/>
  <c r="K1932" i="4" s="1"/>
  <c r="H1931" i="4"/>
  <c r="K1931" i="4" s="1"/>
  <c r="H1930" i="4"/>
  <c r="K1930" i="4" s="1"/>
  <c r="H1929" i="4"/>
  <c r="K1929" i="4" s="1"/>
  <c r="H1928" i="4"/>
  <c r="K1928" i="4" s="1"/>
  <c r="H1926" i="4"/>
  <c r="K1926" i="4" s="1"/>
  <c r="H1925" i="4"/>
  <c r="K1925" i="4" s="1"/>
  <c r="H1924" i="4"/>
  <c r="K1924" i="4" s="1"/>
  <c r="H1923" i="4"/>
  <c r="K1923" i="4" s="1"/>
  <c r="H1921" i="4"/>
  <c r="K1921" i="4" s="1"/>
  <c r="H1920" i="4"/>
  <c r="K1920" i="4" s="1"/>
  <c r="H1919" i="4"/>
  <c r="K1919" i="4" s="1"/>
  <c r="H1918" i="4"/>
  <c r="K1918" i="4" s="1"/>
  <c r="O1911" i="4"/>
  <c r="N1911" i="4" s="1"/>
  <c r="O1910" i="4"/>
  <c r="N1910" i="4" s="1"/>
  <c r="O1909" i="4"/>
  <c r="N1909" i="4" s="1"/>
  <c r="O1908" i="4"/>
  <c r="N1908" i="4" s="1"/>
  <c r="O1907" i="4"/>
  <c r="N1907" i="4" s="1"/>
  <c r="O1906" i="4"/>
  <c r="N1906" i="4" s="1"/>
  <c r="O1905" i="4"/>
  <c r="N1905" i="4" s="1"/>
  <c r="O1904" i="4"/>
  <c r="N1904" i="4" s="1"/>
  <c r="O1903" i="4"/>
  <c r="N1903" i="4" s="1"/>
  <c r="O1902" i="4"/>
  <c r="N1902" i="4" s="1"/>
  <c r="H1911" i="4"/>
  <c r="K1911" i="4" s="1"/>
  <c r="H1910" i="4"/>
  <c r="K1910" i="4" s="1"/>
  <c r="H1909" i="4"/>
  <c r="K1909" i="4" s="1"/>
  <c r="H1908" i="4"/>
  <c r="K1908" i="4" s="1"/>
  <c r="H1907" i="4"/>
  <c r="K1907" i="4" s="1"/>
  <c r="H1906" i="4"/>
  <c r="K1906" i="4" s="1"/>
  <c r="H1905" i="4"/>
  <c r="K1905" i="4" s="1"/>
  <c r="H1904" i="4"/>
  <c r="K1904" i="4" s="1"/>
  <c r="H1903" i="4"/>
  <c r="K1903" i="4" s="1"/>
  <c r="H1902" i="4"/>
  <c r="K1902" i="4" s="1"/>
  <c r="O1890" i="4"/>
  <c r="N1890" i="4" s="1"/>
  <c r="O1888" i="4"/>
  <c r="N1888" i="4" s="1"/>
  <c r="O1887" i="4"/>
  <c r="N1887" i="4" s="1"/>
  <c r="O1886" i="4"/>
  <c r="N1886" i="4" s="1"/>
  <c r="O1885" i="4"/>
  <c r="N1885" i="4" s="1"/>
  <c r="O1884" i="4"/>
  <c r="N1884" i="4" s="1"/>
  <c r="O1883" i="4"/>
  <c r="N1883" i="4" s="1"/>
  <c r="O1882" i="4"/>
  <c r="N1882" i="4" s="1"/>
  <c r="O1881" i="4"/>
  <c r="N1881" i="4" s="1"/>
  <c r="O1879" i="4"/>
  <c r="N1879" i="4" s="1"/>
  <c r="O1878" i="4"/>
  <c r="N1878" i="4" s="1"/>
  <c r="O1877" i="4"/>
  <c r="N1877" i="4" s="1"/>
  <c r="O1876" i="4"/>
  <c r="N1876" i="4" s="1"/>
  <c r="O1875" i="4"/>
  <c r="N1875" i="4" s="1"/>
  <c r="O1874" i="4"/>
  <c r="N1874" i="4" s="1"/>
  <c r="O1873" i="4"/>
  <c r="N1873" i="4" s="1"/>
  <c r="O1872" i="4"/>
  <c r="N1872" i="4" s="1"/>
  <c r="O1871" i="4"/>
  <c r="N1871" i="4" s="1"/>
  <c r="O1870" i="4"/>
  <c r="N1870" i="4" s="1"/>
  <c r="O1869" i="4"/>
  <c r="N1869" i="4" s="1"/>
  <c r="O1867" i="4"/>
  <c r="N1867" i="4" s="1"/>
  <c r="O1866" i="4"/>
  <c r="N1866" i="4" s="1"/>
  <c r="O1865" i="4"/>
  <c r="N1865" i="4" s="1"/>
  <c r="O1864" i="4"/>
  <c r="N1864" i="4" s="1"/>
  <c r="O1863" i="4"/>
  <c r="N1863" i="4" s="1"/>
  <c r="O1862" i="4"/>
  <c r="N1862" i="4" s="1"/>
  <c r="O1861" i="4"/>
  <c r="N1861" i="4" s="1"/>
  <c r="O1860" i="4"/>
  <c r="N1860" i="4" s="1"/>
  <c r="O1859" i="4"/>
  <c r="N1859" i="4" s="1"/>
  <c r="O1858" i="4"/>
  <c r="N1858" i="4" s="1"/>
  <c r="O1857" i="4"/>
  <c r="N1857" i="4" s="1"/>
  <c r="O1855" i="4"/>
  <c r="N1855" i="4" s="1"/>
  <c r="O1854" i="4"/>
  <c r="N1854" i="4" s="1"/>
  <c r="O1853" i="4"/>
  <c r="N1853" i="4" s="1"/>
  <c r="O1852" i="4"/>
  <c r="N1852" i="4" s="1"/>
  <c r="O1851" i="4"/>
  <c r="N1851" i="4" s="1"/>
  <c r="O1850" i="4"/>
  <c r="N1850" i="4" s="1"/>
  <c r="O1849" i="4"/>
  <c r="N1849" i="4" s="1"/>
  <c r="O1848" i="4"/>
  <c r="N1848" i="4" s="1"/>
  <c r="O1847" i="4"/>
  <c r="N1847" i="4" s="1"/>
  <c r="O1846" i="4"/>
  <c r="N1846" i="4" s="1"/>
  <c r="H1890" i="4"/>
  <c r="K1890" i="4" s="1"/>
  <c r="H1888" i="4"/>
  <c r="K1888" i="4" s="1"/>
  <c r="H1887" i="4"/>
  <c r="K1887" i="4" s="1"/>
  <c r="H1886" i="4"/>
  <c r="K1886" i="4" s="1"/>
  <c r="H1885" i="4"/>
  <c r="K1885" i="4" s="1"/>
  <c r="H1884" i="4"/>
  <c r="K1884" i="4" s="1"/>
  <c r="H1883" i="4"/>
  <c r="K1883" i="4" s="1"/>
  <c r="H1882" i="4"/>
  <c r="K1882" i="4" s="1"/>
  <c r="H1881" i="4"/>
  <c r="K1881" i="4" s="1"/>
  <c r="H1878" i="4"/>
  <c r="K1878" i="4" s="1"/>
  <c r="H1876" i="4"/>
  <c r="K1876" i="4" s="1"/>
  <c r="H1874" i="4"/>
  <c r="K1874" i="4" s="1"/>
  <c r="H1872" i="4"/>
  <c r="K1872" i="4" s="1"/>
  <c r="H1871" i="4"/>
  <c r="K1871" i="4" s="1"/>
  <c r="H1870" i="4"/>
  <c r="K1870" i="4" s="1"/>
  <c r="H1869" i="4"/>
  <c r="K1869" i="4" s="1"/>
  <c r="H1867" i="4"/>
  <c r="K1867" i="4" s="1"/>
  <c r="H1866" i="4"/>
  <c r="K1866" i="4" s="1"/>
  <c r="H1865" i="4"/>
  <c r="K1865" i="4" s="1"/>
  <c r="H1864" i="4"/>
  <c r="K1864" i="4" s="1"/>
  <c r="H1863" i="4"/>
  <c r="K1863" i="4" s="1"/>
  <c r="H1862" i="4"/>
  <c r="K1862" i="4" s="1"/>
  <c r="H1861" i="4"/>
  <c r="K1861" i="4" s="1"/>
  <c r="H1860" i="4"/>
  <c r="K1860" i="4" s="1"/>
  <c r="H1859" i="4"/>
  <c r="K1859" i="4" s="1"/>
  <c r="H1858" i="4"/>
  <c r="K1858" i="4" s="1"/>
  <c r="H1857" i="4"/>
  <c r="K1857" i="4" s="1"/>
  <c r="H1855" i="4"/>
  <c r="K1855" i="4" s="1"/>
  <c r="H1854" i="4"/>
  <c r="K1854" i="4" s="1"/>
  <c r="H1853" i="4"/>
  <c r="K1853" i="4" s="1"/>
  <c r="H1852" i="4"/>
  <c r="K1852" i="4" s="1"/>
  <c r="H1851" i="4"/>
  <c r="K1851" i="4" s="1"/>
  <c r="H1850" i="4"/>
  <c r="K1850" i="4" s="1"/>
  <c r="H1849" i="4"/>
  <c r="K1849" i="4" s="1"/>
  <c r="H1848" i="4"/>
  <c r="K1848" i="4" s="1"/>
  <c r="H1847" i="4"/>
  <c r="K1847" i="4" s="1"/>
  <c r="H1846" i="4"/>
  <c r="K1846" i="4" s="1"/>
  <c r="O1833" i="4"/>
  <c r="N1833" i="4" s="1"/>
  <c r="O1831" i="4"/>
  <c r="N1831" i="4" s="1"/>
  <c r="O1830" i="4"/>
  <c r="N1830" i="4" s="1"/>
  <c r="O1829" i="4"/>
  <c r="N1829" i="4" s="1"/>
  <c r="O1828" i="4"/>
  <c r="N1828" i="4" s="1"/>
  <c r="O1827" i="4"/>
  <c r="N1827" i="4" s="1"/>
  <c r="O1826" i="4"/>
  <c r="N1826" i="4" s="1"/>
  <c r="O1825" i="4"/>
  <c r="N1825" i="4" s="1"/>
  <c r="O1824" i="4"/>
  <c r="N1824" i="4" s="1"/>
  <c r="O1823" i="4"/>
  <c r="N1823" i="4" s="1"/>
  <c r="O1822" i="4"/>
  <c r="N1822" i="4" s="1"/>
  <c r="O1821" i="4"/>
  <c r="N1821" i="4" s="1"/>
  <c r="O1820" i="4"/>
  <c r="N1820" i="4" s="1"/>
  <c r="O1819" i="4"/>
  <c r="N1819" i="4" s="1"/>
  <c r="O1818" i="4"/>
  <c r="N1818" i="4" s="1"/>
  <c r="O1817" i="4"/>
  <c r="N1817" i="4" s="1"/>
  <c r="O1816" i="4"/>
  <c r="N1816" i="4" s="1"/>
  <c r="O1814" i="4"/>
  <c r="N1814" i="4" s="1"/>
  <c r="O1813" i="4"/>
  <c r="N1813" i="4" s="1"/>
  <c r="O1811" i="4"/>
  <c r="N1811" i="4" s="1"/>
  <c r="O1810" i="4"/>
  <c r="N1810" i="4" s="1"/>
  <c r="O1809" i="4"/>
  <c r="N1809" i="4" s="1"/>
  <c r="O1808" i="4"/>
  <c r="N1808" i="4" s="1"/>
  <c r="O1806" i="4"/>
  <c r="N1806" i="4" s="1"/>
  <c r="O1805" i="4"/>
  <c r="N1805" i="4" s="1"/>
  <c r="O1804" i="4"/>
  <c r="N1804" i="4" s="1"/>
  <c r="O1803" i="4"/>
  <c r="N1803" i="4" s="1"/>
  <c r="O1802" i="4"/>
  <c r="N1802" i="4" s="1"/>
  <c r="O1800" i="4"/>
  <c r="N1800" i="4" s="1"/>
  <c r="O1799" i="4"/>
  <c r="N1799" i="4" s="1"/>
  <c r="O1798" i="4"/>
  <c r="N1798" i="4" s="1"/>
  <c r="O1797" i="4"/>
  <c r="N1797" i="4" s="1"/>
  <c r="O1796" i="4"/>
  <c r="N1796" i="4" s="1"/>
  <c r="O1795" i="4"/>
  <c r="N1795" i="4" s="1"/>
  <c r="O1794" i="4"/>
  <c r="N1794" i="4" s="1"/>
  <c r="O1793" i="4"/>
  <c r="N1793" i="4" s="1"/>
  <c r="O1792" i="4"/>
  <c r="N1792" i="4" s="1"/>
  <c r="O1791" i="4"/>
  <c r="N1791" i="4" s="1"/>
  <c r="H1833" i="4"/>
  <c r="K1833" i="4" s="1"/>
  <c r="H1831" i="4"/>
  <c r="K1831" i="4" s="1"/>
  <c r="H1830" i="4"/>
  <c r="K1830" i="4" s="1"/>
  <c r="H1829" i="4"/>
  <c r="K1829" i="4" s="1"/>
  <c r="H1828" i="4"/>
  <c r="K1828" i="4" s="1"/>
  <c r="H1827" i="4"/>
  <c r="K1827" i="4" s="1"/>
  <c r="H1826" i="4"/>
  <c r="K1826" i="4" s="1"/>
  <c r="H1825" i="4"/>
  <c r="K1825" i="4" s="1"/>
  <c r="H1824" i="4"/>
  <c r="K1824" i="4" s="1"/>
  <c r="H1823" i="4"/>
  <c r="K1823" i="4" s="1"/>
  <c r="H1822" i="4"/>
  <c r="K1822" i="4" s="1"/>
  <c r="H1821" i="4"/>
  <c r="K1821" i="4" s="1"/>
  <c r="H1820" i="4"/>
  <c r="K1820" i="4" s="1"/>
  <c r="H1819" i="4"/>
  <c r="K1819" i="4" s="1"/>
  <c r="H1818" i="4"/>
  <c r="K1818" i="4" s="1"/>
  <c r="H1817" i="4"/>
  <c r="K1817" i="4" s="1"/>
  <c r="H1816" i="4"/>
  <c r="K1816" i="4" s="1"/>
  <c r="H1814" i="4"/>
  <c r="K1814" i="4" s="1"/>
  <c r="H1813" i="4"/>
  <c r="K1813" i="4" s="1"/>
  <c r="H1811" i="4"/>
  <c r="K1811" i="4" s="1"/>
  <c r="H1810" i="4"/>
  <c r="K1810" i="4" s="1"/>
  <c r="H1809" i="4"/>
  <c r="K1809" i="4" s="1"/>
  <c r="H1808" i="4"/>
  <c r="K1808" i="4" s="1"/>
  <c r="H1806" i="4"/>
  <c r="K1806" i="4" s="1"/>
  <c r="H1805" i="4"/>
  <c r="K1805" i="4" s="1"/>
  <c r="H1804" i="4"/>
  <c r="K1804" i="4" s="1"/>
  <c r="H1803" i="4"/>
  <c r="K1803" i="4" s="1"/>
  <c r="H1802" i="4"/>
  <c r="K1802" i="4" s="1"/>
  <c r="H1800" i="4"/>
  <c r="K1800" i="4" s="1"/>
  <c r="H1799" i="4"/>
  <c r="K1799" i="4" s="1"/>
  <c r="H1798" i="4"/>
  <c r="K1798" i="4" s="1"/>
  <c r="H1797" i="4"/>
  <c r="K1797" i="4" s="1"/>
  <c r="H1796" i="4"/>
  <c r="K1796" i="4" s="1"/>
  <c r="H1795" i="4"/>
  <c r="K1795" i="4" s="1"/>
  <c r="H1794" i="4"/>
  <c r="K1794" i="4" s="1"/>
  <c r="H1793" i="4"/>
  <c r="K1793" i="4" s="1"/>
  <c r="H1792" i="4"/>
  <c r="K1792" i="4" s="1"/>
  <c r="H1791" i="4"/>
  <c r="K1791" i="4" s="1"/>
  <c r="O1780" i="4"/>
  <c r="N1780" i="4" s="1"/>
  <c r="O1779" i="4"/>
  <c r="N1779" i="4" s="1"/>
  <c r="O1781" i="4"/>
  <c r="N1781" i="4" s="1"/>
  <c r="H1781" i="4"/>
  <c r="K1781" i="4" s="1"/>
  <c r="H1780" i="4"/>
  <c r="K1780" i="4" s="1"/>
  <c r="H1779" i="4"/>
  <c r="K1779" i="4" s="1"/>
  <c r="H1777" i="4"/>
  <c r="K1777" i="4" s="1"/>
  <c r="H1776" i="4"/>
  <c r="K1776" i="4" s="1"/>
  <c r="H1775" i="4"/>
  <c r="K1775" i="4" s="1"/>
  <c r="H1774" i="4"/>
  <c r="K1774" i="4" s="1"/>
  <c r="H1772" i="4"/>
  <c r="K1772" i="4" s="1"/>
  <c r="H1771" i="4"/>
  <c r="K1771" i="4" s="1"/>
  <c r="H1770" i="4"/>
  <c r="K1770" i="4" s="1"/>
  <c r="H1769" i="4"/>
  <c r="K1769" i="4" s="1"/>
  <c r="H1768" i="4"/>
  <c r="K1768" i="4" s="1"/>
  <c r="H1767" i="4"/>
  <c r="K1767" i="4" s="1"/>
  <c r="H1766" i="4"/>
  <c r="K1766" i="4" s="1"/>
  <c r="H1765" i="4"/>
  <c r="K1765" i="4" s="1"/>
  <c r="H1763" i="4"/>
  <c r="K1763" i="4" s="1"/>
  <c r="H1762" i="4"/>
  <c r="K1762" i="4" s="1"/>
  <c r="H1761" i="4"/>
  <c r="K1761" i="4" s="1"/>
  <c r="H1759" i="4"/>
  <c r="K1759" i="4" s="1"/>
  <c r="H1757" i="4"/>
  <c r="K1757" i="4" s="1"/>
  <c r="H1755" i="4"/>
  <c r="K1755" i="4" s="1"/>
  <c r="O1777" i="4"/>
  <c r="N1777" i="4" s="1"/>
  <c r="O1776" i="4"/>
  <c r="N1776" i="4" s="1"/>
  <c r="O1775" i="4"/>
  <c r="N1775" i="4" s="1"/>
  <c r="O1774" i="4"/>
  <c r="N1774" i="4" s="1"/>
  <c r="O1772" i="4"/>
  <c r="N1772" i="4" s="1"/>
  <c r="O1771" i="4"/>
  <c r="N1771" i="4" s="1"/>
  <c r="O1770" i="4"/>
  <c r="N1770" i="4" s="1"/>
  <c r="O1769" i="4"/>
  <c r="N1769" i="4" s="1"/>
  <c r="O1768" i="4"/>
  <c r="N1768" i="4" s="1"/>
  <c r="O1767" i="4"/>
  <c r="N1767" i="4" s="1"/>
  <c r="O1766" i="4"/>
  <c r="N1766" i="4" s="1"/>
  <c r="O1765" i="4"/>
  <c r="N1765" i="4" s="1"/>
  <c r="O1763" i="4"/>
  <c r="N1763" i="4" s="1"/>
  <c r="O1762" i="4"/>
  <c r="N1762" i="4" s="1"/>
  <c r="O1761" i="4"/>
  <c r="N1761" i="4" s="1"/>
  <c r="O1760" i="4"/>
  <c r="N1760" i="4" s="1"/>
  <c r="O1759" i="4"/>
  <c r="N1759" i="4" s="1"/>
  <c r="O1758" i="4"/>
  <c r="N1758" i="4" s="1"/>
  <c r="O1757" i="4"/>
  <c r="N1757" i="4" s="1"/>
  <c r="O1756" i="4"/>
  <c r="N1756" i="4" s="1"/>
  <c r="O1755" i="4"/>
  <c r="N1755" i="4" s="1"/>
  <c r="O1748" i="4"/>
  <c r="N1748" i="4" s="1"/>
  <c r="O1747" i="4"/>
  <c r="N1747" i="4" s="1"/>
  <c r="O1746" i="4"/>
  <c r="N1746" i="4" s="1"/>
  <c r="O1745" i="4"/>
  <c r="N1745" i="4" s="1"/>
  <c r="O1744" i="4"/>
  <c r="N1744" i="4" s="1"/>
  <c r="O1742" i="4"/>
  <c r="N1742" i="4" s="1"/>
  <c r="O1741" i="4"/>
  <c r="N1741" i="4" s="1"/>
  <c r="O1740" i="4"/>
  <c r="N1740" i="4" s="1"/>
  <c r="O1739" i="4"/>
  <c r="N1739" i="4" s="1"/>
  <c r="O1738" i="4"/>
  <c r="N1738" i="4" s="1"/>
  <c r="H1748" i="4"/>
  <c r="H1747" i="4"/>
  <c r="H1746" i="4"/>
  <c r="H1745" i="4"/>
  <c r="H1744" i="4"/>
  <c r="H1742" i="4"/>
  <c r="H1741" i="4"/>
  <c r="H1740" i="4"/>
  <c r="H1739" i="4"/>
  <c r="H1738" i="4"/>
  <c r="O1717" i="4"/>
  <c r="N1717" i="4" s="1"/>
  <c r="O1716" i="4"/>
  <c r="N1716" i="4" s="1"/>
  <c r="O1715" i="4"/>
  <c r="N1715" i="4" s="1"/>
  <c r="O1714" i="4"/>
  <c r="N1714" i="4" s="1"/>
  <c r="O1711" i="4"/>
  <c r="N1711" i="4" s="1"/>
  <c r="O1710" i="4"/>
  <c r="N1710" i="4" s="1"/>
  <c r="O1708" i="4"/>
  <c r="N1708" i="4" s="1"/>
  <c r="O1707" i="4"/>
  <c r="N1707" i="4" s="1"/>
  <c r="O1706" i="4"/>
  <c r="N1706" i="4" s="1"/>
  <c r="O1705" i="4"/>
  <c r="N1705" i="4" s="1"/>
  <c r="O1704" i="4"/>
  <c r="N1704" i="4" s="1"/>
  <c r="O1703" i="4"/>
  <c r="N1703" i="4" s="1"/>
  <c r="O1702" i="4"/>
  <c r="N1702" i="4" s="1"/>
  <c r="O1701" i="4"/>
  <c r="N1701" i="4" s="1"/>
  <c r="O1700" i="4"/>
  <c r="N1700" i="4" s="1"/>
  <c r="O1699" i="4"/>
  <c r="N1699" i="4" s="1"/>
  <c r="O1698" i="4"/>
  <c r="N1698" i="4" s="1"/>
  <c r="O1697" i="4"/>
  <c r="N1697" i="4" s="1"/>
  <c r="O1696" i="4"/>
  <c r="N1696" i="4" s="1"/>
  <c r="O1695" i="4"/>
  <c r="N1695" i="4" s="1"/>
  <c r="O1694" i="4"/>
  <c r="N1694" i="4" s="1"/>
  <c r="O1692" i="4"/>
  <c r="N1692" i="4" s="1"/>
  <c r="O1691" i="4"/>
  <c r="N1691" i="4" s="1"/>
  <c r="O1690" i="4"/>
  <c r="N1690" i="4" s="1"/>
  <c r="O1689" i="4"/>
  <c r="N1689" i="4" s="1"/>
  <c r="O1688" i="4"/>
  <c r="N1688" i="4" s="1"/>
  <c r="O1687" i="4"/>
  <c r="N1687" i="4" s="1"/>
  <c r="O1686" i="4"/>
  <c r="N1686" i="4" s="1"/>
  <c r="O1685" i="4"/>
  <c r="N1685" i="4" s="1"/>
  <c r="O1684" i="4"/>
  <c r="N1684" i="4" s="1"/>
  <c r="O1683" i="4"/>
  <c r="N1683" i="4" s="1"/>
  <c r="O1682" i="4"/>
  <c r="N1682" i="4" s="1"/>
  <c r="H1717" i="4"/>
  <c r="H1716" i="4"/>
  <c r="H1715" i="4"/>
  <c r="H1714" i="4"/>
  <c r="H1711" i="4"/>
  <c r="H1710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2" i="4"/>
  <c r="H1691" i="4"/>
  <c r="H1690" i="4"/>
  <c r="H1689" i="4"/>
  <c r="H1688" i="4"/>
  <c r="H1687" i="4"/>
  <c r="H1686" i="4"/>
  <c r="H1685" i="4"/>
  <c r="H1684" i="4"/>
  <c r="H1683" i="4"/>
  <c r="H1682" i="4"/>
  <c r="O1667" i="4"/>
  <c r="N1667" i="4" s="1"/>
  <c r="O1666" i="4"/>
  <c r="N1666" i="4" s="1"/>
  <c r="O1665" i="4"/>
  <c r="N1665" i="4" s="1"/>
  <c r="O1664" i="4"/>
  <c r="N1664" i="4" s="1"/>
  <c r="O1663" i="4"/>
  <c r="N1663" i="4" s="1"/>
  <c r="O1662" i="4"/>
  <c r="N1662" i="4" s="1"/>
  <c r="O1661" i="4"/>
  <c r="N1661" i="4" s="1"/>
  <c r="O1658" i="4"/>
  <c r="N1658" i="4" s="1"/>
  <c r="O1657" i="4"/>
  <c r="N1657" i="4" s="1"/>
  <c r="O1656" i="4"/>
  <c r="N1656" i="4" s="1"/>
  <c r="O1655" i="4"/>
  <c r="N1655" i="4" s="1"/>
  <c r="O1654" i="4"/>
  <c r="N1654" i="4" s="1"/>
  <c r="O1653" i="4"/>
  <c r="N1653" i="4" s="1"/>
  <c r="O1652" i="4"/>
  <c r="N1652" i="4" s="1"/>
  <c r="O1651" i="4"/>
  <c r="N1651" i="4" s="1"/>
  <c r="O1650" i="4"/>
  <c r="N1650" i="4" s="1"/>
  <c r="O1649" i="4"/>
  <c r="N1649" i="4" s="1"/>
  <c r="O1648" i="4"/>
  <c r="N1648" i="4" s="1"/>
  <c r="O1647" i="4"/>
  <c r="N1647" i="4" s="1"/>
  <c r="O1646" i="4"/>
  <c r="N1646" i="4" s="1"/>
  <c r="O1645" i="4"/>
  <c r="N1645" i="4" s="1"/>
  <c r="O1644" i="4"/>
  <c r="N1644" i="4" s="1"/>
  <c r="O1643" i="4"/>
  <c r="N1643" i="4" s="1"/>
  <c r="O1642" i="4"/>
  <c r="N1642" i="4" s="1"/>
  <c r="O1641" i="4"/>
  <c r="N1641" i="4" s="1"/>
  <c r="O1640" i="4"/>
  <c r="N1640" i="4" s="1"/>
  <c r="O1639" i="4"/>
  <c r="N1639" i="4" s="1"/>
  <c r="O1638" i="4"/>
  <c r="N1638" i="4" s="1"/>
  <c r="O1636" i="4"/>
  <c r="N1636" i="4" s="1"/>
  <c r="O1635" i="4"/>
  <c r="N1635" i="4" s="1"/>
  <c r="O1634" i="4"/>
  <c r="N1634" i="4" s="1"/>
  <c r="O1633" i="4"/>
  <c r="N1633" i="4" s="1"/>
  <c r="O1632" i="4"/>
  <c r="N1632" i="4" s="1"/>
  <c r="O1631" i="4"/>
  <c r="N1631" i="4" s="1"/>
  <c r="O1630" i="4"/>
  <c r="N1630" i="4" s="1"/>
  <c r="O1629" i="4"/>
  <c r="N1629" i="4" s="1"/>
  <c r="O1628" i="4"/>
  <c r="N1628" i="4" s="1"/>
  <c r="O1627" i="4"/>
  <c r="N1627" i="4" s="1"/>
  <c r="O1626" i="4"/>
  <c r="N1626" i="4" s="1"/>
  <c r="O1625" i="4"/>
  <c r="N1625" i="4" s="1"/>
  <c r="O1624" i="4"/>
  <c r="N1624" i="4" s="1"/>
  <c r="O1623" i="4"/>
  <c r="N1623" i="4" s="1"/>
  <c r="O1622" i="4"/>
  <c r="N1622" i="4" s="1"/>
  <c r="O1621" i="4"/>
  <c r="N1621" i="4" s="1"/>
  <c r="H1667" i="4"/>
  <c r="K1667" i="4" s="1"/>
  <c r="H1666" i="4"/>
  <c r="K1666" i="4" s="1"/>
  <c r="H1665" i="4"/>
  <c r="K1665" i="4" s="1"/>
  <c r="H1664" i="4"/>
  <c r="K1664" i="4" s="1"/>
  <c r="H1663" i="4"/>
  <c r="K1663" i="4" s="1"/>
  <c r="H1662" i="4"/>
  <c r="K1662" i="4" s="1"/>
  <c r="H1661" i="4"/>
  <c r="K1661" i="4" s="1"/>
  <c r="H1658" i="4"/>
  <c r="K1658" i="4" s="1"/>
  <c r="H1657" i="4"/>
  <c r="K1657" i="4" s="1"/>
  <c r="H1656" i="4"/>
  <c r="K1656" i="4" s="1"/>
  <c r="H1655" i="4"/>
  <c r="K1655" i="4" s="1"/>
  <c r="H1654" i="4"/>
  <c r="K1654" i="4" s="1"/>
  <c r="H1653" i="4"/>
  <c r="K1653" i="4" s="1"/>
  <c r="H1652" i="4"/>
  <c r="K1652" i="4" s="1"/>
  <c r="H1651" i="4"/>
  <c r="K1651" i="4" s="1"/>
  <c r="H1650" i="4"/>
  <c r="K1650" i="4" s="1"/>
  <c r="H1649" i="4"/>
  <c r="K1649" i="4" s="1"/>
  <c r="H1648" i="4"/>
  <c r="K1648" i="4" s="1"/>
  <c r="H1647" i="4"/>
  <c r="K1647" i="4" s="1"/>
  <c r="H1646" i="4"/>
  <c r="K1646" i="4" s="1"/>
  <c r="H1645" i="4"/>
  <c r="K1645" i="4" s="1"/>
  <c r="H1644" i="4"/>
  <c r="K1644" i="4" s="1"/>
  <c r="H1643" i="4"/>
  <c r="K1643" i="4" s="1"/>
  <c r="H1642" i="4"/>
  <c r="K1642" i="4" s="1"/>
  <c r="K1641" i="4"/>
  <c r="H1641" i="4"/>
  <c r="K1640" i="4"/>
  <c r="H1640" i="4"/>
  <c r="H1639" i="4"/>
  <c r="K1639" i="4" s="1"/>
  <c r="H1638" i="4"/>
  <c r="K1638" i="4" s="1"/>
  <c r="H1636" i="4"/>
  <c r="K1636" i="4" s="1"/>
  <c r="H1635" i="4"/>
  <c r="H1634" i="4"/>
  <c r="K1634" i="4" s="1"/>
  <c r="H1633" i="4"/>
  <c r="K1633" i="4" s="1"/>
  <c r="H1632" i="4"/>
  <c r="K1632" i="4" s="1"/>
  <c r="H1631" i="4"/>
  <c r="K1631" i="4" s="1"/>
  <c r="H1630" i="4"/>
  <c r="K1630" i="4" s="1"/>
  <c r="H1629" i="4"/>
  <c r="K1629" i="4" s="1"/>
  <c r="H1628" i="4"/>
  <c r="K1628" i="4" s="1"/>
  <c r="H1627" i="4"/>
  <c r="K1627" i="4" s="1"/>
  <c r="H1626" i="4"/>
  <c r="K1626" i="4" s="1"/>
  <c r="H1625" i="4"/>
  <c r="K1625" i="4" s="1"/>
  <c r="H1624" i="4"/>
  <c r="K1624" i="4" s="1"/>
  <c r="H1623" i="4"/>
  <c r="K1623" i="4" s="1"/>
  <c r="H1622" i="4"/>
  <c r="K1622" i="4" s="1"/>
  <c r="H1621" i="4"/>
  <c r="K1621" i="4" s="1"/>
  <c r="O1605" i="4"/>
  <c r="N1605" i="4" s="1"/>
  <c r="O1604" i="4"/>
  <c r="N1604" i="4" s="1"/>
  <c r="O1602" i="4"/>
  <c r="N1602" i="4" s="1"/>
  <c r="O1601" i="4"/>
  <c r="N1601" i="4" s="1"/>
  <c r="O1600" i="4"/>
  <c r="N1600" i="4" s="1"/>
  <c r="O1599" i="4"/>
  <c r="N1599" i="4" s="1"/>
  <c r="O1598" i="4"/>
  <c r="N1598" i="4" s="1"/>
  <c r="O1597" i="4"/>
  <c r="N1597" i="4" s="1"/>
  <c r="O1596" i="4"/>
  <c r="N1596" i="4" s="1"/>
  <c r="O1595" i="4"/>
  <c r="N1595" i="4" s="1"/>
  <c r="O1594" i="4"/>
  <c r="N1594" i="4" s="1"/>
  <c r="O1593" i="4"/>
  <c r="N1593" i="4" s="1"/>
  <c r="O1592" i="4"/>
  <c r="N1592" i="4" s="1"/>
  <c r="O1591" i="4"/>
  <c r="N1591" i="4" s="1"/>
  <c r="O1590" i="4"/>
  <c r="N1590" i="4" s="1"/>
  <c r="O1589" i="4"/>
  <c r="N1589" i="4" s="1"/>
  <c r="O1588" i="4"/>
  <c r="N1588" i="4" s="1"/>
  <c r="O1587" i="4"/>
  <c r="N1587" i="4" s="1"/>
  <c r="O1586" i="4"/>
  <c r="N1586" i="4" s="1"/>
  <c r="O1585" i="4"/>
  <c r="N1585" i="4" s="1"/>
  <c r="O1584" i="4"/>
  <c r="N1584" i="4" s="1"/>
  <c r="H1605" i="4"/>
  <c r="H1604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O1577" i="4"/>
  <c r="N1577" i="4" s="1"/>
  <c r="O1576" i="4"/>
  <c r="N1576" i="4" s="1"/>
  <c r="O1575" i="4"/>
  <c r="N1575" i="4" s="1"/>
  <c r="O1574" i="4"/>
  <c r="N1574" i="4" s="1"/>
  <c r="O1572" i="4"/>
  <c r="N1572" i="4" s="1"/>
  <c r="O1571" i="4"/>
  <c r="N1571" i="4" s="1"/>
  <c r="O1570" i="4"/>
  <c r="N1570" i="4" s="1"/>
  <c r="O1569" i="4"/>
  <c r="N1569" i="4" s="1"/>
  <c r="H1577" i="4"/>
  <c r="H1576" i="4"/>
  <c r="H1575" i="4"/>
  <c r="H1574" i="4"/>
  <c r="H1572" i="4"/>
  <c r="H1571" i="4"/>
  <c r="H1570" i="4"/>
  <c r="H1569" i="4"/>
  <c r="O1559" i="4"/>
  <c r="N1559" i="4" s="1"/>
  <c r="O1558" i="4"/>
  <c r="N1558" i="4" s="1"/>
  <c r="O1556" i="4"/>
  <c r="N1556" i="4" s="1"/>
  <c r="O1555" i="4"/>
  <c r="N1555" i="4" s="1"/>
  <c r="O1554" i="4"/>
  <c r="N1554" i="4" s="1"/>
  <c r="O1553" i="4"/>
  <c r="N1553" i="4" s="1"/>
  <c r="O1551" i="4"/>
  <c r="N1551" i="4" s="1"/>
  <c r="O1550" i="4"/>
  <c r="N1550" i="4" s="1"/>
  <c r="O1549" i="4"/>
  <c r="N1549" i="4" s="1"/>
  <c r="O1548" i="4"/>
  <c r="N1548" i="4" s="1"/>
  <c r="O1547" i="4"/>
  <c r="N1547" i="4" s="1"/>
  <c r="O1546" i="4"/>
  <c r="N1546" i="4" s="1"/>
  <c r="O1545" i="4"/>
  <c r="N1545" i="4" s="1"/>
  <c r="O1544" i="4"/>
  <c r="N1544" i="4" s="1"/>
  <c r="O1543" i="4"/>
  <c r="N1543" i="4" s="1"/>
  <c r="O1542" i="4"/>
  <c r="N1542" i="4" s="1"/>
  <c r="O1541" i="4"/>
  <c r="N1541" i="4" s="1"/>
  <c r="O1540" i="4"/>
  <c r="N1540" i="4" s="1"/>
  <c r="O1539" i="4"/>
  <c r="N1539" i="4" s="1"/>
  <c r="O1538" i="4"/>
  <c r="N1538" i="4" s="1"/>
  <c r="O1537" i="4"/>
  <c r="N1537" i="4" s="1"/>
  <c r="O1536" i="4"/>
  <c r="N1536" i="4" s="1"/>
  <c r="O1535" i="4"/>
  <c r="N1535" i="4" s="1"/>
  <c r="O1534" i="4"/>
  <c r="N1534" i="4" s="1"/>
  <c r="O1533" i="4"/>
  <c r="N1533" i="4" s="1"/>
  <c r="O1532" i="4"/>
  <c r="N1532" i="4" s="1"/>
  <c r="O1531" i="4"/>
  <c r="N1531" i="4" s="1"/>
  <c r="O1529" i="4"/>
  <c r="N1529" i="4" s="1"/>
  <c r="O1528" i="4"/>
  <c r="N1528" i="4" s="1"/>
  <c r="O1527" i="4"/>
  <c r="N1527" i="4" s="1"/>
  <c r="O1526" i="4"/>
  <c r="N1526" i="4" s="1"/>
  <c r="O1525" i="4"/>
  <c r="N1525" i="4" s="1"/>
  <c r="O1524" i="4"/>
  <c r="N1524" i="4" s="1"/>
  <c r="O1523" i="4"/>
  <c r="N1523" i="4" s="1"/>
  <c r="O1522" i="4"/>
  <c r="N1522" i="4" s="1"/>
  <c r="O1520" i="4"/>
  <c r="N1520" i="4" s="1"/>
  <c r="O1519" i="4"/>
  <c r="N1519" i="4" s="1"/>
  <c r="O1518" i="4"/>
  <c r="N1518" i="4" s="1"/>
  <c r="O1517" i="4"/>
  <c r="N1517" i="4" s="1"/>
  <c r="O1516" i="4"/>
  <c r="N1516" i="4" s="1"/>
  <c r="O1515" i="4"/>
  <c r="N1515" i="4" s="1"/>
  <c r="O1514" i="4"/>
  <c r="N1514" i="4" s="1"/>
  <c r="O1511" i="4"/>
  <c r="N1511" i="4" s="1"/>
  <c r="H1559" i="4"/>
  <c r="H1558" i="4"/>
  <c r="H1556" i="4"/>
  <c r="H1555" i="4"/>
  <c r="H1554" i="4"/>
  <c r="H1553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29" i="4"/>
  <c r="H1528" i="4"/>
  <c r="H1527" i="4"/>
  <c r="H1526" i="4"/>
  <c r="H1525" i="4"/>
  <c r="H1524" i="4"/>
  <c r="H1523" i="4"/>
  <c r="H1522" i="4"/>
  <c r="H1520" i="4"/>
  <c r="H1519" i="4"/>
  <c r="H1518" i="4"/>
  <c r="H1517" i="4"/>
  <c r="H1516" i="4"/>
  <c r="H1515" i="4"/>
  <c r="H1514" i="4"/>
  <c r="H1511" i="4"/>
  <c r="O1505" i="4"/>
  <c r="N1505" i="4" s="1"/>
  <c r="O1504" i="4"/>
  <c r="N1504" i="4" s="1"/>
  <c r="O1503" i="4"/>
  <c r="N1503" i="4" s="1"/>
  <c r="O1502" i="4"/>
  <c r="N1502" i="4" s="1"/>
  <c r="O1501" i="4"/>
  <c r="N1501" i="4" s="1"/>
  <c r="O1500" i="4"/>
  <c r="N1500" i="4" s="1"/>
  <c r="O1499" i="4"/>
  <c r="N1499" i="4" s="1"/>
  <c r="O1498" i="4"/>
  <c r="N1498" i="4" s="1"/>
  <c r="O1497" i="4"/>
  <c r="N1497" i="4" s="1"/>
  <c r="O1496" i="4"/>
  <c r="N1496" i="4" s="1"/>
  <c r="O1495" i="4"/>
  <c r="N1495" i="4" s="1"/>
  <c r="H1505" i="4"/>
  <c r="H1504" i="4"/>
  <c r="H1503" i="4"/>
  <c r="H1502" i="4"/>
  <c r="H1501" i="4"/>
  <c r="H1500" i="4"/>
  <c r="H1499" i="4"/>
  <c r="H1498" i="4"/>
  <c r="H1497" i="4"/>
  <c r="H1496" i="4"/>
  <c r="H1495" i="4"/>
  <c r="O1488" i="4"/>
  <c r="N1488" i="4" s="1"/>
  <c r="O1487" i="4"/>
  <c r="N1487" i="4" s="1"/>
  <c r="O1486" i="4"/>
  <c r="N1486" i="4" s="1"/>
  <c r="O1485" i="4"/>
  <c r="N1485" i="4" s="1"/>
  <c r="O1484" i="4"/>
  <c r="N1484" i="4" s="1"/>
  <c r="O1483" i="4"/>
  <c r="N1483" i="4" s="1"/>
  <c r="O1482" i="4"/>
  <c r="N1482" i="4" s="1"/>
  <c r="O1481" i="4"/>
  <c r="N1481" i="4" s="1"/>
  <c r="O1480" i="4"/>
  <c r="N1480" i="4" s="1"/>
  <c r="O1479" i="4"/>
  <c r="N1479" i="4" s="1"/>
  <c r="O1478" i="4"/>
  <c r="N1478" i="4" s="1"/>
  <c r="O1477" i="4"/>
  <c r="N1477" i="4" s="1"/>
  <c r="O1476" i="4"/>
  <c r="N1476" i="4" s="1"/>
  <c r="O1474" i="4"/>
  <c r="N1474" i="4" s="1"/>
  <c r="O1473" i="4"/>
  <c r="N1473" i="4" s="1"/>
  <c r="O1472" i="4"/>
  <c r="N1472" i="4" s="1"/>
  <c r="O1471" i="4"/>
  <c r="N1471" i="4" s="1"/>
  <c r="O1470" i="4"/>
  <c r="N1470" i="4" s="1"/>
  <c r="O1468" i="4"/>
  <c r="N1468" i="4" s="1"/>
  <c r="O1469" i="4"/>
  <c r="N1469" i="4" s="1"/>
  <c r="O1467" i="4"/>
  <c r="N1467" i="4" s="1"/>
  <c r="O1466" i="4"/>
  <c r="N1466" i="4" s="1"/>
  <c r="O1465" i="4"/>
  <c r="N1465" i="4" s="1"/>
  <c r="O1464" i="4"/>
  <c r="N1464" i="4" s="1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4" i="4"/>
  <c r="H1473" i="4"/>
  <c r="H1472" i="4"/>
  <c r="H1471" i="4"/>
  <c r="H1470" i="4"/>
  <c r="H1468" i="4"/>
  <c r="H1469" i="4"/>
  <c r="H1467" i="4"/>
  <c r="H1466" i="4"/>
  <c r="H1465" i="4"/>
  <c r="H1464" i="4"/>
  <c r="O1462" i="4"/>
  <c r="N1462" i="4" s="1"/>
  <c r="O1461" i="4"/>
  <c r="N1461" i="4" s="1"/>
  <c r="O1460" i="4"/>
  <c r="N1460" i="4" s="1"/>
  <c r="O1459" i="4"/>
  <c r="N1459" i="4" s="1"/>
  <c r="O1458" i="4"/>
  <c r="N1458" i="4" s="1"/>
  <c r="O1457" i="4"/>
  <c r="N1457" i="4" s="1"/>
  <c r="O1456" i="4"/>
  <c r="N1456" i="4" s="1"/>
  <c r="O1455" i="4"/>
  <c r="N1455" i="4" s="1"/>
  <c r="O1454" i="4"/>
  <c r="N1454" i="4" s="1"/>
  <c r="O1453" i="4"/>
  <c r="N1453" i="4" s="1"/>
  <c r="O1452" i="4"/>
  <c r="N1452" i="4" s="1"/>
  <c r="O1436" i="4"/>
  <c r="N1436" i="4" s="1"/>
  <c r="O1435" i="4"/>
  <c r="N1435" i="4" s="1"/>
  <c r="O1434" i="4"/>
  <c r="N1434" i="4" s="1"/>
  <c r="O1433" i="4"/>
  <c r="N1433" i="4" s="1"/>
  <c r="O1432" i="4"/>
  <c r="N1432" i="4" s="1"/>
  <c r="O1431" i="4"/>
  <c r="N1431" i="4" s="1"/>
  <c r="O1429" i="4"/>
  <c r="N1429" i="4" s="1"/>
  <c r="O1428" i="4"/>
  <c r="N1428" i="4" s="1"/>
  <c r="O1427" i="4"/>
  <c r="N1427" i="4" s="1"/>
  <c r="O1426" i="4"/>
  <c r="N1426" i="4" s="1"/>
  <c r="O1425" i="4"/>
  <c r="N1425" i="4" s="1"/>
  <c r="O1424" i="4"/>
  <c r="N1424" i="4" s="1"/>
  <c r="O1423" i="4"/>
  <c r="N1423" i="4" s="1"/>
  <c r="O1420" i="4"/>
  <c r="N1420" i="4" s="1"/>
  <c r="O1419" i="4"/>
  <c r="N1419" i="4" s="1"/>
  <c r="O1418" i="4"/>
  <c r="N1418" i="4" s="1"/>
  <c r="O1417" i="4"/>
  <c r="N1417" i="4" s="1"/>
  <c r="O1416" i="4"/>
  <c r="N1416" i="4" s="1"/>
  <c r="O1415" i="4"/>
  <c r="N1415" i="4" s="1"/>
  <c r="O1414" i="4"/>
  <c r="N1414" i="4" s="1"/>
  <c r="O1413" i="4"/>
  <c r="N1413" i="4" s="1"/>
  <c r="O1412" i="4"/>
  <c r="N1412" i="4" s="1"/>
  <c r="O1411" i="4"/>
  <c r="N1411" i="4" s="1"/>
  <c r="O1410" i="4"/>
  <c r="N1410" i="4" s="1"/>
  <c r="O1409" i="4"/>
  <c r="N1409" i="4" s="1"/>
  <c r="O1408" i="4"/>
  <c r="N1408" i="4" s="1"/>
  <c r="O1407" i="4"/>
  <c r="N1407" i="4" s="1"/>
  <c r="O1406" i="4"/>
  <c r="N1406" i="4" s="1"/>
  <c r="O1405" i="4"/>
  <c r="N1405" i="4" s="1"/>
  <c r="O1404" i="4"/>
  <c r="N1404" i="4" s="1"/>
  <c r="O1403" i="4"/>
  <c r="N1403" i="4" s="1"/>
  <c r="O1402" i="4"/>
  <c r="N1402" i="4" s="1"/>
  <c r="O1401" i="4"/>
  <c r="N1401" i="4" s="1"/>
  <c r="O1400" i="4"/>
  <c r="N1400" i="4" s="1"/>
  <c r="O1399" i="4"/>
  <c r="N1399" i="4" s="1"/>
  <c r="O1398" i="4"/>
  <c r="N1398" i="4" s="1"/>
  <c r="O1397" i="4"/>
  <c r="N1397" i="4" s="1"/>
  <c r="O1396" i="4"/>
  <c r="N1396" i="4" s="1"/>
  <c r="O1395" i="4"/>
  <c r="N1395" i="4" s="1"/>
  <c r="H1462" i="4"/>
  <c r="H1461" i="4"/>
  <c r="H1460" i="4"/>
  <c r="H1459" i="4"/>
  <c r="H1458" i="4"/>
  <c r="H1457" i="4"/>
  <c r="H1456" i="4"/>
  <c r="H1455" i="4"/>
  <c r="H1454" i="4"/>
  <c r="H1453" i="4"/>
  <c r="H1452" i="4"/>
  <c r="H1436" i="4"/>
  <c r="H1435" i="4"/>
  <c r="H1434" i="4"/>
  <c r="H1433" i="4"/>
  <c r="H1432" i="4"/>
  <c r="H1431" i="4"/>
  <c r="H1429" i="4"/>
  <c r="H1428" i="4"/>
  <c r="H1427" i="4"/>
  <c r="H1426" i="4"/>
  <c r="H1425" i="4"/>
  <c r="H1424" i="4"/>
  <c r="H1423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O1380" i="4"/>
  <c r="N1380" i="4" s="1"/>
  <c r="O1379" i="4"/>
  <c r="N1379" i="4" s="1"/>
  <c r="O1378" i="4"/>
  <c r="N1378" i="4" s="1"/>
  <c r="O1377" i="4"/>
  <c r="N1377" i="4" s="1"/>
  <c r="O1376" i="4"/>
  <c r="N1376" i="4" s="1"/>
  <c r="O1375" i="4"/>
  <c r="N1375" i="4" s="1"/>
  <c r="O1374" i="4"/>
  <c r="N1374" i="4" s="1"/>
  <c r="H1380" i="4"/>
  <c r="H1379" i="4"/>
  <c r="H1378" i="4"/>
  <c r="H1377" i="4"/>
  <c r="H1376" i="4"/>
  <c r="H1375" i="4"/>
  <c r="H1374" i="4"/>
  <c r="O1368" i="4"/>
  <c r="N1368" i="4" s="1"/>
  <c r="O1367" i="4"/>
  <c r="N1367" i="4" s="1"/>
  <c r="O1366" i="4"/>
  <c r="N1366" i="4" s="1"/>
  <c r="O1365" i="4"/>
  <c r="N1365" i="4" s="1"/>
  <c r="O1363" i="4"/>
  <c r="N1363" i="4" s="1"/>
  <c r="O1362" i="4"/>
  <c r="N1362" i="4" s="1"/>
  <c r="O1361" i="4"/>
  <c r="N1361" i="4" s="1"/>
  <c r="O1359" i="4"/>
  <c r="N1359" i="4" s="1"/>
  <c r="O1358" i="4"/>
  <c r="N1358" i="4" s="1"/>
  <c r="O1357" i="4"/>
  <c r="N1357" i="4" s="1"/>
  <c r="O1356" i="4"/>
  <c r="N1356" i="4" s="1"/>
  <c r="O1355" i="4"/>
  <c r="N1355" i="4" s="1"/>
  <c r="O1354" i="4"/>
  <c r="N1354" i="4" s="1"/>
  <c r="O1353" i="4"/>
  <c r="N1353" i="4" s="1"/>
  <c r="O1352" i="4"/>
  <c r="N1352" i="4" s="1"/>
  <c r="O1351" i="4"/>
  <c r="N1351" i="4" s="1"/>
  <c r="O1350" i="4"/>
  <c r="N1350" i="4" s="1"/>
  <c r="O1349" i="4"/>
  <c r="N1349" i="4" s="1"/>
  <c r="O1348" i="4"/>
  <c r="N1348" i="4" s="1"/>
  <c r="O1347" i="4"/>
  <c r="N1347" i="4" s="1"/>
  <c r="O1346" i="4"/>
  <c r="N1346" i="4" s="1"/>
  <c r="O1345" i="4"/>
  <c r="N1345" i="4" s="1"/>
  <c r="O1344" i="4"/>
  <c r="N1344" i="4" s="1"/>
  <c r="O1343" i="4"/>
  <c r="N1343" i="4" s="1"/>
  <c r="O1342" i="4"/>
  <c r="N1342" i="4" s="1"/>
  <c r="O1341" i="4"/>
  <c r="N1341" i="4" s="1"/>
  <c r="H1368" i="4"/>
  <c r="H1367" i="4"/>
  <c r="H1366" i="4"/>
  <c r="H1365" i="4"/>
  <c r="H1363" i="4"/>
  <c r="H1362" i="4"/>
  <c r="H1361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O1332" i="4"/>
  <c r="N1332" i="4" s="1"/>
  <c r="O1331" i="4"/>
  <c r="N1331" i="4" s="1"/>
  <c r="O1330" i="4"/>
  <c r="N1330" i="4" s="1"/>
  <c r="O1329" i="4"/>
  <c r="N1329" i="4" s="1"/>
  <c r="O1328" i="4"/>
  <c r="N1328" i="4" s="1"/>
  <c r="O1327" i="4"/>
  <c r="N1327" i="4" s="1"/>
  <c r="O1326" i="4"/>
  <c r="N1326" i="4" s="1"/>
  <c r="O1325" i="4"/>
  <c r="N1325" i="4" s="1"/>
  <c r="O1324" i="4"/>
  <c r="N1324" i="4" s="1"/>
  <c r="O1323" i="4"/>
  <c r="N1323" i="4" s="1"/>
  <c r="O1322" i="4"/>
  <c r="N1322" i="4" s="1"/>
  <c r="O1320" i="4"/>
  <c r="N1320" i="4" s="1"/>
  <c r="O1319" i="4"/>
  <c r="N1319" i="4" s="1"/>
  <c r="O1318" i="4"/>
  <c r="N1318" i="4" s="1"/>
  <c r="O1316" i="4"/>
  <c r="N1316" i="4" s="1"/>
  <c r="O1315" i="4"/>
  <c r="N1315" i="4" s="1"/>
  <c r="O1314" i="4"/>
  <c r="N1314" i="4" s="1"/>
  <c r="O1313" i="4"/>
  <c r="N1313" i="4" s="1"/>
  <c r="O1312" i="4"/>
  <c r="N1312" i="4" s="1"/>
  <c r="O1311" i="4"/>
  <c r="N1311" i="4" s="1"/>
  <c r="O1310" i="4"/>
  <c r="N1310" i="4" s="1"/>
  <c r="O1309" i="4"/>
  <c r="N1309" i="4" s="1"/>
  <c r="O1307" i="4"/>
  <c r="N1307" i="4" s="1"/>
  <c r="O1306" i="4"/>
  <c r="N1306" i="4" s="1"/>
  <c r="O1305" i="4"/>
  <c r="N1305" i="4" s="1"/>
  <c r="H1332" i="4"/>
  <c r="H1331" i="4"/>
  <c r="H1330" i="4"/>
  <c r="H1329" i="4"/>
  <c r="H1328" i="4"/>
  <c r="H1327" i="4"/>
  <c r="H1326" i="4"/>
  <c r="H1325" i="4"/>
  <c r="H1324" i="4"/>
  <c r="H1323" i="4"/>
  <c r="H1322" i="4"/>
  <c r="H1320" i="4"/>
  <c r="H1319" i="4"/>
  <c r="H1318" i="4"/>
  <c r="H1316" i="4"/>
  <c r="H1315" i="4"/>
  <c r="H1314" i="4"/>
  <c r="H1313" i="4"/>
  <c r="H1312" i="4"/>
  <c r="H1311" i="4"/>
  <c r="H1310" i="4"/>
  <c r="H1309" i="4"/>
  <c r="H1307" i="4"/>
  <c r="H1306" i="4"/>
  <c r="H1305" i="4"/>
  <c r="O1298" i="4"/>
  <c r="N1298" i="4" s="1"/>
  <c r="O1297" i="4"/>
  <c r="N1297" i="4" s="1"/>
  <c r="O1296" i="4"/>
  <c r="N1296" i="4" s="1"/>
  <c r="O1294" i="4"/>
  <c r="N1294" i="4" s="1"/>
  <c r="O1293" i="4"/>
  <c r="N1293" i="4" s="1"/>
  <c r="O1292" i="4"/>
  <c r="N1292" i="4" s="1"/>
  <c r="O1291" i="4"/>
  <c r="N1291" i="4" s="1"/>
  <c r="O1290" i="4"/>
  <c r="N1290" i="4" s="1"/>
  <c r="O1289" i="4"/>
  <c r="N1289" i="4" s="1"/>
  <c r="O1288" i="4"/>
  <c r="N1288" i="4" s="1"/>
  <c r="O1287" i="4"/>
  <c r="N1287" i="4" s="1"/>
  <c r="O1286" i="4"/>
  <c r="N1286" i="4" s="1"/>
  <c r="O1285" i="4"/>
  <c r="N1285" i="4" s="1"/>
  <c r="O1284" i="4"/>
  <c r="N1284" i="4" s="1"/>
  <c r="O1283" i="4"/>
  <c r="N1283" i="4" s="1"/>
  <c r="H1298" i="4"/>
  <c r="H1297" i="4"/>
  <c r="H1296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O1275" i="4"/>
  <c r="N1275" i="4" s="1"/>
  <c r="O1274" i="4"/>
  <c r="N1274" i="4" s="1"/>
  <c r="O1273" i="4"/>
  <c r="N1273" i="4" s="1"/>
  <c r="O1272" i="4"/>
  <c r="N1272" i="4" s="1"/>
  <c r="O1271" i="4"/>
  <c r="N1271" i="4" s="1"/>
  <c r="O1270" i="4"/>
  <c r="N1270" i="4" s="1"/>
  <c r="O1269" i="4"/>
  <c r="N1269" i="4" s="1"/>
  <c r="O1267" i="4"/>
  <c r="N1267" i="4" s="1"/>
  <c r="O1266" i="4"/>
  <c r="N1266" i="4" s="1"/>
  <c r="O1265" i="4"/>
  <c r="N1265" i="4" s="1"/>
  <c r="O1264" i="4"/>
  <c r="N1264" i="4" s="1"/>
  <c r="O1263" i="4"/>
  <c r="N1263" i="4" s="1"/>
  <c r="O1262" i="4"/>
  <c r="N1262" i="4" s="1"/>
  <c r="O1261" i="4"/>
  <c r="N1261" i="4" s="1"/>
  <c r="O1260" i="4"/>
  <c r="N1260" i="4" s="1"/>
  <c r="O1259" i="4"/>
  <c r="N1259" i="4" s="1"/>
  <c r="O1258" i="4"/>
  <c r="N1258" i="4" s="1"/>
  <c r="O1257" i="4"/>
  <c r="N1257" i="4" s="1"/>
  <c r="O1256" i="4"/>
  <c r="N1256" i="4" s="1"/>
  <c r="O1255" i="4"/>
  <c r="N1255" i="4" s="1"/>
  <c r="O1254" i="4"/>
  <c r="N1254" i="4" s="1"/>
  <c r="O1252" i="4"/>
  <c r="N1252" i="4" s="1"/>
  <c r="O1251" i="4"/>
  <c r="N1251" i="4" s="1"/>
  <c r="O1250" i="4"/>
  <c r="N1250" i="4" s="1"/>
  <c r="O1249" i="4"/>
  <c r="N1249" i="4" s="1"/>
  <c r="O1248" i="4"/>
  <c r="N1248" i="4" s="1"/>
  <c r="O1247" i="4"/>
  <c r="N1247" i="4" s="1"/>
  <c r="O1246" i="4"/>
  <c r="N1246" i="4" s="1"/>
  <c r="O1245" i="4"/>
  <c r="N1245" i="4" s="1"/>
  <c r="O1244" i="4"/>
  <c r="N1244" i="4" s="1"/>
  <c r="O1243" i="4"/>
  <c r="N1243" i="4" s="1"/>
  <c r="O1242" i="4"/>
  <c r="N1242" i="4" s="1"/>
  <c r="O1240" i="4"/>
  <c r="N1240" i="4" s="1"/>
  <c r="O1239" i="4"/>
  <c r="N1239" i="4" s="1"/>
  <c r="O1238" i="4"/>
  <c r="N1238" i="4" s="1"/>
  <c r="O1237" i="4"/>
  <c r="N1237" i="4" s="1"/>
  <c r="O1236" i="4"/>
  <c r="N1236" i="4" s="1"/>
  <c r="O1235" i="4"/>
  <c r="N1235" i="4" s="1"/>
  <c r="O1234" i="4"/>
  <c r="N1234" i="4" s="1"/>
  <c r="O1233" i="4"/>
  <c r="N1233" i="4" s="1"/>
  <c r="O1232" i="4"/>
  <c r="N1232" i="4" s="1"/>
  <c r="O1231" i="4"/>
  <c r="N1231" i="4" s="1"/>
  <c r="O1230" i="4"/>
  <c r="N1230" i="4" s="1"/>
  <c r="O1229" i="4"/>
  <c r="N1229" i="4" s="1"/>
  <c r="O1228" i="4"/>
  <c r="N1228" i="4" s="1"/>
  <c r="O1227" i="4"/>
  <c r="N1227" i="4" s="1"/>
  <c r="O1226" i="4"/>
  <c r="N1226" i="4" s="1"/>
  <c r="H1275" i="4"/>
  <c r="H1274" i="4"/>
  <c r="H1273" i="4"/>
  <c r="H1272" i="4"/>
  <c r="H1271" i="4"/>
  <c r="H1270" i="4"/>
  <c r="H1269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2" i="4"/>
  <c r="H1251" i="4"/>
  <c r="H1250" i="4"/>
  <c r="H1249" i="4"/>
  <c r="H1248" i="4"/>
  <c r="H1247" i="4"/>
  <c r="H1246" i="4"/>
  <c r="H1245" i="4"/>
  <c r="H1244" i="4"/>
  <c r="H1243" i="4"/>
  <c r="H1242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O1216" i="4"/>
  <c r="N1216" i="4" s="1"/>
  <c r="H1216" i="4"/>
  <c r="O1209" i="4"/>
  <c r="N1209" i="4" s="1"/>
  <c r="O1207" i="4"/>
  <c r="N1207" i="4" s="1"/>
  <c r="O1205" i="4"/>
  <c r="N1205" i="4" s="1"/>
  <c r="O1204" i="4"/>
  <c r="N1204" i="4" s="1"/>
  <c r="O1203" i="4"/>
  <c r="N1203" i="4" s="1"/>
  <c r="O1202" i="4"/>
  <c r="N1202" i="4" s="1"/>
  <c r="O1200" i="4"/>
  <c r="N1200" i="4" s="1"/>
  <c r="O1199" i="4"/>
  <c r="N1199" i="4" s="1"/>
  <c r="O1198" i="4"/>
  <c r="N1198" i="4" s="1"/>
  <c r="O1197" i="4"/>
  <c r="N1197" i="4" s="1"/>
  <c r="O1196" i="4"/>
  <c r="N1196" i="4" s="1"/>
  <c r="O1194" i="4"/>
  <c r="N1194" i="4" s="1"/>
  <c r="O1193" i="4"/>
  <c r="N1193" i="4" s="1"/>
  <c r="O1192" i="4"/>
  <c r="N1192" i="4" s="1"/>
  <c r="O1191" i="4"/>
  <c r="N1191" i="4" s="1"/>
  <c r="O1190" i="4"/>
  <c r="N1190" i="4" s="1"/>
  <c r="O1189" i="4"/>
  <c r="N1189" i="4" s="1"/>
  <c r="O1187" i="4"/>
  <c r="N1187" i="4" s="1"/>
  <c r="O1186" i="4"/>
  <c r="N1186" i="4" s="1"/>
  <c r="O1185" i="4"/>
  <c r="N1185" i="4" s="1"/>
  <c r="O1184" i="4"/>
  <c r="N1184" i="4" s="1"/>
  <c r="O1183" i="4"/>
  <c r="N1183" i="4" s="1"/>
  <c r="O1182" i="4"/>
  <c r="N1182" i="4" s="1"/>
  <c r="O1181" i="4"/>
  <c r="N1181" i="4" s="1"/>
  <c r="O1179" i="4"/>
  <c r="N1179" i="4" s="1"/>
  <c r="O1178" i="4"/>
  <c r="N1178" i="4" s="1"/>
  <c r="O1177" i="4"/>
  <c r="N1177" i="4" s="1"/>
  <c r="O1176" i="4"/>
  <c r="N1176" i="4" s="1"/>
  <c r="O1175" i="4"/>
  <c r="N1175" i="4" s="1"/>
  <c r="O1174" i="4"/>
  <c r="N1174" i="4" s="1"/>
  <c r="H1209" i="4"/>
  <c r="H1207" i="4"/>
  <c r="H1205" i="4"/>
  <c r="H1204" i="4"/>
  <c r="H1203" i="4"/>
  <c r="H1202" i="4"/>
  <c r="H1200" i="4"/>
  <c r="H1199" i="4"/>
  <c r="H1198" i="4"/>
  <c r="H1197" i="4"/>
  <c r="H1196" i="4"/>
  <c r="H1194" i="4"/>
  <c r="H1193" i="4"/>
  <c r="H1192" i="4"/>
  <c r="H1191" i="4"/>
  <c r="H1190" i="4"/>
  <c r="H1189" i="4"/>
  <c r="H1187" i="4"/>
  <c r="H1186" i="4"/>
  <c r="H1185" i="4"/>
  <c r="H1184" i="4"/>
  <c r="H1183" i="4"/>
  <c r="H1182" i="4"/>
  <c r="H1181" i="4"/>
  <c r="H1179" i="4"/>
  <c r="H1178" i="4"/>
  <c r="H1177" i="4"/>
  <c r="H1176" i="4"/>
  <c r="H1175" i="4"/>
  <c r="H1174" i="4"/>
  <c r="O1159" i="4"/>
  <c r="N1159" i="4" s="1"/>
  <c r="O1158" i="4"/>
  <c r="N1158" i="4" s="1"/>
  <c r="O1157" i="4"/>
  <c r="N1157" i="4" s="1"/>
  <c r="O1156" i="4"/>
  <c r="N1156" i="4" s="1"/>
  <c r="O1155" i="4"/>
  <c r="N1155" i="4" s="1"/>
  <c r="O1154" i="4"/>
  <c r="N1154" i="4" s="1"/>
  <c r="O1153" i="4"/>
  <c r="N1153" i="4" s="1"/>
  <c r="O1152" i="4"/>
  <c r="N1152" i="4" s="1"/>
  <c r="O1151" i="4"/>
  <c r="N1151" i="4" s="1"/>
  <c r="O1150" i="4"/>
  <c r="N1150" i="4" s="1"/>
  <c r="O1149" i="4"/>
  <c r="N1149" i="4" s="1"/>
  <c r="O1148" i="4"/>
  <c r="N1148" i="4" s="1"/>
  <c r="O1147" i="4"/>
  <c r="N1147" i="4" s="1"/>
  <c r="O1146" i="4"/>
  <c r="N1146" i="4" s="1"/>
  <c r="O1145" i="4"/>
  <c r="N1145" i="4" s="1"/>
  <c r="O1144" i="4"/>
  <c r="N1144" i="4" s="1"/>
  <c r="O1143" i="4"/>
  <c r="N1143" i="4" s="1"/>
  <c r="O1142" i="4"/>
  <c r="N1142" i="4" s="1"/>
  <c r="O1141" i="4"/>
  <c r="N1141" i="4" s="1"/>
  <c r="O1140" i="4"/>
  <c r="N1140" i="4" s="1"/>
  <c r="O1139" i="4"/>
  <c r="N1139" i="4" s="1"/>
  <c r="O1138" i="4"/>
  <c r="N1138" i="4" s="1"/>
  <c r="O1137" i="4"/>
  <c r="N1137" i="4" s="1"/>
  <c r="O1136" i="4"/>
  <c r="N1136" i="4" s="1"/>
  <c r="O1135" i="4"/>
  <c r="N1135" i="4" s="1"/>
  <c r="O1134" i="4"/>
  <c r="N1134" i="4" s="1"/>
  <c r="O1133" i="4"/>
  <c r="N1133" i="4" s="1"/>
  <c r="O1132" i="4"/>
  <c r="N1132" i="4" s="1"/>
  <c r="O1131" i="4"/>
  <c r="N1131" i="4" s="1"/>
  <c r="O1130" i="4"/>
  <c r="N1130" i="4" s="1"/>
  <c r="O1129" i="4"/>
  <c r="N1129" i="4" s="1"/>
  <c r="O1128" i="4"/>
  <c r="N1128" i="4" s="1"/>
  <c r="O1127" i="4"/>
  <c r="N1127" i="4" s="1"/>
  <c r="O1126" i="4"/>
  <c r="N1126" i="4" s="1"/>
  <c r="O1125" i="4"/>
  <c r="N1125" i="4" s="1"/>
  <c r="O1124" i="4"/>
  <c r="N1124" i="4" s="1"/>
  <c r="O1123" i="4"/>
  <c r="N1123" i="4" s="1"/>
  <c r="O1122" i="4"/>
  <c r="N1122" i="4" s="1"/>
  <c r="O1120" i="4"/>
  <c r="N1120" i="4" s="1"/>
  <c r="O1119" i="4"/>
  <c r="N1119" i="4" s="1"/>
  <c r="O1118" i="4"/>
  <c r="N1118" i="4" s="1"/>
  <c r="O1117" i="4"/>
  <c r="N1117" i="4" s="1"/>
  <c r="O1116" i="4"/>
  <c r="N1116" i="4" s="1"/>
  <c r="O1115" i="4"/>
  <c r="N1115" i="4" s="1"/>
  <c r="O1114" i="4"/>
  <c r="N1114" i="4" s="1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0" i="4"/>
  <c r="H1119" i="4"/>
  <c r="H1118" i="4"/>
  <c r="H1117" i="4"/>
  <c r="H1116" i="4"/>
  <c r="H1115" i="4"/>
  <c r="H1114" i="4"/>
  <c r="O1097" i="4"/>
  <c r="N1097" i="4" s="1"/>
  <c r="O1095" i="4"/>
  <c r="N1095" i="4" s="1"/>
  <c r="O1094" i="4"/>
  <c r="N1094" i="4" s="1"/>
  <c r="O1093" i="4"/>
  <c r="N1093" i="4" s="1"/>
  <c r="O1092" i="4"/>
  <c r="N1092" i="4" s="1"/>
  <c r="O1091" i="4"/>
  <c r="N1091" i="4" s="1"/>
  <c r="O1089" i="4"/>
  <c r="N1089" i="4" s="1"/>
  <c r="O1088" i="4"/>
  <c r="N1088" i="4" s="1"/>
  <c r="O1087" i="4"/>
  <c r="N1087" i="4" s="1"/>
  <c r="O1086" i="4"/>
  <c r="N1086" i="4" s="1"/>
  <c r="O1085" i="4"/>
  <c r="N1085" i="4" s="1"/>
  <c r="O1084" i="4"/>
  <c r="N1084" i="4" s="1"/>
  <c r="O1083" i="4"/>
  <c r="N1083" i="4" s="1"/>
  <c r="O1082" i="4"/>
  <c r="N1082" i="4" s="1"/>
  <c r="O1081" i="4"/>
  <c r="N1081" i="4" s="1"/>
  <c r="O1080" i="4"/>
  <c r="N1080" i="4" s="1"/>
  <c r="O1079" i="4"/>
  <c r="N1079" i="4" s="1"/>
  <c r="O1077" i="4"/>
  <c r="N1077" i="4" s="1"/>
  <c r="O1076" i="4"/>
  <c r="N1076" i="4" s="1"/>
  <c r="O1075" i="4"/>
  <c r="N1075" i="4" s="1"/>
  <c r="O1073" i="4"/>
  <c r="N1073" i="4" s="1"/>
  <c r="O1072" i="4"/>
  <c r="N1072" i="4" s="1"/>
  <c r="O1071" i="4"/>
  <c r="N1071" i="4" s="1"/>
  <c r="O1070" i="4"/>
  <c r="N1070" i="4" s="1"/>
  <c r="O1069" i="4"/>
  <c r="N1069" i="4" s="1"/>
  <c r="O1068" i="4"/>
  <c r="N1068" i="4" s="1"/>
  <c r="O1067" i="4"/>
  <c r="N1067" i="4" s="1"/>
  <c r="O1065" i="4"/>
  <c r="N1065" i="4" s="1"/>
  <c r="O1064" i="4"/>
  <c r="N1064" i="4" s="1"/>
  <c r="O1063" i="4"/>
  <c r="N1063" i="4" s="1"/>
  <c r="O1062" i="4"/>
  <c r="N1062" i="4" s="1"/>
  <c r="O1061" i="4"/>
  <c r="N1061" i="4" s="1"/>
  <c r="O1060" i="4"/>
  <c r="N1060" i="4" s="1"/>
  <c r="O1059" i="4"/>
  <c r="N1059" i="4" s="1"/>
  <c r="O1058" i="4"/>
  <c r="N1058" i="4" s="1"/>
  <c r="O1057" i="4"/>
  <c r="N1057" i="4" s="1"/>
  <c r="O1056" i="4"/>
  <c r="N1056" i="4" s="1"/>
  <c r="O1055" i="4"/>
  <c r="N1055" i="4" s="1"/>
  <c r="O1046" i="4"/>
  <c r="N1046" i="4" s="1"/>
  <c r="O1045" i="4"/>
  <c r="N1045" i="4" s="1"/>
  <c r="O1044" i="4"/>
  <c r="N1044" i="4" s="1"/>
  <c r="O1043" i="4"/>
  <c r="N1043" i="4" s="1"/>
  <c r="O1042" i="4"/>
  <c r="N1042" i="4" s="1"/>
  <c r="O1041" i="4"/>
  <c r="N1041" i="4" s="1"/>
  <c r="O1040" i="4"/>
  <c r="N1040" i="4" s="1"/>
  <c r="O1039" i="4"/>
  <c r="N1039" i="4" s="1"/>
  <c r="O1037" i="4"/>
  <c r="N1037" i="4" s="1"/>
  <c r="O1036" i="4"/>
  <c r="N1036" i="4" s="1"/>
  <c r="O1035" i="4"/>
  <c r="N1035" i="4" s="1"/>
  <c r="O1034" i="4"/>
  <c r="N1034" i="4" s="1"/>
  <c r="O1033" i="4"/>
  <c r="N1033" i="4" s="1"/>
  <c r="O1032" i="4"/>
  <c r="N1032" i="4" s="1"/>
  <c r="O1031" i="4"/>
  <c r="N1031" i="4" s="1"/>
  <c r="O1030" i="4"/>
  <c r="N1030" i="4" s="1"/>
  <c r="O1029" i="4"/>
  <c r="N1029" i="4" s="1"/>
  <c r="O1028" i="4"/>
  <c r="N1028" i="4" s="1"/>
  <c r="O1027" i="4"/>
  <c r="N1027" i="4" s="1"/>
  <c r="O1026" i="4"/>
  <c r="N1026" i="4" s="1"/>
  <c r="O1025" i="4"/>
  <c r="N1025" i="4" s="1"/>
  <c r="O1024" i="4"/>
  <c r="N1024" i="4" s="1"/>
  <c r="O1023" i="4"/>
  <c r="N1023" i="4" s="1"/>
  <c r="O1022" i="4"/>
  <c r="N1022" i="4" s="1"/>
  <c r="O1021" i="4"/>
  <c r="N1021" i="4" s="1"/>
  <c r="O1020" i="4"/>
  <c r="N1020" i="4" s="1"/>
  <c r="O1019" i="4"/>
  <c r="N1019" i="4" s="1"/>
  <c r="O1018" i="4"/>
  <c r="N1018" i="4" s="1"/>
  <c r="O1016" i="4"/>
  <c r="N1016" i="4" s="1"/>
  <c r="O1015" i="4"/>
  <c r="N1015" i="4" s="1"/>
  <c r="O1014" i="4"/>
  <c r="N1014" i="4" s="1"/>
  <c r="O1013" i="4"/>
  <c r="N1013" i="4" s="1"/>
  <c r="O1012" i="4"/>
  <c r="N1012" i="4" s="1"/>
  <c r="O1011" i="4"/>
  <c r="N1011" i="4" s="1"/>
  <c r="O1010" i="4"/>
  <c r="N1010" i="4" s="1"/>
  <c r="O1008" i="4"/>
  <c r="N1008" i="4" s="1"/>
  <c r="O1007" i="4"/>
  <c r="N1007" i="4" s="1"/>
  <c r="O1005" i="4"/>
  <c r="N1005" i="4" s="1"/>
  <c r="O1004" i="4"/>
  <c r="N1004" i="4" s="1"/>
  <c r="O1003" i="4"/>
  <c r="N1003" i="4" s="1"/>
  <c r="O1002" i="4"/>
  <c r="N1002" i="4" s="1"/>
  <c r="O1001" i="4"/>
  <c r="N1001" i="4" s="1"/>
  <c r="O1000" i="4"/>
  <c r="N1000" i="4" s="1"/>
  <c r="O999" i="4"/>
  <c r="N999" i="4" s="1"/>
  <c r="O998" i="4"/>
  <c r="N998" i="4" s="1"/>
  <c r="O997" i="4"/>
  <c r="N997" i="4" s="1"/>
  <c r="H1097" i="4"/>
  <c r="H1095" i="4"/>
  <c r="H1094" i="4"/>
  <c r="H1093" i="4"/>
  <c r="H1092" i="4"/>
  <c r="H1091" i="4"/>
  <c r="H1089" i="4"/>
  <c r="H1088" i="4"/>
  <c r="H1087" i="4"/>
  <c r="H1086" i="4"/>
  <c r="H1085" i="4"/>
  <c r="H1084" i="4"/>
  <c r="H1083" i="4"/>
  <c r="H1082" i="4"/>
  <c r="H1081" i="4"/>
  <c r="H1080" i="4"/>
  <c r="H1079" i="4"/>
  <c r="H1077" i="4"/>
  <c r="H1076" i="4"/>
  <c r="H1075" i="4"/>
  <c r="H1073" i="4"/>
  <c r="H1072" i="4"/>
  <c r="H1071" i="4"/>
  <c r="H1070" i="4"/>
  <c r="H1069" i="4"/>
  <c r="H1068" i="4"/>
  <c r="H1067" i="4"/>
  <c r="H1065" i="4"/>
  <c r="H1064" i="4"/>
  <c r="H1063" i="4"/>
  <c r="H1062" i="4"/>
  <c r="H1061" i="4"/>
  <c r="H1060" i="4"/>
  <c r="H1059" i="4"/>
  <c r="H1058" i="4"/>
  <c r="H1057" i="4"/>
  <c r="H1056" i="4"/>
  <c r="H1055" i="4"/>
  <c r="H1046" i="4"/>
  <c r="H1045" i="4"/>
  <c r="H1044" i="4"/>
  <c r="H1043" i="4"/>
  <c r="H1042" i="4"/>
  <c r="H1041" i="4"/>
  <c r="H1040" i="4"/>
  <c r="H1039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6" i="4"/>
  <c r="H1015" i="4"/>
  <c r="H1014" i="4"/>
  <c r="H1013" i="4"/>
  <c r="H1012" i="4"/>
  <c r="H1011" i="4"/>
  <c r="H1010" i="4"/>
  <c r="H1008" i="4"/>
  <c r="H1007" i="4"/>
  <c r="H1005" i="4"/>
  <c r="H1004" i="4"/>
  <c r="H1003" i="4"/>
  <c r="H1002" i="4"/>
  <c r="H1001" i="4"/>
  <c r="H1000" i="4"/>
  <c r="H999" i="4"/>
  <c r="H998" i="4"/>
  <c r="H997" i="4"/>
  <c r="O988" i="4"/>
  <c r="N988" i="4" s="1"/>
  <c r="O987" i="4"/>
  <c r="N987" i="4" s="1"/>
  <c r="O986" i="4"/>
  <c r="N986" i="4" s="1"/>
  <c r="O985" i="4"/>
  <c r="N985" i="4" s="1"/>
  <c r="O983" i="4"/>
  <c r="N983" i="4" s="1"/>
  <c r="O982" i="4"/>
  <c r="N982" i="4" s="1"/>
  <c r="O980" i="4"/>
  <c r="N980" i="4" s="1"/>
  <c r="O979" i="4"/>
  <c r="N979" i="4" s="1"/>
  <c r="O978" i="4"/>
  <c r="N978" i="4" s="1"/>
  <c r="O977" i="4"/>
  <c r="N977" i="4" s="1"/>
  <c r="O976" i="4"/>
  <c r="N976" i="4" s="1"/>
  <c r="O975" i="4"/>
  <c r="N975" i="4" s="1"/>
  <c r="O974" i="4"/>
  <c r="N974" i="4" s="1"/>
  <c r="O973" i="4"/>
  <c r="N973" i="4" s="1"/>
  <c r="O971" i="4"/>
  <c r="N971" i="4" s="1"/>
  <c r="O970" i="4"/>
  <c r="N970" i="4" s="1"/>
  <c r="O969" i="4"/>
  <c r="N969" i="4" s="1"/>
  <c r="O968" i="4"/>
  <c r="N968" i="4" s="1"/>
  <c r="O967" i="4"/>
  <c r="N967" i="4" s="1"/>
  <c r="O966" i="4"/>
  <c r="N966" i="4" s="1"/>
  <c r="O965" i="4"/>
  <c r="N965" i="4" s="1"/>
  <c r="O964" i="4"/>
  <c r="N964" i="4" s="1"/>
  <c r="O963" i="4"/>
  <c r="N963" i="4" s="1"/>
  <c r="O962" i="4"/>
  <c r="N962" i="4" s="1"/>
  <c r="O961" i="4"/>
  <c r="N961" i="4" s="1"/>
  <c r="O960" i="4"/>
  <c r="N960" i="4" s="1"/>
  <c r="O959" i="4"/>
  <c r="N959" i="4" s="1"/>
  <c r="O958" i="4"/>
  <c r="N958" i="4" s="1"/>
  <c r="O957" i="4"/>
  <c r="N957" i="4" s="1"/>
  <c r="O956" i="4"/>
  <c r="N956" i="4" s="1"/>
  <c r="O955" i="4"/>
  <c r="N955" i="4" s="1"/>
  <c r="O954" i="4"/>
  <c r="N954" i="4" s="1"/>
  <c r="O953" i="4"/>
  <c r="N953" i="4" s="1"/>
  <c r="O952" i="4"/>
  <c r="N952" i="4" s="1"/>
  <c r="O951" i="4"/>
  <c r="N951" i="4" s="1"/>
  <c r="O950" i="4"/>
  <c r="N950" i="4" s="1"/>
  <c r="O949" i="4"/>
  <c r="N949" i="4" s="1"/>
  <c r="O948" i="4"/>
  <c r="N948" i="4" s="1"/>
  <c r="O947" i="4"/>
  <c r="N947" i="4" s="1"/>
  <c r="O946" i="4"/>
  <c r="N946" i="4" s="1"/>
  <c r="O945" i="4"/>
  <c r="N945" i="4" s="1"/>
  <c r="O944" i="4"/>
  <c r="N944" i="4" s="1"/>
  <c r="O943" i="4"/>
  <c r="N943" i="4" s="1"/>
  <c r="O942" i="4"/>
  <c r="N942" i="4" s="1"/>
  <c r="O941" i="4"/>
  <c r="N941" i="4" s="1"/>
  <c r="O940" i="4"/>
  <c r="N940" i="4" s="1"/>
  <c r="O939" i="4"/>
  <c r="N939" i="4" s="1"/>
  <c r="O938" i="4"/>
  <c r="N938" i="4" s="1"/>
  <c r="O937" i="4"/>
  <c r="N937" i="4" s="1"/>
  <c r="H988" i="4"/>
  <c r="H987" i="4"/>
  <c r="H986" i="4"/>
  <c r="H985" i="4"/>
  <c r="H983" i="4"/>
  <c r="H982" i="4"/>
  <c r="H980" i="4"/>
  <c r="H979" i="4"/>
  <c r="H978" i="4"/>
  <c r="H977" i="4"/>
  <c r="H976" i="4"/>
  <c r="H975" i="4"/>
  <c r="H974" i="4"/>
  <c r="H973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O931" i="4"/>
  <c r="N931" i="4" s="1"/>
  <c r="O930" i="4"/>
  <c r="N930" i="4" s="1"/>
  <c r="O929" i="4"/>
  <c r="N929" i="4" s="1"/>
  <c r="O928" i="4"/>
  <c r="N928" i="4" s="1"/>
  <c r="O927" i="4"/>
  <c r="N927" i="4" s="1"/>
  <c r="O926" i="4"/>
  <c r="N926" i="4" s="1"/>
  <c r="O925" i="4"/>
  <c r="N925" i="4" s="1"/>
  <c r="O924" i="4"/>
  <c r="N924" i="4" s="1"/>
  <c r="O923" i="4"/>
  <c r="N923" i="4" s="1"/>
  <c r="O922" i="4"/>
  <c r="N922" i="4" s="1"/>
  <c r="O921" i="4"/>
  <c r="N921" i="4" s="1"/>
  <c r="O920" i="4"/>
  <c r="N920" i="4" s="1"/>
  <c r="O919" i="4"/>
  <c r="N919" i="4" s="1"/>
  <c r="O918" i="4"/>
  <c r="N918" i="4" s="1"/>
  <c r="O917" i="4"/>
  <c r="N917" i="4" s="1"/>
  <c r="O916" i="4"/>
  <c r="N916" i="4" s="1"/>
  <c r="O915" i="4"/>
  <c r="N915" i="4" s="1"/>
  <c r="O914" i="4"/>
  <c r="N914" i="4" s="1"/>
  <c r="O912" i="4"/>
  <c r="N912" i="4" s="1"/>
  <c r="O911" i="4"/>
  <c r="N911" i="4" s="1"/>
  <c r="O910" i="4"/>
  <c r="N910" i="4" s="1"/>
  <c r="O909" i="4"/>
  <c r="N909" i="4" s="1"/>
  <c r="O908" i="4"/>
  <c r="N908" i="4" s="1"/>
  <c r="O907" i="4"/>
  <c r="N907" i="4" s="1"/>
  <c r="O906" i="4"/>
  <c r="N906" i="4" s="1"/>
  <c r="O905" i="4"/>
  <c r="N905" i="4" s="1"/>
  <c r="O904" i="4"/>
  <c r="N904" i="4" s="1"/>
  <c r="O903" i="4"/>
  <c r="N903" i="4" s="1"/>
  <c r="O902" i="4"/>
  <c r="N902" i="4" s="1"/>
  <c r="O901" i="4"/>
  <c r="N901" i="4" s="1"/>
  <c r="O900" i="4"/>
  <c r="N900" i="4" s="1"/>
  <c r="O899" i="4"/>
  <c r="N899" i="4" s="1"/>
  <c r="O898" i="4"/>
  <c r="N898" i="4" s="1"/>
  <c r="O897" i="4"/>
  <c r="N897" i="4" s="1"/>
  <c r="O896" i="4"/>
  <c r="N896" i="4" s="1"/>
  <c r="O895" i="4"/>
  <c r="N895" i="4" s="1"/>
  <c r="O894" i="4"/>
  <c r="N894" i="4" s="1"/>
  <c r="O893" i="4"/>
  <c r="N893" i="4" s="1"/>
  <c r="O891" i="4"/>
  <c r="N891" i="4" s="1"/>
  <c r="O890" i="4"/>
  <c r="N890" i="4" s="1"/>
  <c r="O889" i="4"/>
  <c r="N889" i="4" s="1"/>
  <c r="O888" i="4"/>
  <c r="N888" i="4" s="1"/>
  <c r="O887" i="4"/>
  <c r="N887" i="4" s="1"/>
  <c r="O886" i="4"/>
  <c r="N886" i="4" s="1"/>
  <c r="O885" i="4"/>
  <c r="N885" i="4" s="1"/>
  <c r="O884" i="4"/>
  <c r="N884" i="4" s="1"/>
  <c r="O883" i="4"/>
  <c r="N883" i="4" s="1"/>
  <c r="O882" i="4"/>
  <c r="N882" i="4" s="1"/>
  <c r="O881" i="4"/>
  <c r="N881" i="4" s="1"/>
  <c r="O880" i="4"/>
  <c r="N880" i="4" s="1"/>
  <c r="O879" i="4"/>
  <c r="N879" i="4" s="1"/>
  <c r="O878" i="4"/>
  <c r="N878" i="4" s="1"/>
  <c r="O877" i="4"/>
  <c r="N877" i="4" s="1"/>
  <c r="O876" i="4"/>
  <c r="N876" i="4" s="1"/>
  <c r="O875" i="4"/>
  <c r="N875" i="4" s="1"/>
  <c r="O861" i="4"/>
  <c r="N861" i="4" s="1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O863" i="4"/>
  <c r="N863" i="4" s="1"/>
  <c r="O862" i="4"/>
  <c r="N862" i="4" s="1"/>
  <c r="O860" i="4"/>
  <c r="N860" i="4" s="1"/>
  <c r="O859" i="4"/>
  <c r="N859" i="4" s="1"/>
  <c r="O858" i="4"/>
  <c r="N858" i="4" s="1"/>
  <c r="O857" i="4"/>
  <c r="N857" i="4" s="1"/>
  <c r="O856" i="4"/>
  <c r="N856" i="4" s="1"/>
  <c r="O855" i="4"/>
  <c r="N855" i="4" s="1"/>
  <c r="O854" i="4"/>
  <c r="N854" i="4" s="1"/>
  <c r="O853" i="4"/>
  <c r="N853" i="4" s="1"/>
  <c r="O852" i="4"/>
  <c r="N852" i="4" s="1"/>
  <c r="O851" i="4"/>
  <c r="N851" i="4" s="1"/>
  <c r="O850" i="4"/>
  <c r="N850" i="4" s="1"/>
  <c r="O849" i="4"/>
  <c r="N849" i="4" s="1"/>
  <c r="O848" i="4"/>
  <c r="N848" i="4" s="1"/>
  <c r="O847" i="4"/>
  <c r="N847" i="4" s="1"/>
  <c r="O846" i="4"/>
  <c r="N846" i="4" s="1"/>
  <c r="O845" i="4"/>
  <c r="N845" i="4" s="1"/>
  <c r="O844" i="4"/>
  <c r="N844" i="4" s="1"/>
  <c r="O843" i="4"/>
  <c r="N843" i="4" s="1"/>
  <c r="O842" i="4"/>
  <c r="N842" i="4" s="1"/>
  <c r="O841" i="4"/>
  <c r="N841" i="4" s="1"/>
  <c r="O840" i="4"/>
  <c r="N840" i="4" s="1"/>
  <c r="O839" i="4"/>
  <c r="N839" i="4" s="1"/>
  <c r="O838" i="4"/>
  <c r="N838" i="4" s="1"/>
  <c r="O837" i="4"/>
  <c r="N837" i="4" s="1"/>
  <c r="O836" i="4"/>
  <c r="N836" i="4" s="1"/>
  <c r="O835" i="4"/>
  <c r="N835" i="4" s="1"/>
  <c r="O834" i="4"/>
  <c r="N834" i="4" s="1"/>
  <c r="O833" i="4"/>
  <c r="N833" i="4" s="1"/>
  <c r="O832" i="4"/>
  <c r="N832" i="4" s="1"/>
  <c r="O831" i="4"/>
  <c r="N831" i="4" s="1"/>
  <c r="O830" i="4"/>
  <c r="N830" i="4" s="1"/>
  <c r="O829" i="4"/>
  <c r="N829" i="4" s="1"/>
  <c r="O828" i="4"/>
  <c r="N828" i="4" s="1"/>
  <c r="O827" i="4"/>
  <c r="N827" i="4" s="1"/>
  <c r="O826" i="4"/>
  <c r="N826" i="4" s="1"/>
  <c r="O825" i="4"/>
  <c r="N825" i="4" s="1"/>
  <c r="O824" i="4"/>
  <c r="N824" i="4" s="1"/>
  <c r="O823" i="4"/>
  <c r="N823" i="4" s="1"/>
  <c r="O822" i="4"/>
  <c r="N822" i="4" s="1"/>
  <c r="O821" i="4"/>
  <c r="N821" i="4" s="1"/>
  <c r="O820" i="4"/>
  <c r="N820" i="4" s="1"/>
  <c r="O819" i="4"/>
  <c r="N819" i="4" s="1"/>
  <c r="O818" i="4"/>
  <c r="N818" i="4" s="1"/>
  <c r="O817" i="4"/>
  <c r="N817" i="4" s="1"/>
  <c r="O813" i="4"/>
  <c r="N813" i="4" s="1"/>
  <c r="O812" i="4"/>
  <c r="N812" i="4" s="1"/>
  <c r="O811" i="4"/>
  <c r="N811" i="4" s="1"/>
  <c r="O810" i="4"/>
  <c r="N810" i="4" s="1"/>
  <c r="O809" i="4"/>
  <c r="N809" i="4" s="1"/>
  <c r="O808" i="4"/>
  <c r="N808" i="4" s="1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3" i="4"/>
  <c r="H812" i="4"/>
  <c r="H811" i="4"/>
  <c r="H810" i="4"/>
  <c r="H809" i="4"/>
  <c r="H808" i="4"/>
  <c r="O807" i="4"/>
  <c r="N807" i="4" s="1"/>
  <c r="O806" i="4"/>
  <c r="N806" i="4" s="1"/>
  <c r="O805" i="4"/>
  <c r="N805" i="4" s="1"/>
  <c r="O804" i="4"/>
  <c r="N804" i="4" s="1"/>
  <c r="O803" i="4"/>
  <c r="N803" i="4" s="1"/>
  <c r="H807" i="4"/>
  <c r="H806" i="4"/>
  <c r="H805" i="4"/>
  <c r="H804" i="4"/>
  <c r="H803" i="4"/>
  <c r="O801" i="4"/>
  <c r="N801" i="4" s="1"/>
  <c r="O800" i="4"/>
  <c r="N800" i="4" s="1"/>
  <c r="O799" i="4"/>
  <c r="N799" i="4" s="1"/>
  <c r="O798" i="4"/>
  <c r="N798" i="4" s="1"/>
  <c r="O797" i="4"/>
  <c r="N797" i="4" s="1"/>
  <c r="O796" i="4"/>
  <c r="N796" i="4" s="1"/>
  <c r="O795" i="4"/>
  <c r="N795" i="4" s="1"/>
  <c r="O794" i="4"/>
  <c r="N794" i="4" s="1"/>
  <c r="O793" i="4"/>
  <c r="N793" i="4" s="1"/>
  <c r="O792" i="4"/>
  <c r="N792" i="4" s="1"/>
  <c r="O791" i="4"/>
  <c r="N791" i="4" s="1"/>
  <c r="O790" i="4"/>
  <c r="N790" i="4" s="1"/>
  <c r="O789" i="4"/>
  <c r="N789" i="4" s="1"/>
  <c r="O787" i="4"/>
  <c r="N787" i="4" s="1"/>
  <c r="O786" i="4"/>
  <c r="N786" i="4" s="1"/>
  <c r="O785" i="4"/>
  <c r="N785" i="4" s="1"/>
  <c r="O784" i="4"/>
  <c r="N784" i="4" s="1"/>
  <c r="O783" i="4"/>
  <c r="N783" i="4" s="1"/>
  <c r="O782" i="4"/>
  <c r="N782" i="4" s="1"/>
  <c r="O781" i="4"/>
  <c r="N781" i="4" s="1"/>
  <c r="O780" i="4"/>
  <c r="N780" i="4" s="1"/>
  <c r="O779" i="4"/>
  <c r="N779" i="4" s="1"/>
  <c r="O778" i="4"/>
  <c r="N778" i="4" s="1"/>
  <c r="O777" i="4"/>
  <c r="N777" i="4" s="1"/>
  <c r="O776" i="4"/>
  <c r="N776" i="4" s="1"/>
  <c r="O775" i="4"/>
  <c r="N775" i="4" s="1"/>
  <c r="O774" i="4"/>
  <c r="N774" i="4" s="1"/>
  <c r="O773" i="4"/>
  <c r="N773" i="4" s="1"/>
  <c r="O772" i="4"/>
  <c r="N772" i="4" s="1"/>
  <c r="O770" i="4"/>
  <c r="N770" i="4" s="1"/>
  <c r="O769" i="4"/>
  <c r="N769" i="4" s="1"/>
  <c r="O768" i="4"/>
  <c r="N768" i="4" s="1"/>
  <c r="O767" i="4"/>
  <c r="N767" i="4" s="1"/>
  <c r="O766" i="4"/>
  <c r="N766" i="4" s="1"/>
  <c r="O765" i="4"/>
  <c r="N765" i="4" s="1"/>
  <c r="O764" i="4"/>
  <c r="N764" i="4" s="1"/>
  <c r="O763" i="4"/>
  <c r="N763" i="4" s="1"/>
  <c r="O762" i="4"/>
  <c r="N762" i="4" s="1"/>
  <c r="O761" i="4"/>
  <c r="N761" i="4" s="1"/>
  <c r="O760" i="4"/>
  <c r="N760" i="4" s="1"/>
  <c r="O759" i="4"/>
  <c r="N759" i="4" s="1"/>
  <c r="O758" i="4"/>
  <c r="N758" i="4" s="1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O748" i="4"/>
  <c r="N748" i="4" s="1"/>
  <c r="O747" i="4"/>
  <c r="N747" i="4" s="1"/>
  <c r="O746" i="4"/>
  <c r="N746" i="4" s="1"/>
  <c r="O745" i="4"/>
  <c r="N745" i="4" s="1"/>
  <c r="O744" i="4"/>
  <c r="N744" i="4" s="1"/>
  <c r="O743" i="4"/>
  <c r="N743" i="4" s="1"/>
  <c r="O742" i="4"/>
  <c r="N742" i="4" s="1"/>
  <c r="O741" i="4"/>
  <c r="N741" i="4" s="1"/>
  <c r="O740" i="4"/>
  <c r="N740" i="4" s="1"/>
  <c r="O739" i="4"/>
  <c r="N739" i="4" s="1"/>
  <c r="O738" i="4"/>
  <c r="N738" i="4" s="1"/>
  <c r="O737" i="4"/>
  <c r="N737" i="4" s="1"/>
  <c r="O736" i="4"/>
  <c r="N736" i="4" s="1"/>
  <c r="O735" i="4"/>
  <c r="N735" i="4" s="1"/>
  <c r="O734" i="4"/>
  <c r="N734" i="4" s="1"/>
  <c r="O733" i="4"/>
  <c r="N733" i="4" s="1"/>
  <c r="O732" i="4"/>
  <c r="N732" i="4" s="1"/>
  <c r="O731" i="4"/>
  <c r="N731" i="4" s="1"/>
  <c r="O730" i="4"/>
  <c r="N730" i="4" s="1"/>
  <c r="O729" i="4"/>
  <c r="N729" i="4" s="1"/>
  <c r="O728" i="4"/>
  <c r="N728" i="4" s="1"/>
  <c r="O727" i="4"/>
  <c r="N727" i="4" s="1"/>
  <c r="O726" i="4"/>
  <c r="N726" i="4" s="1"/>
  <c r="O725" i="4"/>
  <c r="N725" i="4" s="1"/>
  <c r="O724" i="4"/>
  <c r="N724" i="4" s="1"/>
  <c r="O723" i="4"/>
  <c r="N723" i="4" s="1"/>
  <c r="O722" i="4"/>
  <c r="N722" i="4" s="1"/>
  <c r="O721" i="4"/>
  <c r="N721" i="4" s="1"/>
  <c r="O720" i="4"/>
  <c r="N720" i="4" s="1"/>
  <c r="O719" i="4"/>
  <c r="N719" i="4" s="1"/>
  <c r="O718" i="4"/>
  <c r="N718" i="4" s="1"/>
  <c r="O717" i="4"/>
  <c r="N717" i="4" s="1"/>
  <c r="O716" i="4"/>
  <c r="N716" i="4" s="1"/>
  <c r="O715" i="4"/>
  <c r="N715" i="4" s="1"/>
  <c r="O714" i="4"/>
  <c r="N714" i="4" s="1"/>
  <c r="O713" i="4"/>
  <c r="N713" i="4" s="1"/>
  <c r="O712" i="4"/>
  <c r="N712" i="4" s="1"/>
  <c r="O711" i="4"/>
  <c r="N711" i="4" s="1"/>
  <c r="O710" i="4"/>
  <c r="N710" i="4" s="1"/>
  <c r="O709" i="4"/>
  <c r="N709" i="4" s="1"/>
  <c r="O708" i="4"/>
  <c r="N708" i="4" s="1"/>
  <c r="O707" i="4"/>
  <c r="N707" i="4" s="1"/>
  <c r="O706" i="4"/>
  <c r="N706" i="4" s="1"/>
  <c r="O705" i="4"/>
  <c r="N705" i="4" s="1"/>
  <c r="O704" i="4"/>
  <c r="N704" i="4" s="1"/>
  <c r="O703" i="4"/>
  <c r="N703" i="4" s="1"/>
  <c r="O702" i="4"/>
  <c r="N702" i="4" s="1"/>
  <c r="O701" i="4"/>
  <c r="N701" i="4" s="1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O687" i="4"/>
  <c r="N687" i="4" s="1"/>
  <c r="O686" i="4"/>
  <c r="N686" i="4" s="1"/>
  <c r="O685" i="4"/>
  <c r="N685" i="4" s="1"/>
  <c r="O684" i="4"/>
  <c r="N684" i="4" s="1"/>
  <c r="O683" i="4"/>
  <c r="N683" i="4" s="1"/>
  <c r="O682" i="4"/>
  <c r="N682" i="4" s="1"/>
  <c r="O681" i="4"/>
  <c r="N681" i="4" s="1"/>
  <c r="O679" i="4"/>
  <c r="N679" i="4" s="1"/>
  <c r="O678" i="4"/>
  <c r="N678" i="4" s="1"/>
  <c r="O677" i="4"/>
  <c r="N677" i="4" s="1"/>
  <c r="O676" i="4"/>
  <c r="N676" i="4" s="1"/>
  <c r="O675" i="4"/>
  <c r="N675" i="4" s="1"/>
  <c r="O674" i="4"/>
  <c r="N674" i="4" s="1"/>
  <c r="O673" i="4"/>
  <c r="N673" i="4" s="1"/>
  <c r="O672" i="4"/>
  <c r="N672" i="4" s="1"/>
  <c r="O671" i="4"/>
  <c r="N671" i="4" s="1"/>
  <c r="O670" i="4"/>
  <c r="N670" i="4" s="1"/>
  <c r="O668" i="4"/>
  <c r="N668" i="4" s="1"/>
  <c r="O667" i="4"/>
  <c r="N667" i="4" s="1"/>
  <c r="O666" i="4"/>
  <c r="N666" i="4" s="1"/>
  <c r="O665" i="4"/>
  <c r="N665" i="4" s="1"/>
  <c r="O664" i="4"/>
  <c r="N664" i="4" s="1"/>
  <c r="O663" i="4"/>
  <c r="N663" i="4" s="1"/>
  <c r="O689" i="4"/>
  <c r="N689" i="4" s="1"/>
  <c r="O662" i="4"/>
  <c r="N662" i="4" s="1"/>
  <c r="O661" i="4"/>
  <c r="N661" i="4" s="1"/>
  <c r="O660" i="4"/>
  <c r="N660" i="4" s="1"/>
  <c r="O659" i="4"/>
  <c r="N659" i="4" s="1"/>
  <c r="O658" i="4"/>
  <c r="N658" i="4" s="1"/>
  <c r="O657" i="4"/>
  <c r="N657" i="4" s="1"/>
  <c r="O656" i="4"/>
  <c r="N656" i="4" s="1"/>
  <c r="O654" i="4"/>
  <c r="N654" i="4" s="1"/>
  <c r="O653" i="4"/>
  <c r="N653" i="4" s="1"/>
  <c r="O652" i="4"/>
  <c r="N652" i="4" s="1"/>
  <c r="O651" i="4"/>
  <c r="N651" i="4" s="1"/>
  <c r="O650" i="4"/>
  <c r="N650" i="4" s="1"/>
  <c r="O649" i="4"/>
  <c r="N649" i="4" s="1"/>
  <c r="O648" i="4"/>
  <c r="N648" i="4" s="1"/>
  <c r="O647" i="4"/>
  <c r="N647" i="4" s="1"/>
  <c r="O646" i="4"/>
  <c r="N646" i="4" s="1"/>
  <c r="O645" i="4"/>
  <c r="N645" i="4" s="1"/>
  <c r="O644" i="4"/>
  <c r="N644" i="4" s="1"/>
  <c r="O643" i="4"/>
  <c r="N643" i="4" s="1"/>
  <c r="H687" i="4"/>
  <c r="K687" i="4" s="1"/>
  <c r="H686" i="4"/>
  <c r="K686" i="4" s="1"/>
  <c r="H685" i="4"/>
  <c r="K685" i="4" s="1"/>
  <c r="H684" i="4"/>
  <c r="K684" i="4" s="1"/>
  <c r="H683" i="4"/>
  <c r="K683" i="4" s="1"/>
  <c r="H682" i="4"/>
  <c r="K682" i="4" s="1"/>
  <c r="H681" i="4"/>
  <c r="K681" i="4" s="1"/>
  <c r="H679" i="4"/>
  <c r="K679" i="4" s="1"/>
  <c r="H678" i="4"/>
  <c r="K678" i="4" s="1"/>
  <c r="H677" i="4"/>
  <c r="K677" i="4" s="1"/>
  <c r="H676" i="4"/>
  <c r="K676" i="4" s="1"/>
  <c r="H675" i="4"/>
  <c r="K675" i="4" s="1"/>
  <c r="H674" i="4"/>
  <c r="K674" i="4" s="1"/>
  <c r="H673" i="4"/>
  <c r="K673" i="4" s="1"/>
  <c r="H672" i="4"/>
  <c r="K672" i="4" s="1"/>
  <c r="H671" i="4"/>
  <c r="K671" i="4" s="1"/>
  <c r="H670" i="4"/>
  <c r="K670" i="4" s="1"/>
  <c r="H668" i="4"/>
  <c r="K668" i="4" s="1"/>
  <c r="H667" i="4"/>
  <c r="K667" i="4" s="1"/>
  <c r="H666" i="4"/>
  <c r="K666" i="4" s="1"/>
  <c r="H665" i="4"/>
  <c r="K665" i="4" s="1"/>
  <c r="H664" i="4"/>
  <c r="K664" i="4" s="1"/>
  <c r="H663" i="4"/>
  <c r="K663" i="4" s="1"/>
  <c r="H689" i="4"/>
  <c r="K689" i="4" s="1"/>
  <c r="H662" i="4"/>
  <c r="K662" i="4" s="1"/>
  <c r="H661" i="4"/>
  <c r="K661" i="4" s="1"/>
  <c r="H660" i="4"/>
  <c r="K660" i="4" s="1"/>
  <c r="H659" i="4"/>
  <c r="K659" i="4" s="1"/>
  <c r="H658" i="4"/>
  <c r="K658" i="4" s="1"/>
  <c r="H657" i="4"/>
  <c r="K657" i="4" s="1"/>
  <c r="H656" i="4"/>
  <c r="K656" i="4" s="1"/>
  <c r="H654" i="4"/>
  <c r="K654" i="4" s="1"/>
  <c r="H653" i="4"/>
  <c r="K653" i="4" s="1"/>
  <c r="H652" i="4"/>
  <c r="K652" i="4" s="1"/>
  <c r="H651" i="4"/>
  <c r="K651" i="4" s="1"/>
  <c r="H650" i="4"/>
  <c r="K650" i="4" s="1"/>
  <c r="H649" i="4"/>
  <c r="K649" i="4" s="1"/>
  <c r="H648" i="4"/>
  <c r="K648" i="4" s="1"/>
  <c r="H647" i="4"/>
  <c r="K647" i="4" s="1"/>
  <c r="H646" i="4"/>
  <c r="K646" i="4" s="1"/>
  <c r="H645" i="4"/>
  <c r="K645" i="4" s="1"/>
  <c r="H644" i="4"/>
  <c r="K644" i="4" s="1"/>
  <c r="H643" i="4"/>
  <c r="K643" i="4" s="1"/>
  <c r="O615" i="4"/>
  <c r="N615" i="4" s="1"/>
  <c r="O614" i="4"/>
  <c r="N614" i="4" s="1"/>
  <c r="O612" i="4"/>
  <c r="N612" i="4" s="1"/>
  <c r="O611" i="4"/>
  <c r="N611" i="4" s="1"/>
  <c r="O610" i="4"/>
  <c r="N610" i="4" s="1"/>
  <c r="O609" i="4"/>
  <c r="N609" i="4" s="1"/>
  <c r="O608" i="4"/>
  <c r="N608" i="4" s="1"/>
  <c r="O607" i="4"/>
  <c r="N607" i="4" s="1"/>
  <c r="O605" i="4"/>
  <c r="N605" i="4" s="1"/>
  <c r="O603" i="4"/>
  <c r="N603" i="4" s="1"/>
  <c r="O594" i="4"/>
  <c r="N594" i="4" s="1"/>
  <c r="O593" i="4"/>
  <c r="N593" i="4" s="1"/>
  <c r="O592" i="4"/>
  <c r="N592" i="4" s="1"/>
  <c r="O591" i="4"/>
  <c r="N591" i="4" s="1"/>
  <c r="O590" i="4"/>
  <c r="N590" i="4" s="1"/>
  <c r="O589" i="4"/>
  <c r="N589" i="4" s="1"/>
  <c r="H615" i="4"/>
  <c r="H614" i="4"/>
  <c r="H612" i="4"/>
  <c r="H611" i="4"/>
  <c r="H610" i="4"/>
  <c r="H609" i="4"/>
  <c r="H608" i="4"/>
  <c r="H607" i="4"/>
  <c r="H605" i="4"/>
  <c r="H603" i="4"/>
  <c r="H594" i="4"/>
  <c r="H593" i="4"/>
  <c r="H592" i="4"/>
  <c r="H591" i="4"/>
  <c r="H590" i="4"/>
  <c r="H589" i="4"/>
  <c r="O574" i="4" l="1"/>
  <c r="N574" i="4" s="1"/>
  <c r="O573" i="4"/>
  <c r="N573" i="4" s="1"/>
  <c r="O572" i="4"/>
  <c r="N572" i="4" s="1"/>
  <c r="O571" i="4"/>
  <c r="N571" i="4" s="1"/>
  <c r="O570" i="4"/>
  <c r="N570" i="4" s="1"/>
  <c r="O568" i="4"/>
  <c r="N568" i="4" s="1"/>
  <c r="O567" i="4"/>
  <c r="N567" i="4" s="1"/>
  <c r="O566" i="4"/>
  <c r="N566" i="4" s="1"/>
  <c r="O565" i="4"/>
  <c r="N565" i="4" s="1"/>
  <c r="O564" i="4"/>
  <c r="N564" i="4" s="1"/>
  <c r="O563" i="4"/>
  <c r="N563" i="4" s="1"/>
  <c r="O561" i="4"/>
  <c r="N561" i="4" s="1"/>
  <c r="O560" i="4"/>
  <c r="N560" i="4" s="1"/>
  <c r="O559" i="4"/>
  <c r="N559" i="4" s="1"/>
  <c r="O558" i="4"/>
  <c r="N558" i="4" s="1"/>
  <c r="O557" i="4"/>
  <c r="N557" i="4" s="1"/>
  <c r="O556" i="4"/>
  <c r="N556" i="4" s="1"/>
  <c r="O555" i="4"/>
  <c r="N555" i="4" s="1"/>
  <c r="O554" i="4"/>
  <c r="N554" i="4" s="1"/>
  <c r="O553" i="4"/>
  <c r="N553" i="4" s="1"/>
  <c r="O552" i="4"/>
  <c r="N552" i="4" s="1"/>
  <c r="O550" i="4"/>
  <c r="N550" i="4" s="1"/>
  <c r="O549" i="4"/>
  <c r="N549" i="4" s="1"/>
  <c r="O548" i="4"/>
  <c r="N548" i="4" s="1"/>
  <c r="O547" i="4"/>
  <c r="N547" i="4" s="1"/>
  <c r="O546" i="4"/>
  <c r="N546" i="4" s="1"/>
  <c r="O545" i="4"/>
  <c r="N545" i="4" s="1"/>
  <c r="O544" i="4"/>
  <c r="N544" i="4" s="1"/>
  <c r="O542" i="4"/>
  <c r="N542" i="4" s="1"/>
  <c r="O541" i="4"/>
  <c r="N541" i="4" s="1"/>
  <c r="O540" i="4"/>
  <c r="N540" i="4" s="1"/>
  <c r="O539" i="4"/>
  <c r="N539" i="4" s="1"/>
  <c r="O537" i="4"/>
  <c r="N537" i="4" s="1"/>
  <c r="O536" i="4"/>
  <c r="N536" i="4" s="1"/>
  <c r="O535" i="4"/>
  <c r="N535" i="4" s="1"/>
  <c r="O534" i="4"/>
  <c r="N534" i="4" s="1"/>
  <c r="O533" i="4"/>
  <c r="N533" i="4" s="1"/>
  <c r="O532" i="4"/>
  <c r="N532" i="4" s="1"/>
  <c r="O531" i="4"/>
  <c r="N531" i="4" s="1"/>
  <c r="H574" i="4"/>
  <c r="H573" i="4"/>
  <c r="H572" i="4"/>
  <c r="H571" i="4"/>
  <c r="H570" i="4"/>
  <c r="H568" i="4"/>
  <c r="H567" i="4"/>
  <c r="H566" i="4"/>
  <c r="H565" i="4"/>
  <c r="H564" i="4"/>
  <c r="H563" i="4"/>
  <c r="H561" i="4"/>
  <c r="H560" i="4"/>
  <c r="H559" i="4"/>
  <c r="H558" i="4"/>
  <c r="H557" i="4"/>
  <c r="H556" i="4"/>
  <c r="H555" i="4"/>
  <c r="H554" i="4"/>
  <c r="H553" i="4"/>
  <c r="H552" i="4"/>
  <c r="H550" i="4"/>
  <c r="H549" i="4"/>
  <c r="H548" i="4"/>
  <c r="H547" i="4"/>
  <c r="H546" i="4"/>
  <c r="H545" i="4"/>
  <c r="H544" i="4"/>
  <c r="H542" i="4"/>
  <c r="H541" i="4"/>
  <c r="H540" i="4"/>
  <c r="H539" i="4"/>
  <c r="H537" i="4"/>
  <c r="H536" i="4"/>
  <c r="H535" i="4"/>
  <c r="H534" i="4"/>
  <c r="H533" i="4"/>
  <c r="H532" i="4"/>
  <c r="H531" i="4"/>
  <c r="O520" i="4"/>
  <c r="N520" i="4" s="1"/>
  <c r="O519" i="4"/>
  <c r="N519" i="4" s="1"/>
  <c r="O518" i="4"/>
  <c r="N518" i="4" s="1"/>
  <c r="O516" i="4"/>
  <c r="N516" i="4" s="1"/>
  <c r="O515" i="4"/>
  <c r="N515" i="4" s="1"/>
  <c r="O513" i="4"/>
  <c r="N513" i="4" s="1"/>
  <c r="O512" i="4"/>
  <c r="N512" i="4" s="1"/>
  <c r="O511" i="4"/>
  <c r="N511" i="4" s="1"/>
  <c r="O509" i="4"/>
  <c r="N509" i="4" s="1"/>
  <c r="O508" i="4"/>
  <c r="N508" i="4" s="1"/>
  <c r="O507" i="4"/>
  <c r="N507" i="4" s="1"/>
  <c r="O506" i="4"/>
  <c r="N506" i="4" s="1"/>
  <c r="O505" i="4"/>
  <c r="N505" i="4" s="1"/>
  <c r="O504" i="4"/>
  <c r="N504" i="4" s="1"/>
  <c r="O503" i="4"/>
  <c r="N503" i="4" s="1"/>
  <c r="O502" i="4"/>
  <c r="N502" i="4" s="1"/>
  <c r="O501" i="4"/>
  <c r="N501" i="4" s="1"/>
  <c r="O499" i="4"/>
  <c r="N499" i="4" s="1"/>
  <c r="O498" i="4"/>
  <c r="N498" i="4" s="1"/>
  <c r="O497" i="4"/>
  <c r="N497" i="4" s="1"/>
  <c r="O495" i="4"/>
  <c r="N495" i="4" s="1"/>
  <c r="O494" i="4"/>
  <c r="N494" i="4" s="1"/>
  <c r="O493" i="4"/>
  <c r="N493" i="4" s="1"/>
  <c r="O492" i="4"/>
  <c r="N492" i="4" s="1"/>
  <c r="O490" i="4"/>
  <c r="N490" i="4" s="1"/>
  <c r="O489" i="4"/>
  <c r="N489" i="4" s="1"/>
  <c r="O487" i="4"/>
  <c r="N487" i="4" s="1"/>
  <c r="O486" i="4"/>
  <c r="N486" i="4" s="1"/>
  <c r="O485" i="4"/>
  <c r="N485" i="4" s="1"/>
  <c r="O484" i="4"/>
  <c r="N484" i="4" s="1"/>
  <c r="O483" i="4"/>
  <c r="N483" i="4" s="1"/>
  <c r="O482" i="4"/>
  <c r="N482" i="4" s="1"/>
  <c r="O481" i="4"/>
  <c r="N481" i="4" s="1"/>
  <c r="O480" i="4"/>
  <c r="N480" i="4" s="1"/>
  <c r="O479" i="4"/>
  <c r="N479" i="4" s="1"/>
  <c r="O478" i="4"/>
  <c r="N478" i="4" s="1"/>
  <c r="O477" i="4"/>
  <c r="N477" i="4" s="1"/>
  <c r="O476" i="4"/>
  <c r="N476" i="4" s="1"/>
  <c r="O475" i="4"/>
  <c r="N475" i="4" s="1"/>
  <c r="H520" i="4"/>
  <c r="H519" i="4"/>
  <c r="H518" i="4"/>
  <c r="H516" i="4"/>
  <c r="H515" i="4"/>
  <c r="H513" i="4"/>
  <c r="H512" i="4"/>
  <c r="H511" i="4"/>
  <c r="H509" i="4"/>
  <c r="H508" i="4"/>
  <c r="H507" i="4"/>
  <c r="H506" i="4"/>
  <c r="H505" i="4"/>
  <c r="H504" i="4"/>
  <c r="H503" i="4"/>
  <c r="H502" i="4"/>
  <c r="H501" i="4"/>
  <c r="H499" i="4"/>
  <c r="H498" i="4"/>
  <c r="H497" i="4"/>
  <c r="H495" i="4"/>
  <c r="H494" i="4"/>
  <c r="H493" i="4"/>
  <c r="H492" i="4"/>
  <c r="H490" i="4"/>
  <c r="H489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O468" i="4"/>
  <c r="N468" i="4" s="1"/>
  <c r="O467" i="4"/>
  <c r="N467" i="4" s="1"/>
  <c r="O465" i="4"/>
  <c r="N465" i="4" s="1"/>
  <c r="O464" i="4"/>
  <c r="N464" i="4" s="1"/>
  <c r="O463" i="4"/>
  <c r="N463" i="4" s="1"/>
  <c r="O462" i="4"/>
  <c r="N462" i="4" s="1"/>
  <c r="O461" i="4"/>
  <c r="N461" i="4" s="1"/>
  <c r="O459" i="4"/>
  <c r="N459" i="4" s="1"/>
  <c r="O458" i="4"/>
  <c r="N458" i="4" s="1"/>
  <c r="O457" i="4"/>
  <c r="N457" i="4" s="1"/>
  <c r="O456" i="4"/>
  <c r="N456" i="4" s="1"/>
  <c r="O455" i="4"/>
  <c r="N455" i="4" s="1"/>
  <c r="O454" i="4"/>
  <c r="N454" i="4" s="1"/>
  <c r="O453" i="4"/>
  <c r="N453" i="4" s="1"/>
  <c r="O452" i="4"/>
  <c r="N452" i="4" s="1"/>
  <c r="O451" i="4"/>
  <c r="N451" i="4" s="1"/>
  <c r="O450" i="4"/>
  <c r="N450" i="4" s="1"/>
  <c r="O448" i="4"/>
  <c r="N448" i="4" s="1"/>
  <c r="O447" i="4"/>
  <c r="N447" i="4" s="1"/>
  <c r="O446" i="4"/>
  <c r="N446" i="4" s="1"/>
  <c r="O444" i="4"/>
  <c r="N444" i="4" s="1"/>
  <c r="O443" i="4"/>
  <c r="N443" i="4" s="1"/>
  <c r="O440" i="4"/>
  <c r="N440" i="4" s="1"/>
  <c r="O439" i="4"/>
  <c r="N439" i="4" s="1"/>
  <c r="O436" i="4"/>
  <c r="N436" i="4" s="1"/>
  <c r="O437" i="4"/>
  <c r="N437" i="4" s="1"/>
  <c r="O434" i="4"/>
  <c r="N434" i="4" s="1"/>
  <c r="O433" i="4"/>
  <c r="N433" i="4" s="1"/>
  <c r="O432" i="4"/>
  <c r="N432" i="4" s="1"/>
  <c r="O431" i="4"/>
  <c r="N431" i="4" s="1"/>
  <c r="O428" i="4"/>
  <c r="N428" i="4" s="1"/>
  <c r="O427" i="4"/>
  <c r="N427" i="4" s="1"/>
  <c r="O426" i="4"/>
  <c r="N426" i="4" s="1"/>
  <c r="O425" i="4"/>
  <c r="N425" i="4" s="1"/>
  <c r="O424" i="4"/>
  <c r="N424" i="4" s="1"/>
  <c r="O423" i="4"/>
  <c r="N423" i="4" s="1"/>
  <c r="O422" i="4"/>
  <c r="N422" i="4" s="1"/>
  <c r="O421" i="4"/>
  <c r="N421" i="4" s="1"/>
  <c r="O420" i="4"/>
  <c r="N420" i="4" s="1"/>
  <c r="O419" i="4"/>
  <c r="N419" i="4" s="1"/>
  <c r="O418" i="4"/>
  <c r="N418" i="4" s="1"/>
  <c r="H468" i="4"/>
  <c r="H467" i="4"/>
  <c r="H465" i="4"/>
  <c r="H464" i="4"/>
  <c r="H463" i="4"/>
  <c r="H462" i="4"/>
  <c r="H461" i="4"/>
  <c r="H459" i="4"/>
  <c r="H458" i="4"/>
  <c r="H457" i="4"/>
  <c r="H456" i="4"/>
  <c r="H455" i="4"/>
  <c r="H454" i="4"/>
  <c r="H453" i="4"/>
  <c r="H452" i="4"/>
  <c r="H451" i="4"/>
  <c r="H450" i="4"/>
  <c r="H448" i="4"/>
  <c r="H447" i="4"/>
  <c r="H446" i="4"/>
  <c r="H444" i="4"/>
  <c r="H443" i="4"/>
  <c r="H440" i="4"/>
  <c r="H439" i="4"/>
  <c r="H436" i="4"/>
  <c r="H437" i="4"/>
  <c r="H434" i="4"/>
  <c r="H433" i="4"/>
  <c r="H432" i="4"/>
  <c r="H431" i="4"/>
  <c r="H428" i="4"/>
  <c r="H427" i="4"/>
  <c r="H426" i="4"/>
  <c r="H425" i="4"/>
  <c r="H424" i="4"/>
  <c r="H423" i="4"/>
  <c r="H422" i="4"/>
  <c r="H421" i="4"/>
  <c r="H420" i="4"/>
  <c r="H419" i="4"/>
  <c r="H418" i="4"/>
  <c r="O413" i="4"/>
  <c r="N413" i="4" s="1"/>
  <c r="O412" i="4"/>
  <c r="N412" i="4" s="1"/>
  <c r="O411" i="4"/>
  <c r="N411" i="4" s="1"/>
  <c r="O410" i="4"/>
  <c r="N410" i="4" s="1"/>
  <c r="O409" i="4"/>
  <c r="N409" i="4" s="1"/>
  <c r="O408" i="4"/>
  <c r="N408" i="4" s="1"/>
  <c r="O407" i="4"/>
  <c r="N407" i="4" s="1"/>
  <c r="O406" i="4"/>
  <c r="N406" i="4" s="1"/>
  <c r="O405" i="4"/>
  <c r="N405" i="4" s="1"/>
  <c r="O404" i="4"/>
  <c r="N404" i="4" s="1"/>
  <c r="O403" i="4"/>
  <c r="N403" i="4" s="1"/>
  <c r="O402" i="4"/>
  <c r="N402" i="4" s="1"/>
  <c r="O401" i="4"/>
  <c r="N401" i="4" s="1"/>
  <c r="O400" i="4"/>
  <c r="N400" i="4" s="1"/>
  <c r="O399" i="4"/>
  <c r="N399" i="4" s="1"/>
  <c r="O398" i="4"/>
  <c r="N398" i="4" s="1"/>
  <c r="O396" i="4"/>
  <c r="N396" i="4" s="1"/>
  <c r="O395" i="4"/>
  <c r="N395" i="4" s="1"/>
  <c r="O394" i="4"/>
  <c r="N394" i="4" s="1"/>
  <c r="O393" i="4"/>
  <c r="N393" i="4" s="1"/>
  <c r="O392" i="4"/>
  <c r="N392" i="4" s="1"/>
  <c r="O391" i="4"/>
  <c r="N391" i="4" s="1"/>
  <c r="O389" i="4"/>
  <c r="N389" i="4" s="1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6" i="4"/>
  <c r="H395" i="4"/>
  <c r="H394" i="4"/>
  <c r="H393" i="4"/>
  <c r="H392" i="4"/>
  <c r="H391" i="4"/>
  <c r="H389" i="4"/>
  <c r="O379" i="4"/>
  <c r="N379" i="4" s="1"/>
  <c r="O378" i="4"/>
  <c r="N378" i="4" s="1"/>
  <c r="O377" i="4"/>
  <c r="N377" i="4" s="1"/>
  <c r="O376" i="4"/>
  <c r="N376" i="4" s="1"/>
  <c r="O375" i="4"/>
  <c r="N375" i="4" s="1"/>
  <c r="O374" i="4"/>
  <c r="N374" i="4" s="1"/>
  <c r="O373" i="4"/>
  <c r="N373" i="4" s="1"/>
  <c r="O372" i="4"/>
  <c r="N372" i="4" s="1"/>
  <c r="O371" i="4"/>
  <c r="N371" i="4" s="1"/>
  <c r="O370" i="4"/>
  <c r="N370" i="4" s="1"/>
  <c r="O369" i="4"/>
  <c r="N369" i="4" s="1"/>
  <c r="O368" i="4"/>
  <c r="N368" i="4" s="1"/>
  <c r="O367" i="4"/>
  <c r="N367" i="4" s="1"/>
  <c r="O366" i="4"/>
  <c r="N366" i="4" s="1"/>
  <c r="O365" i="4"/>
  <c r="N365" i="4" s="1"/>
  <c r="O364" i="4"/>
  <c r="N364" i="4" s="1"/>
  <c r="O363" i="4"/>
  <c r="N363" i="4" s="1"/>
  <c r="O362" i="4"/>
  <c r="N362" i="4" s="1"/>
  <c r="O361" i="4"/>
  <c r="N361" i="4" s="1"/>
  <c r="O360" i="4"/>
  <c r="N360" i="4" s="1"/>
  <c r="H379" i="4"/>
  <c r="K379" i="4" s="1"/>
  <c r="H378" i="4"/>
  <c r="K378" i="4" s="1"/>
  <c r="H377" i="4"/>
  <c r="K377" i="4" s="1"/>
  <c r="H376" i="4"/>
  <c r="K376" i="4" s="1"/>
  <c r="H375" i="4"/>
  <c r="K375" i="4" s="1"/>
  <c r="H374" i="4"/>
  <c r="K374" i="4" s="1"/>
  <c r="H373" i="4"/>
  <c r="K373" i="4" s="1"/>
  <c r="H372" i="4"/>
  <c r="K372" i="4" s="1"/>
  <c r="H371" i="4"/>
  <c r="K371" i="4" s="1"/>
  <c r="H370" i="4"/>
  <c r="K370" i="4" s="1"/>
  <c r="H369" i="4"/>
  <c r="K369" i="4" s="1"/>
  <c r="H368" i="4"/>
  <c r="K368" i="4" s="1"/>
  <c r="H367" i="4"/>
  <c r="K367" i="4" s="1"/>
  <c r="H366" i="4"/>
  <c r="K366" i="4" s="1"/>
  <c r="H365" i="4"/>
  <c r="K365" i="4" s="1"/>
  <c r="H364" i="4"/>
  <c r="K364" i="4" s="1"/>
  <c r="H363" i="4"/>
  <c r="K363" i="4" s="1"/>
  <c r="H362" i="4"/>
  <c r="K362" i="4" s="1"/>
  <c r="H361" i="4"/>
  <c r="K361" i="4" s="1"/>
  <c r="H360" i="4"/>
  <c r="K360" i="4" s="1"/>
  <c r="O344" i="4"/>
  <c r="N344" i="4" s="1"/>
  <c r="O343" i="4"/>
  <c r="N343" i="4" s="1"/>
  <c r="O342" i="4"/>
  <c r="N342" i="4" s="1"/>
  <c r="O341" i="4"/>
  <c r="N341" i="4" s="1"/>
  <c r="O340" i="4"/>
  <c r="N340" i="4" s="1"/>
  <c r="O339" i="4"/>
  <c r="N339" i="4" s="1"/>
  <c r="O338" i="4"/>
  <c r="N338" i="4" s="1"/>
  <c r="O337" i="4"/>
  <c r="N337" i="4" s="1"/>
  <c r="O336" i="4"/>
  <c r="N336" i="4" s="1"/>
  <c r="O335" i="4"/>
  <c r="N335" i="4" s="1"/>
  <c r="O334" i="4"/>
  <c r="N334" i="4" s="1"/>
  <c r="O333" i="4"/>
  <c r="N333" i="4" s="1"/>
  <c r="O332" i="4"/>
  <c r="N332" i="4" s="1"/>
  <c r="O331" i="4"/>
  <c r="N331" i="4" s="1"/>
  <c r="O330" i="4"/>
  <c r="N330" i="4" s="1"/>
  <c r="O329" i="4"/>
  <c r="N329" i="4" s="1"/>
  <c r="O328" i="4"/>
  <c r="N328" i="4" s="1"/>
  <c r="O327" i="4"/>
  <c r="N327" i="4" s="1"/>
  <c r="O326" i="4"/>
  <c r="N326" i="4" s="1"/>
  <c r="O325" i="4"/>
  <c r="N325" i="4" s="1"/>
  <c r="O324" i="4"/>
  <c r="N324" i="4" s="1"/>
  <c r="O323" i="4"/>
  <c r="N323" i="4" s="1"/>
  <c r="O322" i="4"/>
  <c r="N322" i="4" s="1"/>
  <c r="O321" i="4"/>
  <c r="N321" i="4" s="1"/>
  <c r="O320" i="4"/>
  <c r="N320" i="4" s="1"/>
  <c r="O319" i="4"/>
  <c r="N319" i="4" s="1"/>
  <c r="O318" i="4"/>
  <c r="N318" i="4" s="1"/>
  <c r="O317" i="4"/>
  <c r="N317" i="4" s="1"/>
  <c r="O316" i="4"/>
  <c r="N316" i="4" s="1"/>
  <c r="O315" i="4"/>
  <c r="N315" i="4" s="1"/>
  <c r="O314" i="4"/>
  <c r="N314" i="4" s="1"/>
  <c r="O313" i="4"/>
  <c r="N313" i="4" s="1"/>
  <c r="O312" i="4"/>
  <c r="N312" i="4" s="1"/>
  <c r="O311" i="4"/>
  <c r="N311" i="4" s="1"/>
  <c r="O310" i="4"/>
  <c r="N310" i="4" s="1"/>
  <c r="O309" i="4"/>
  <c r="N309" i="4" s="1"/>
  <c r="O307" i="4"/>
  <c r="N307" i="4" s="1"/>
  <c r="O306" i="4"/>
  <c r="N306" i="4" s="1"/>
  <c r="O305" i="4"/>
  <c r="N305" i="4" s="1"/>
  <c r="O304" i="4"/>
  <c r="N304" i="4" s="1"/>
  <c r="O302" i="4"/>
  <c r="N302" i="4" s="1"/>
  <c r="O301" i="4"/>
  <c r="N301" i="4" s="1"/>
  <c r="O300" i="4"/>
  <c r="N300" i="4" s="1"/>
  <c r="O299" i="4"/>
  <c r="N299" i="4" s="1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7" i="4"/>
  <c r="H306" i="4"/>
  <c r="H305" i="4"/>
  <c r="H304" i="4"/>
  <c r="H302" i="4"/>
  <c r="H301" i="4"/>
  <c r="H300" i="4"/>
  <c r="H299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O287" i="4"/>
  <c r="N287" i="4" s="1"/>
  <c r="O286" i="4"/>
  <c r="N286" i="4" s="1"/>
  <c r="O285" i="4"/>
  <c r="N285" i="4" s="1"/>
  <c r="O284" i="4"/>
  <c r="N284" i="4" s="1"/>
  <c r="O283" i="4"/>
  <c r="N283" i="4" s="1"/>
  <c r="O282" i="4"/>
  <c r="N282" i="4" s="1"/>
  <c r="O281" i="4"/>
  <c r="N281" i="4" s="1"/>
  <c r="O280" i="4"/>
  <c r="N280" i="4" s="1"/>
  <c r="O279" i="4"/>
  <c r="N279" i="4" s="1"/>
  <c r="O278" i="4"/>
  <c r="N278" i="4" s="1"/>
  <c r="O277" i="4"/>
  <c r="N277" i="4" s="1"/>
  <c r="O276" i="4"/>
  <c r="N276" i="4" s="1"/>
  <c r="O275" i="4"/>
  <c r="N275" i="4" s="1"/>
  <c r="O274" i="4"/>
  <c r="N274" i="4" s="1"/>
  <c r="O273" i="4"/>
  <c r="N273" i="4" s="1"/>
  <c r="O272" i="4"/>
  <c r="N272" i="4" s="1"/>
  <c r="O271" i="4"/>
  <c r="N271" i="4" s="1"/>
  <c r="O270" i="4"/>
  <c r="N270" i="4" s="1"/>
  <c r="O269" i="4"/>
  <c r="N269" i="4" s="1"/>
  <c r="O268" i="4"/>
  <c r="N268" i="4" s="1"/>
  <c r="O267" i="4"/>
  <c r="N267" i="4" s="1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O259" i="4" l="1"/>
  <c r="N259" i="4" s="1"/>
  <c r="O258" i="4"/>
  <c r="N258" i="4" s="1"/>
  <c r="O257" i="4"/>
  <c r="N257" i="4" s="1"/>
  <c r="O256" i="4"/>
  <c r="N256" i="4" s="1"/>
  <c r="O255" i="4"/>
  <c r="N255" i="4" s="1"/>
  <c r="O254" i="4"/>
  <c r="N254" i="4" s="1"/>
  <c r="O253" i="4"/>
  <c r="N253" i="4" s="1"/>
  <c r="O252" i="4"/>
  <c r="N252" i="4" s="1"/>
  <c r="O251" i="4"/>
  <c r="N251" i="4" s="1"/>
  <c r="O250" i="4"/>
  <c r="N250" i="4" s="1"/>
  <c r="O249" i="4"/>
  <c r="N249" i="4" s="1"/>
  <c r="O248" i="4"/>
  <c r="N248" i="4" s="1"/>
  <c r="O246" i="4"/>
  <c r="N246" i="4" s="1"/>
  <c r="O245" i="4"/>
  <c r="N245" i="4" s="1"/>
  <c r="O244" i="4"/>
  <c r="N244" i="4" s="1"/>
  <c r="O243" i="4"/>
  <c r="N243" i="4" s="1"/>
  <c r="H259" i="4"/>
  <c r="H258" i="4"/>
  <c r="H257" i="4"/>
  <c r="H256" i="4"/>
  <c r="H255" i="4"/>
  <c r="H254" i="4"/>
  <c r="H253" i="4"/>
  <c r="H252" i="4"/>
  <c r="H251" i="4"/>
  <c r="H250" i="4"/>
  <c r="H249" i="4"/>
  <c r="H248" i="4"/>
  <c r="H246" i="4"/>
  <c r="H245" i="4"/>
  <c r="H244" i="4"/>
  <c r="H243" i="4"/>
  <c r="O202" i="4" l="1"/>
  <c r="N202" i="4" s="1"/>
  <c r="O225" i="4"/>
  <c r="N225" i="4" s="1"/>
  <c r="O224" i="4"/>
  <c r="N224" i="4" s="1"/>
  <c r="O223" i="4"/>
  <c r="N223" i="4" s="1"/>
  <c r="O222" i="4"/>
  <c r="N222" i="4" s="1"/>
  <c r="O221" i="4"/>
  <c r="N221" i="4" s="1"/>
  <c r="O219" i="4"/>
  <c r="N219" i="4" s="1"/>
  <c r="O218" i="4"/>
  <c r="N218" i="4" s="1"/>
  <c r="O217" i="4"/>
  <c r="N217" i="4" s="1"/>
  <c r="O216" i="4"/>
  <c r="N216" i="4" s="1"/>
  <c r="O215" i="4"/>
  <c r="N215" i="4" s="1"/>
  <c r="O214" i="4"/>
  <c r="N214" i="4" s="1"/>
  <c r="O213" i="4"/>
  <c r="N213" i="4" s="1"/>
  <c r="O212" i="4"/>
  <c r="N212" i="4" s="1"/>
  <c r="O206" i="4"/>
  <c r="N206" i="4" s="1"/>
  <c r="O205" i="4"/>
  <c r="N205" i="4" s="1"/>
  <c r="O204" i="4"/>
  <c r="N204" i="4" s="1"/>
  <c r="O203" i="4"/>
  <c r="N203" i="4" s="1"/>
  <c r="O200" i="4"/>
  <c r="N200" i="4" s="1"/>
  <c r="O199" i="4"/>
  <c r="N199" i="4" s="1"/>
  <c r="O198" i="4"/>
  <c r="N198" i="4" s="1"/>
  <c r="O196" i="4"/>
  <c r="N196" i="4" s="1"/>
  <c r="O195" i="4"/>
  <c r="N195" i="4" s="1"/>
  <c r="O194" i="4"/>
  <c r="N194" i="4" s="1"/>
  <c r="O193" i="4"/>
  <c r="N193" i="4" s="1"/>
  <c r="O192" i="4"/>
  <c r="N192" i="4" s="1"/>
  <c r="O191" i="4"/>
  <c r="N191" i="4" s="1"/>
  <c r="O190" i="4"/>
  <c r="N190" i="4" s="1"/>
  <c r="O188" i="4"/>
  <c r="N188" i="4" s="1"/>
  <c r="O187" i="4"/>
  <c r="N187" i="4" s="1"/>
  <c r="O186" i="4"/>
  <c r="N186" i="4" s="1"/>
  <c r="O185" i="4"/>
  <c r="N185" i="4" s="1"/>
  <c r="O184" i="4"/>
  <c r="N184" i="4" s="1"/>
  <c r="H225" i="4"/>
  <c r="H224" i="4"/>
  <c r="H223" i="4"/>
  <c r="H222" i="4"/>
  <c r="H221" i="4"/>
  <c r="H219" i="4"/>
  <c r="H218" i="4"/>
  <c r="H217" i="4"/>
  <c r="H216" i="4"/>
  <c r="H215" i="4"/>
  <c r="H214" i="4"/>
  <c r="H213" i="4"/>
  <c r="H212" i="4"/>
  <c r="H206" i="4"/>
  <c r="H205" i="4"/>
  <c r="H204" i="4"/>
  <c r="H203" i="4"/>
  <c r="H202" i="4"/>
  <c r="H200" i="4"/>
  <c r="H199" i="4"/>
  <c r="H198" i="4"/>
  <c r="H196" i="4"/>
  <c r="H195" i="4"/>
  <c r="H194" i="4"/>
  <c r="H193" i="4"/>
  <c r="H192" i="4"/>
  <c r="H191" i="4"/>
  <c r="H190" i="4"/>
  <c r="H188" i="4"/>
  <c r="H187" i="4"/>
  <c r="H186" i="4"/>
  <c r="H185" i="4"/>
  <c r="H184" i="4"/>
  <c r="H130" i="4"/>
  <c r="H129" i="4"/>
  <c r="H175" i="4"/>
  <c r="H174" i="4"/>
  <c r="H173" i="4"/>
  <c r="H172" i="4"/>
  <c r="H171" i="4"/>
  <c r="H169" i="4"/>
  <c r="H168" i="4"/>
  <c r="H167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2" i="4"/>
  <c r="H151" i="4"/>
  <c r="H150" i="4"/>
  <c r="H149" i="4"/>
  <c r="H148" i="4"/>
  <c r="H147" i="4"/>
  <c r="H146" i="4"/>
  <c r="H145" i="4"/>
  <c r="H144" i="4"/>
  <c r="H143" i="4"/>
  <c r="H141" i="4"/>
  <c r="H140" i="4"/>
  <c r="H139" i="4"/>
  <c r="H138" i="4"/>
  <c r="H137" i="4"/>
  <c r="H136" i="4"/>
  <c r="H135" i="4"/>
  <c r="H134" i="4"/>
  <c r="O130" i="4"/>
  <c r="N130" i="4" s="1"/>
  <c r="O129" i="4"/>
  <c r="N129" i="4" s="1"/>
  <c r="O175" i="4"/>
  <c r="N175" i="4" s="1"/>
  <c r="O174" i="4"/>
  <c r="N174" i="4" s="1"/>
  <c r="O173" i="4"/>
  <c r="N173" i="4" s="1"/>
  <c r="O172" i="4"/>
  <c r="N172" i="4" s="1"/>
  <c r="O171" i="4"/>
  <c r="N171" i="4" s="1"/>
  <c r="O169" i="4"/>
  <c r="N169" i="4" s="1"/>
  <c r="O168" i="4"/>
  <c r="N168" i="4" s="1"/>
  <c r="O167" i="4"/>
  <c r="N167" i="4" s="1"/>
  <c r="O165" i="4"/>
  <c r="N165" i="4" s="1"/>
  <c r="O164" i="4"/>
  <c r="N164" i="4" s="1"/>
  <c r="O163" i="4"/>
  <c r="N163" i="4" s="1"/>
  <c r="O162" i="4"/>
  <c r="N162" i="4" s="1"/>
  <c r="O161" i="4"/>
  <c r="N161" i="4" s="1"/>
  <c r="O160" i="4"/>
  <c r="N160" i="4" s="1"/>
  <c r="O159" i="4"/>
  <c r="N159" i="4" s="1"/>
  <c r="O158" i="4"/>
  <c r="N158" i="4" s="1"/>
  <c r="O157" i="4"/>
  <c r="N157" i="4" s="1"/>
  <c r="O156" i="4"/>
  <c r="N156" i="4" s="1"/>
  <c r="O155" i="4"/>
  <c r="N155" i="4" s="1"/>
  <c r="O154" i="4"/>
  <c r="N154" i="4" s="1"/>
  <c r="O152" i="4"/>
  <c r="N152" i="4" s="1"/>
  <c r="O151" i="4"/>
  <c r="N151" i="4" s="1"/>
  <c r="O150" i="4"/>
  <c r="N150" i="4" s="1"/>
  <c r="O149" i="4"/>
  <c r="N149" i="4" s="1"/>
  <c r="O148" i="4"/>
  <c r="N148" i="4" s="1"/>
  <c r="O147" i="4"/>
  <c r="N147" i="4" s="1"/>
  <c r="O146" i="4"/>
  <c r="N146" i="4" s="1"/>
  <c r="O145" i="4"/>
  <c r="N145" i="4" s="1"/>
  <c r="O144" i="4"/>
  <c r="N144" i="4" s="1"/>
  <c r="O143" i="4"/>
  <c r="N143" i="4" s="1"/>
  <c r="O141" i="4"/>
  <c r="N141" i="4" s="1"/>
  <c r="O140" i="4"/>
  <c r="N140" i="4" s="1"/>
  <c r="O139" i="4"/>
  <c r="N139" i="4" s="1"/>
  <c r="O138" i="4"/>
  <c r="N138" i="4" s="1"/>
  <c r="O137" i="4"/>
  <c r="N137" i="4" s="1"/>
  <c r="O136" i="4"/>
  <c r="N136" i="4" s="1"/>
  <c r="O135" i="4"/>
  <c r="N135" i="4" s="1"/>
  <c r="O134" i="4"/>
  <c r="N134" i="4" s="1"/>
  <c r="H120" i="4"/>
  <c r="H119" i="4"/>
  <c r="H117" i="4"/>
  <c r="H115" i="4"/>
  <c r="H114" i="4"/>
  <c r="H113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5" i="4"/>
  <c r="H84" i="4"/>
  <c r="H83" i="4"/>
  <c r="H82" i="4"/>
  <c r="H81" i="4"/>
  <c r="H80" i="4"/>
  <c r="H79" i="4"/>
  <c r="H78" i="4"/>
  <c r="H77" i="4"/>
  <c r="H76" i="4"/>
  <c r="H74" i="4"/>
  <c r="H73" i="4"/>
  <c r="H72" i="4"/>
  <c r="H71" i="4"/>
  <c r="H70" i="4"/>
  <c r="H69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5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O120" i="4"/>
  <c r="N120" i="4" s="1"/>
  <c r="O119" i="4"/>
  <c r="N119" i="4" s="1"/>
  <c r="O117" i="4"/>
  <c r="N117" i="4" s="1"/>
  <c r="O115" i="4"/>
  <c r="N115" i="4" s="1"/>
  <c r="O114" i="4"/>
  <c r="N114" i="4" s="1"/>
  <c r="O113" i="4"/>
  <c r="N113" i="4" s="1"/>
  <c r="O111" i="4"/>
  <c r="N111" i="4" s="1"/>
  <c r="O110" i="4"/>
  <c r="N110" i="4" s="1"/>
  <c r="O109" i="4"/>
  <c r="N109" i="4" s="1"/>
  <c r="O108" i="4"/>
  <c r="N108" i="4" s="1"/>
  <c r="O107" i="4"/>
  <c r="N107" i="4" s="1"/>
  <c r="O106" i="4"/>
  <c r="N106" i="4" s="1"/>
  <c r="O105" i="4"/>
  <c r="N105" i="4" s="1"/>
  <c r="O104" i="4"/>
  <c r="N104" i="4" s="1"/>
  <c r="O103" i="4"/>
  <c r="N103" i="4" s="1"/>
  <c r="O102" i="4"/>
  <c r="N102" i="4" s="1"/>
  <c r="O101" i="4"/>
  <c r="N101" i="4" s="1"/>
  <c r="O100" i="4"/>
  <c r="N100" i="4" s="1"/>
  <c r="O99" i="4"/>
  <c r="N99" i="4" s="1"/>
  <c r="O98" i="4"/>
  <c r="N98" i="4" s="1"/>
  <c r="O97" i="4"/>
  <c r="N97" i="4" s="1"/>
  <c r="O96" i="4"/>
  <c r="N96" i="4" s="1"/>
  <c r="O95" i="4"/>
  <c r="N95" i="4" s="1"/>
  <c r="O94" i="4"/>
  <c r="N94" i="4" s="1"/>
  <c r="O93" i="4"/>
  <c r="N93" i="4" s="1"/>
  <c r="O92" i="4"/>
  <c r="N92" i="4" s="1"/>
  <c r="O91" i="4"/>
  <c r="N91" i="4" s="1"/>
  <c r="O90" i="4"/>
  <c r="N90" i="4" s="1"/>
  <c r="O89" i="4"/>
  <c r="N89" i="4" s="1"/>
  <c r="O88" i="4"/>
  <c r="N88" i="4" s="1"/>
  <c r="O87" i="4"/>
  <c r="N87" i="4" s="1"/>
  <c r="O85" i="4"/>
  <c r="N85" i="4" s="1"/>
  <c r="O84" i="4"/>
  <c r="N84" i="4" s="1"/>
  <c r="O83" i="4"/>
  <c r="N83" i="4" s="1"/>
  <c r="O82" i="4"/>
  <c r="N82" i="4" s="1"/>
  <c r="O81" i="4"/>
  <c r="N81" i="4" s="1"/>
  <c r="O80" i="4"/>
  <c r="N80" i="4" s="1"/>
  <c r="O79" i="4"/>
  <c r="N79" i="4" s="1"/>
  <c r="O78" i="4"/>
  <c r="N78" i="4" s="1"/>
  <c r="O77" i="4"/>
  <c r="N77" i="4" s="1"/>
  <c r="O76" i="4"/>
  <c r="N76" i="4" s="1"/>
  <c r="O74" i="4"/>
  <c r="N74" i="4" s="1"/>
  <c r="O73" i="4"/>
  <c r="N73" i="4" s="1"/>
  <c r="O72" i="4"/>
  <c r="N72" i="4" s="1"/>
  <c r="O71" i="4"/>
  <c r="N71" i="4" s="1"/>
  <c r="O70" i="4"/>
  <c r="N70" i="4" s="1"/>
  <c r="O69" i="4"/>
  <c r="N69" i="4" s="1"/>
  <c r="O60" i="4"/>
  <c r="N60" i="4" s="1"/>
  <c r="O59" i="4"/>
  <c r="N59" i="4" s="1"/>
  <c r="O58" i="4"/>
  <c r="N58" i="4" s="1"/>
  <c r="O57" i="4"/>
  <c r="N57" i="4" s="1"/>
  <c r="O56" i="4"/>
  <c r="N56" i="4" s="1"/>
  <c r="O55" i="4"/>
  <c r="N55" i="4" s="1"/>
  <c r="O54" i="4"/>
  <c r="N54" i="4" s="1"/>
  <c r="O53" i="4"/>
  <c r="N53" i="4" s="1"/>
  <c r="O52" i="4"/>
  <c r="N52" i="4" s="1"/>
  <c r="O51" i="4"/>
  <c r="N51" i="4" s="1"/>
  <c r="O50" i="4"/>
  <c r="N50" i="4" s="1"/>
  <c r="O49" i="4"/>
  <c r="N49" i="4" s="1"/>
  <c r="O48" i="4"/>
  <c r="N48" i="4" s="1"/>
  <c r="O47" i="4"/>
  <c r="N47" i="4" s="1"/>
  <c r="O45" i="4"/>
  <c r="N45" i="4" s="1"/>
  <c r="O43" i="4"/>
  <c r="N43" i="4" s="1"/>
  <c r="O42" i="4"/>
  <c r="N42" i="4" s="1"/>
  <c r="O41" i="4"/>
  <c r="N41" i="4" s="1"/>
  <c r="O40" i="4"/>
  <c r="N40" i="4" s="1"/>
  <c r="O39" i="4"/>
  <c r="N39" i="4" s="1"/>
  <c r="O38" i="4"/>
  <c r="N38" i="4" s="1"/>
  <c r="O37" i="4"/>
  <c r="N37" i="4" s="1"/>
  <c r="O36" i="4"/>
  <c r="N36" i="4" s="1"/>
  <c r="O35" i="4"/>
  <c r="N35" i="4" s="1"/>
  <c r="O34" i="4"/>
  <c r="N34" i="4" s="1"/>
  <c r="O33" i="4"/>
  <c r="N33" i="4" s="1"/>
  <c r="O32" i="4"/>
  <c r="N32" i="4" s="1"/>
  <c r="O31" i="4"/>
  <c r="N31" i="4" s="1"/>
  <c r="O30" i="4"/>
  <c r="N30" i="4" s="1"/>
  <c r="O29" i="4"/>
  <c r="N29" i="4" s="1"/>
  <c r="O28" i="4"/>
  <c r="N28" i="4" s="1"/>
  <c r="O27" i="4"/>
  <c r="N27" i="4" s="1"/>
  <c r="O25" i="4"/>
  <c r="N25" i="4" s="1"/>
  <c r="O24" i="4"/>
  <c r="N24" i="4" s="1"/>
  <c r="O23" i="4"/>
  <c r="N23" i="4" s="1"/>
  <c r="O22" i="4"/>
  <c r="N22" i="4" s="1"/>
  <c r="O21" i="4"/>
  <c r="N21" i="4" s="1"/>
  <c r="O20" i="4"/>
  <c r="N20" i="4" s="1"/>
  <c r="O19" i="4"/>
  <c r="N19" i="4" s="1"/>
  <c r="O18" i="4"/>
  <c r="N18" i="4" s="1"/>
  <c r="O17" i="4"/>
  <c r="N17" i="4" s="1"/>
  <c r="O16" i="4"/>
  <c r="N16" i="4" s="1"/>
  <c r="O15" i="4"/>
  <c r="N15" i="4" s="1"/>
  <c r="O14" i="4"/>
  <c r="N14" i="4" s="1"/>
  <c r="O13" i="4"/>
  <c r="N13" i="4" s="1"/>
  <c r="O12" i="4"/>
  <c r="N12" i="4" s="1"/>
  <c r="N2605" i="4" l="1"/>
</calcChain>
</file>

<file path=xl/sharedStrings.xml><?xml version="1.0" encoding="utf-8"?>
<sst xmlns="http://schemas.openxmlformats.org/spreadsheetml/2006/main" count="14376" uniqueCount="3962">
  <si>
    <t>Référence</t>
  </si>
  <si>
    <t>Désignation</t>
  </si>
  <si>
    <t>Origine</t>
  </si>
  <si>
    <t>Bio ?</t>
  </si>
  <si>
    <t>Montant</t>
  </si>
  <si>
    <t>Consignes</t>
  </si>
  <si>
    <t>Prix unitaire HT</t>
  </si>
  <si>
    <t>Commande</t>
  </si>
  <si>
    <t>Cartons</t>
  </si>
  <si>
    <t>Articles</t>
  </si>
  <si>
    <t>AZ-TOMB25</t>
  </si>
  <si>
    <t>Tomate</t>
  </si>
  <si>
    <t>25cl</t>
  </si>
  <si>
    <t>Arménie</t>
  </si>
  <si>
    <t>Bio</t>
  </si>
  <si>
    <t>5.5</t>
  </si>
  <si>
    <t>AZ-EGLB25</t>
  </si>
  <si>
    <t>Gratte-cul / Eglantine (nectar)</t>
  </si>
  <si>
    <t>AZ-ABRB25</t>
  </si>
  <si>
    <t>Abricot</t>
  </si>
  <si>
    <t>AZ-PECB25</t>
  </si>
  <si>
    <t>Pêche</t>
  </si>
  <si>
    <t>AZ-ARGB25</t>
  </si>
  <si>
    <t>Argousier</t>
  </si>
  <si>
    <t>AZ-GPOB25</t>
  </si>
  <si>
    <t>Grenade-Pomme</t>
  </si>
  <si>
    <t>AZ-GREB25</t>
  </si>
  <si>
    <t>Grenade – pur jus</t>
  </si>
  <si>
    <t>AZ-TOMB93</t>
  </si>
  <si>
    <t>93cl</t>
  </si>
  <si>
    <t>AZ-EGLB93</t>
  </si>
  <si>
    <t>AZ-ABRB93</t>
  </si>
  <si>
    <t>AZ-PECB93</t>
  </si>
  <si>
    <t>AZ-ARGB93</t>
  </si>
  <si>
    <t>AZ-GPOB93</t>
  </si>
  <si>
    <t>AZ-GREB93</t>
  </si>
  <si>
    <t>Jus de fruits et de légumes</t>
  </si>
  <si>
    <t>Tarif consigne</t>
  </si>
  <si>
    <t>Autres infos</t>
  </si>
  <si>
    <t>Colisage</t>
  </si>
  <si>
    <r>
      <t xml:space="preserve">Jus de fruits </t>
    </r>
    <r>
      <rPr>
        <b/>
        <sz val="18"/>
        <color indexed="52"/>
        <rFont val="Arial"/>
        <family val="2"/>
      </rPr>
      <t>Yan</t>
    </r>
    <r>
      <rPr>
        <sz val="18"/>
        <color indexed="18"/>
        <rFont val="Arial"/>
        <family val="2"/>
      </rPr>
      <t xml:space="preserve"> d'Arménie</t>
    </r>
  </si>
  <si>
    <t>Contenu unitaire</t>
  </si>
  <si>
    <t>Nouveau</t>
  </si>
  <si>
    <t>Thé noir P'tit déj sur la terrasse</t>
  </si>
  <si>
    <t>Thé vert verveine/citron Au Chant des Cigales</t>
  </si>
  <si>
    <t>Porte étiquette magnétique argenté pour boîte à thé</t>
  </si>
  <si>
    <t>Pineau des Charentes blanc Brard Blanchard</t>
  </si>
  <si>
    <t>Famille Produit</t>
  </si>
  <si>
    <t>Val de Loire</t>
  </si>
  <si>
    <t>75cl</t>
  </si>
  <si>
    <t>Bruxelles</t>
  </si>
  <si>
    <t>Prix unit.     -5%*</t>
  </si>
  <si>
    <t>Taux TVA</t>
  </si>
  <si>
    <t>SARL AZADE</t>
  </si>
  <si>
    <t>Eaux</t>
  </si>
  <si>
    <t>Sirops</t>
  </si>
  <si>
    <t>Cidres et poirés</t>
  </si>
  <si>
    <t>Alcools</t>
  </si>
  <si>
    <t>Chocolat</t>
  </si>
  <si>
    <t>Confitures</t>
  </si>
  <si>
    <t>Purées et pâtes d'oléagineux</t>
  </si>
  <si>
    <t>Fruits secs</t>
  </si>
  <si>
    <t>Crackers et biscuits</t>
  </si>
  <si>
    <t>Pâtes</t>
  </si>
  <si>
    <t>Snacking</t>
  </si>
  <si>
    <t>Riz</t>
  </si>
  <si>
    <t>Farines</t>
  </si>
  <si>
    <t>Lait de vache</t>
  </si>
  <si>
    <t>Sucre</t>
  </si>
  <si>
    <t>Pomme</t>
  </si>
  <si>
    <t>Pomme Framboise</t>
  </si>
  <si>
    <t>Pomme Passion</t>
  </si>
  <si>
    <t>Philtre d'amour</t>
  </si>
  <si>
    <t>Orange</t>
  </si>
  <si>
    <t>Pomme Hibiscus</t>
  </si>
  <si>
    <t>Jus pomme Juliet</t>
  </si>
  <si>
    <t>Pur jus de pomme en bibs</t>
  </si>
  <si>
    <t>Jus de la Ferme bio de Margerie</t>
  </si>
  <si>
    <t>Poire</t>
  </si>
  <si>
    <t>Pomme-Coing</t>
  </si>
  <si>
    <t>Pomme-Fraise</t>
  </si>
  <si>
    <t>Pomme-Kiwi</t>
  </si>
  <si>
    <t>Raisin Blanc</t>
  </si>
  <si>
    <t>Raisin Rouge</t>
  </si>
  <si>
    <t>Raisin Rosé</t>
  </si>
  <si>
    <t>Pomme - bib 3L</t>
  </si>
  <si>
    <t>VE-JDP25</t>
  </si>
  <si>
    <t>VE-PFR25</t>
  </si>
  <si>
    <t>VE-PPA25</t>
  </si>
  <si>
    <t>VE-PHIL25</t>
  </si>
  <si>
    <t>VE-ORAN25</t>
  </si>
  <si>
    <t>VE-JDP75</t>
  </si>
  <si>
    <t>VE-PFR75</t>
  </si>
  <si>
    <t>VE-PHB75</t>
  </si>
  <si>
    <t>VE-PPA75</t>
  </si>
  <si>
    <t>VE-PHIL75</t>
  </si>
  <si>
    <t>VE-ORAN75</t>
  </si>
  <si>
    <t>VE-PFR-BIB5</t>
  </si>
  <si>
    <t>VE-PPA-BIB5</t>
  </si>
  <si>
    <t>VE-PHIL-BIB5</t>
  </si>
  <si>
    <t>VE-ORAN-BIB5</t>
  </si>
  <si>
    <t>VE-PET-SU75</t>
  </si>
  <si>
    <t>VE-PET-PO75</t>
  </si>
  <si>
    <t>JU-POM5L</t>
  </si>
  <si>
    <t>MG-ABR25</t>
  </si>
  <si>
    <t>MG-POIR25</t>
  </si>
  <si>
    <t>MG-POMCOI25</t>
  </si>
  <si>
    <t>MG-POMFRA25</t>
  </si>
  <si>
    <t>MG-POMKIW25</t>
  </si>
  <si>
    <t>MG-RAISBL25</t>
  </si>
  <si>
    <t>MG-RAISRG25</t>
  </si>
  <si>
    <t>MG-ABR100</t>
  </si>
  <si>
    <t>MG-POIR100</t>
  </si>
  <si>
    <t>MG-POMCOI100</t>
  </si>
  <si>
    <t>MG-RAISBL100</t>
  </si>
  <si>
    <t>MG-RAISRG100</t>
  </si>
  <si>
    <t>MG-RAISRZ100</t>
  </si>
  <si>
    <t>MG-POM300</t>
  </si>
  <si>
    <t>5l</t>
  </si>
  <si>
    <t>1l</t>
  </si>
  <si>
    <t>3l</t>
  </si>
  <si>
    <t>Normandie</t>
  </si>
  <si>
    <t>Espagne</t>
  </si>
  <si>
    <t>France</t>
  </si>
  <si>
    <t>Ardèche</t>
  </si>
  <si>
    <r>
      <t xml:space="preserve">Tarifs et conditions de livraison
</t>
    </r>
    <r>
      <rPr>
        <sz val="22"/>
        <color indexed="18"/>
        <rFont val="Arial"/>
        <family val="2"/>
      </rPr>
      <t>France Métropolitaine</t>
    </r>
  </si>
  <si>
    <t>Pétillant de sureau</t>
  </si>
  <si>
    <t>Pétillant de pomme</t>
  </si>
  <si>
    <t>Jus de fruits Saldac du Pérou</t>
  </si>
  <si>
    <t>SD-PSP30</t>
  </si>
  <si>
    <t>Passion / Papaye (nectar)</t>
  </si>
  <si>
    <t>SD-ANA30</t>
  </si>
  <si>
    <t>Ananas</t>
  </si>
  <si>
    <t>SD-MAN30</t>
  </si>
  <si>
    <t>Mangue (nectar)</t>
  </si>
  <si>
    <t>SD-PSP100</t>
  </si>
  <si>
    <t>SD-ANA100</t>
  </si>
  <si>
    <t>SD-MAN100</t>
  </si>
  <si>
    <t>PA-VC-POMME20</t>
  </si>
  <si>
    <t>PA-VC-POMANA20</t>
  </si>
  <si>
    <t>Pomme-Ananas</t>
  </si>
  <si>
    <t>PA-VC-POMCER20</t>
  </si>
  <si>
    <t>Pomme-cerise</t>
  </si>
  <si>
    <t>PA-VC-POMGING20</t>
  </si>
  <si>
    <t>Pomme-gingembre</t>
  </si>
  <si>
    <t>PA-VC-POMORA20</t>
  </si>
  <si>
    <t>Pomme-orange</t>
  </si>
  <si>
    <t>PA-VC-POMRHUB20</t>
  </si>
  <si>
    <t>Pomme-Rhubarbe</t>
  </si>
  <si>
    <t>PA-VC-RAISROUG20</t>
  </si>
  <si>
    <t>Raisin rouge</t>
  </si>
  <si>
    <t>PA-VC-SANTE20</t>
  </si>
  <si>
    <t>Jus santé (multi-légumes)</t>
  </si>
  <si>
    <t>PA-VC-BOISUR20</t>
  </si>
  <si>
    <t>Boisson au sureau</t>
  </si>
  <si>
    <t>PA-VC-POMME75</t>
  </si>
  <si>
    <t>PA-VC-POMANA75</t>
  </si>
  <si>
    <t>PA-VC-POMCANN75</t>
  </si>
  <si>
    <t>Pomme-Canneberge</t>
  </si>
  <si>
    <t>PA-VC-POMCASS75</t>
  </si>
  <si>
    <t>Pomme-Cassis</t>
  </si>
  <si>
    <t>PA-VC-POMCER75</t>
  </si>
  <si>
    <t>Pomme-Cerise</t>
  </si>
  <si>
    <t>PA-VC-POMFRAM75</t>
  </si>
  <si>
    <t>Pomme-Framboise</t>
  </si>
  <si>
    <t>PA-VC-POMGING75</t>
  </si>
  <si>
    <t>Pomme-Gingembre</t>
  </si>
  <si>
    <t>PA-VC-POMMANG75</t>
  </si>
  <si>
    <t>Pomme-Mangue</t>
  </si>
  <si>
    <t>PA-VC-POMMYRT75</t>
  </si>
  <si>
    <t>Pomme-Myrtille</t>
  </si>
  <si>
    <t>PA-VC-POMPECAB75</t>
  </si>
  <si>
    <t>Pomme-Pêche-Abricot</t>
  </si>
  <si>
    <t>PA-VC-POMPOIR75</t>
  </si>
  <si>
    <t>Pomme-Poire</t>
  </si>
  <si>
    <t>PA-VC-POMRHUB75</t>
  </si>
  <si>
    <t>PA-VC-CANNB75</t>
  </si>
  <si>
    <t>Canneberge</t>
  </si>
  <si>
    <t>PA-VC-ETE75</t>
  </si>
  <si>
    <t>Fruits d'été</t>
  </si>
  <si>
    <t>PA-VC-FDB75</t>
  </si>
  <si>
    <t>Fruits des bois</t>
  </si>
  <si>
    <t>PA-VC-MULTI75</t>
  </si>
  <si>
    <t>Multi-fruits</t>
  </si>
  <si>
    <t>PA-VC-ORANG75</t>
  </si>
  <si>
    <t>PA-VC-PAMPLJAUN75</t>
  </si>
  <si>
    <t>Pamplemousse jaune</t>
  </si>
  <si>
    <t>PA-VC-PAMPLROS75</t>
  </si>
  <si>
    <t>Pamplemousse rose</t>
  </si>
  <si>
    <t>PA-VC-POIRE75</t>
  </si>
  <si>
    <t>PA-VC-RAISROUG75</t>
  </si>
  <si>
    <t>PA-VC-BOISUR100</t>
  </si>
  <si>
    <t>PA-VC-BETTRGELF75</t>
  </si>
  <si>
    <t>Betterave rouge lactofermentée</t>
  </si>
  <si>
    <t>PA-VC-CAROTLF75</t>
  </si>
  <si>
    <t>Carotte lactofermentée</t>
  </si>
  <si>
    <t>PA-VC-SANTE75</t>
  </si>
  <si>
    <t>PA-VC-TOMAT75</t>
  </si>
  <si>
    <t>Jus du Roussillon Si-Bio</t>
  </si>
  <si>
    <t>SB-CERISE25</t>
  </si>
  <si>
    <t>Cerise</t>
  </si>
  <si>
    <t>SB-JUSORANG25</t>
  </si>
  <si>
    <t>SB-JUSRAISBLANC25</t>
  </si>
  <si>
    <t>Raisin blanc Muscat</t>
  </si>
  <si>
    <t>Autres jus</t>
  </si>
  <si>
    <t>OH-JUSPOM100</t>
  </si>
  <si>
    <t>Jus de pomme Ohain</t>
  </si>
  <si>
    <t>MK-JUSCITRON25</t>
  </si>
  <si>
    <t>Pur jus de citron</t>
  </si>
  <si>
    <t>MK-JUSCITRON1L</t>
  </si>
  <si>
    <t>30cl</t>
  </si>
  <si>
    <t>20cl</t>
  </si>
  <si>
    <t>Pérou</t>
  </si>
  <si>
    <t>Belgique</t>
  </si>
  <si>
    <t>Roussillon</t>
  </si>
  <si>
    <t>Avesnois</t>
  </si>
  <si>
    <t>Italie</t>
  </si>
  <si>
    <t>Boissons gazeuses – softs</t>
  </si>
  <si>
    <t>Jus de fruits et légumes</t>
  </si>
  <si>
    <t>Limonades Lemonaid et thés glacés Charitea</t>
  </si>
  <si>
    <t>LB-LEMCITRVER33</t>
  </si>
  <si>
    <t>LemonAid Citron Vert</t>
  </si>
  <si>
    <t>LB-LEMFRPAS33</t>
  </si>
  <si>
    <t>LemonAid Fruit de la Passion</t>
  </si>
  <si>
    <t>LB-LEMORANSG33</t>
  </si>
  <si>
    <t>LemonAid Orange Sanguine</t>
  </si>
  <si>
    <t>LB-LEMGING33</t>
  </si>
  <si>
    <t>LemonAid Gingembre</t>
  </si>
  <si>
    <t>LB-CHARRED33</t>
  </si>
  <si>
    <t>ChariTea Red</t>
  </si>
  <si>
    <t>LB-CHARBLACK33</t>
  </si>
  <si>
    <t>ChariTea Black</t>
  </si>
  <si>
    <t>LB-CHARGREE33</t>
  </si>
  <si>
    <t>ChariTea Green</t>
  </si>
  <si>
    <t>LB-CHARMATE33</t>
  </si>
  <si>
    <t>ChariTea Maté</t>
  </si>
  <si>
    <t>Sodas solidaires Meuh</t>
  </si>
  <si>
    <t>SO-LMT27</t>
  </si>
  <si>
    <t>LiMeuh'nade citron</t>
  </si>
  <si>
    <t>SO-LMG27</t>
  </si>
  <si>
    <t>LiMeuh'nade gingembre</t>
  </si>
  <si>
    <t>SO-MCR27</t>
  </si>
  <si>
    <t>Roseline Cola</t>
  </si>
  <si>
    <t>SO-MCBT27</t>
  </si>
  <si>
    <t>Meuh Cola bio et transparent</t>
  </si>
  <si>
    <t>SO-MCP27</t>
  </si>
  <si>
    <t>Meuh Cola Pirate (non bio)</t>
  </si>
  <si>
    <t>SO-DRMH25</t>
  </si>
  <si>
    <t>Ginger Beer Docteur Meuh (non bio)</t>
  </si>
  <si>
    <t>SO-LMT75</t>
  </si>
  <si>
    <t>SO-MCR75</t>
  </si>
  <si>
    <t>SO-MCBT75</t>
  </si>
  <si>
    <t>SO-MC150</t>
  </si>
  <si>
    <t>Meuh Cola (bouteille PET – non bio)</t>
  </si>
  <si>
    <t>Limonades Elixia au sirop d'agave</t>
  </si>
  <si>
    <t>EL-NAT33</t>
  </si>
  <si>
    <t>Nature</t>
  </si>
  <si>
    <t>EL-FLOR33</t>
  </si>
  <si>
    <t>Fleur d'oranger</t>
  </si>
  <si>
    <t>EL-ROS33</t>
  </si>
  <si>
    <t>Rose</t>
  </si>
  <si>
    <t>EL-GING33</t>
  </si>
  <si>
    <t>Gingembre</t>
  </si>
  <si>
    <t>EL-MENPOI33</t>
  </si>
  <si>
    <t>Menthe poivrée</t>
  </si>
  <si>
    <t>EL-FLSUR33</t>
  </si>
  <si>
    <t>Fleur de sureau</t>
  </si>
  <si>
    <t>EL-NAT75</t>
  </si>
  <si>
    <t>EL-FLOR75</t>
  </si>
  <si>
    <t>EL-ROS75</t>
  </si>
  <si>
    <t>EL-GING75</t>
  </si>
  <si>
    <t>EL-MENPOI75</t>
  </si>
  <si>
    <t>EL-FLSUR75</t>
  </si>
  <si>
    <t>Limonades Bionade</t>
  </si>
  <si>
    <t>BI-SUREAU33</t>
  </si>
  <si>
    <t>Baies de Sureau</t>
  </si>
  <si>
    <t>BI-ORGING33</t>
  </si>
  <si>
    <t>Orange-gingembre</t>
  </si>
  <si>
    <t>BI-CITRBERG33</t>
  </si>
  <si>
    <t>Citron-bergamote</t>
  </si>
  <si>
    <t>Limonades aux fruits Mona</t>
  </si>
  <si>
    <t>AP-MCITR33</t>
  </si>
  <si>
    <t>Citron - Citron vert</t>
  </si>
  <si>
    <t>AP-MFRSFRB33</t>
  </si>
  <si>
    <t>Fraise - Framboise</t>
  </si>
  <si>
    <t>AP-MORANG33</t>
  </si>
  <si>
    <t>Orange - Orange sanguine</t>
  </si>
  <si>
    <t>AP-MPECABR33</t>
  </si>
  <si>
    <t>Pêche - Abricot</t>
  </si>
  <si>
    <t>AP-MPOMPOIR33</t>
  </si>
  <si>
    <t>Pomme - Poire</t>
  </si>
  <si>
    <t>PI-LIMON33</t>
  </si>
  <si>
    <t>Limonade 33cl</t>
  </si>
  <si>
    <t>PI-LIMON100</t>
  </si>
  <si>
    <t>Limonade 1l</t>
  </si>
  <si>
    <t>33cl</t>
  </si>
  <si>
    <t>27,5cl</t>
  </si>
  <si>
    <t>1,5l</t>
  </si>
  <si>
    <t>Allemagne</t>
  </si>
  <si>
    <t>Jura</t>
  </si>
  <si>
    <t>Ile de France</t>
  </si>
  <si>
    <t>Nord</t>
  </si>
  <si>
    <t>Boissons gazeuses - softs</t>
  </si>
  <si>
    <t>FO-CITFR33</t>
  </si>
  <si>
    <t>Shorlé Citron Fringuant</t>
  </si>
  <si>
    <t>FO-POMPIQ33</t>
  </si>
  <si>
    <t>Shorlé Pomme Piquante</t>
  </si>
  <si>
    <t>FO-POMTON33</t>
  </si>
  <si>
    <t>Shorlé Pomme Tonique</t>
  </si>
  <si>
    <t>FO-CASTRU33</t>
  </si>
  <si>
    <t>Shorlé Cassis Truculent</t>
  </si>
  <si>
    <t>FO-RHUPIM33</t>
  </si>
  <si>
    <t>Shorlé Rhubarbe Pimpante</t>
  </si>
  <si>
    <t>Symples potions et infusions pétillantes</t>
  </si>
  <si>
    <t>SY-ENERG33</t>
  </si>
  <si>
    <t>Potion énergisante</t>
  </si>
  <si>
    <t>Lorraine</t>
  </si>
  <si>
    <t>SY-RELAX33</t>
  </si>
  <si>
    <t>Potion relaxante</t>
  </si>
  <si>
    <t>SY-DETOX33</t>
  </si>
  <si>
    <t>Potion detox</t>
  </si>
  <si>
    <t>SY-HIVER33</t>
  </si>
  <si>
    <t>Potion hivernale</t>
  </si>
  <si>
    <t>SY-BASIL33</t>
  </si>
  <si>
    <t>Infusion Basilic</t>
  </si>
  <si>
    <t>SY-FEUILCASS33</t>
  </si>
  <si>
    <t>Infusion Feuille de cassis</t>
  </si>
  <si>
    <t>SY-MENTDOUC33</t>
  </si>
  <si>
    <t>Infusion Menthe douce</t>
  </si>
  <si>
    <t>Kéfirs de fruits Kef</t>
  </si>
  <si>
    <t>KF-GINGER33</t>
  </si>
  <si>
    <t>Kéfir Ginger (jaune)</t>
  </si>
  <si>
    <t>KF-HIBIS33</t>
  </si>
  <si>
    <t>Kéfir Hibiscus-Bissap (rouge)</t>
  </si>
  <si>
    <t>KF-LIME33</t>
  </si>
  <si>
    <t>Kéfir Lime (vert)</t>
  </si>
  <si>
    <t>Kombuchas Ritual</t>
  </si>
  <si>
    <t>BB-KOMNAT33</t>
  </si>
  <si>
    <t>Kombucha Original (nature)</t>
  </si>
  <si>
    <t>Alsace</t>
  </si>
  <si>
    <t>BB-KOMGC33</t>
  </si>
  <si>
    <t>Kombucha Ginger Curucuma</t>
  </si>
  <si>
    <t>BB-KOMCAR33</t>
  </si>
  <si>
    <t>Kombucha Cardamom (cardamone)</t>
  </si>
  <si>
    <t>BB-KOMMR33</t>
  </si>
  <si>
    <t>Kombucha Malva Rose</t>
  </si>
  <si>
    <t>BB-KOMCAN33</t>
  </si>
  <si>
    <t>IN-KOMGP33</t>
  </si>
  <si>
    <t>Kombucha Ginger Power</t>
  </si>
  <si>
    <t>IN-KOMHS33</t>
  </si>
  <si>
    <t>Kombucha Hoppy Spirit</t>
  </si>
  <si>
    <t>IN-KOMOR33</t>
  </si>
  <si>
    <t>Kombucha L'Original</t>
  </si>
  <si>
    <t>IN-JAS33</t>
  </si>
  <si>
    <t>Kombucha Jasberry (Jasmin-Framboise)</t>
  </si>
  <si>
    <t>IN-KOMGP75</t>
  </si>
  <si>
    <t>IN-KOMHS75</t>
  </si>
  <si>
    <t>IN-KOMOR75</t>
  </si>
  <si>
    <t>IN-JAS75</t>
  </si>
  <si>
    <t>CM-CLUBMAT33</t>
  </si>
  <si>
    <t>Club Maté (nature)</t>
  </si>
  <si>
    <t>CM-CMCOL33</t>
  </si>
  <si>
    <t>Club Maté – cola</t>
  </si>
  <si>
    <t>CM-CMGR33</t>
  </si>
  <si>
    <t>Club Maté – granat</t>
  </si>
  <si>
    <t>CM-CLUBMAT50</t>
  </si>
  <si>
    <t>50cl</t>
  </si>
  <si>
    <t>CM-CMGRA50</t>
  </si>
  <si>
    <t>Shorlés Les Filles de l'Ouest</t>
  </si>
  <si>
    <r>
      <t xml:space="preserve">Limonades Au Pif </t>
    </r>
    <r>
      <rPr>
        <i/>
        <sz val="14"/>
        <color rgb="FF000080"/>
        <rFont val="Arial"/>
        <family val="2"/>
      </rPr>
      <t>(verre consigné)</t>
    </r>
  </si>
  <si>
    <r>
      <t>Jus Pajottenlander</t>
    </r>
    <r>
      <rPr>
        <i/>
        <sz val="14"/>
        <color rgb="FF000080"/>
        <rFont val="Arial"/>
        <family val="2"/>
      </rPr>
      <t xml:space="preserve"> (verre consigné)</t>
    </r>
  </si>
  <si>
    <r>
      <t xml:space="preserve">Boissons Club Maté </t>
    </r>
    <r>
      <rPr>
        <i/>
        <sz val="14"/>
        <color rgb="FF000080"/>
        <rFont val="Arial"/>
        <family val="2"/>
      </rPr>
      <t>(non bio, verre consigné)</t>
    </r>
  </si>
  <si>
    <t>Eaux en bouteille verre</t>
  </si>
  <si>
    <t>CE-VC-PLABL50</t>
  </si>
  <si>
    <t>Celtic bleue – plate</t>
  </si>
  <si>
    <t>Vosges</t>
  </si>
  <si>
    <t>CE-VC-PETRO50</t>
  </si>
  <si>
    <t>Celtic rouge – pétillante</t>
  </si>
  <si>
    <t>CE-VC-PLABL100</t>
  </si>
  <si>
    <t>CE-VC-PETRO100</t>
  </si>
  <si>
    <t>Eaux en bouteille plastique</t>
  </si>
  <si>
    <t>CE-PL-PLABL50</t>
  </si>
  <si>
    <t>CE-PL-PETVE50</t>
  </si>
  <si>
    <t>Celtic verte – pétillante légère</t>
  </si>
  <si>
    <t>CE-PL-PETRO50</t>
  </si>
  <si>
    <t>CE-PL-PLABL150</t>
  </si>
  <si>
    <t>CE-PL-PETVE150</t>
  </si>
  <si>
    <t>CE-PL-PETRO150</t>
  </si>
  <si>
    <t>MO-PL-PLA50</t>
  </si>
  <si>
    <t>Montcalm – plate</t>
  </si>
  <si>
    <t>Pyrénées</t>
  </si>
  <si>
    <t>MO-PL-PLA150</t>
  </si>
  <si>
    <t>MO-PL-PLA500</t>
  </si>
  <si>
    <t>RO-PL-PLA50</t>
  </si>
  <si>
    <t>Rosée de la Reine – plate</t>
  </si>
  <si>
    <t>Tarn</t>
  </si>
  <si>
    <t>RO-PL-PLA150</t>
  </si>
  <si>
    <t>MZ-PL-PLA150</t>
  </si>
  <si>
    <t>Metzeral – plate</t>
  </si>
  <si>
    <t>Unités</t>
  </si>
  <si>
    <t>Sirops Bigallet</t>
  </si>
  <si>
    <t>BT-SIR-ANIS70</t>
  </si>
  <si>
    <t>Anis</t>
  </si>
  <si>
    <t>70cl</t>
  </si>
  <si>
    <t>Alpes</t>
  </si>
  <si>
    <t>BT-SIR-CASS70</t>
  </si>
  <si>
    <t>Cassis</t>
  </si>
  <si>
    <t>BT-SIR-CHATGN70</t>
  </si>
  <si>
    <t>Chataigne</t>
  </si>
  <si>
    <t>BT-SIR-CITR70</t>
  </si>
  <si>
    <t>Citron</t>
  </si>
  <si>
    <t>BT-SIR-FRAIS70</t>
  </si>
  <si>
    <t>Fraise</t>
  </si>
  <si>
    <t>BT-SIR-FRAMBMUR70</t>
  </si>
  <si>
    <t>Framboise – Mûre</t>
  </si>
  <si>
    <t>BT-SIR-GRENAD70</t>
  </si>
  <si>
    <t>Grenadine</t>
  </si>
  <si>
    <t>BT-SIR-MENTH70</t>
  </si>
  <si>
    <t>Menthe</t>
  </si>
  <si>
    <t>BT-SIR-MYRTARD70</t>
  </si>
  <si>
    <t>Myrtille d'Ardèche</t>
  </si>
  <si>
    <t>BT-SIR-ORG70</t>
  </si>
  <si>
    <t>Orgeat</t>
  </si>
  <si>
    <t>BT-SIR-PAMPL70</t>
  </si>
  <si>
    <t>Pamplemousse</t>
  </si>
  <si>
    <t>BT-SIR-PECHE70</t>
  </si>
  <si>
    <t>BT-SIR-CANNE70</t>
  </si>
  <si>
    <t>Sucre de canne</t>
  </si>
  <si>
    <t>BT-SIR-VERV70</t>
  </si>
  <si>
    <t>Verveine</t>
  </si>
  <si>
    <t>BT-SIR-NBCERIS100</t>
  </si>
  <si>
    <t>Kiwi – non bio</t>
  </si>
  <si>
    <t>BT-SIR-CITR5L</t>
  </si>
  <si>
    <t>BT-SIR-FRAIS5L</t>
  </si>
  <si>
    <t>BT-SIR-FRAMBMUR5L</t>
  </si>
  <si>
    <t>BT-SIR-GRENAD5L</t>
  </si>
  <si>
    <t>BT-SIR-MENTH5L</t>
  </si>
  <si>
    <t>BT-SIR-PECHE5L</t>
  </si>
  <si>
    <t>Prix unit.     -10%**</t>
  </si>
  <si>
    <r>
      <t xml:space="preserve">** Les sirops sont commandables à la bouteille. Pour des commandes de </t>
    </r>
    <r>
      <rPr>
        <b/>
        <i/>
        <u/>
        <sz val="10"/>
        <color indexed="18"/>
        <rFont val="Arial"/>
        <family val="2"/>
      </rPr>
      <t>sirops Bigallet</t>
    </r>
    <r>
      <rPr>
        <b/>
        <i/>
        <sz val="10"/>
        <color indexed="18"/>
        <rFont val="Arial"/>
        <family val="2"/>
      </rPr>
      <t xml:space="preserve"> par cartons entiers (6 bouteilles), une remise supplémentaire de 5% est accordée.</t>
    </r>
  </si>
  <si>
    <t>Sirops artisanaux Saveur Sauvage</t>
  </si>
  <si>
    <t>SV-AGAST25</t>
  </si>
  <si>
    <t>Agastache</t>
  </si>
  <si>
    <t>SV-CORNOUIL25</t>
  </si>
  <si>
    <t>Cornouille</t>
  </si>
  <si>
    <t>SV-FLEURSUR25</t>
  </si>
  <si>
    <t>SV-MENTBOIS25</t>
  </si>
  <si>
    <t>Menthe des bois</t>
  </si>
  <si>
    <t>Menthe grenouille</t>
  </si>
  <si>
    <t>Origan</t>
  </si>
  <si>
    <t>SV-REINEPRES25</t>
  </si>
  <si>
    <t>Reine des prés</t>
  </si>
  <si>
    <t>SV-ROSORIENT25</t>
  </si>
  <si>
    <t>Rose d'orient</t>
  </si>
  <si>
    <t>SV-SUREAUROSE25</t>
  </si>
  <si>
    <t>Sureau-rose</t>
  </si>
  <si>
    <t>SV-MENTBOIS50</t>
  </si>
  <si>
    <t>Sirops Meneau</t>
  </si>
  <si>
    <t>ME-CANNE</t>
  </si>
  <si>
    <t>Sirop de canne nature</t>
  </si>
  <si>
    <t>Aquitaine</t>
  </si>
  <si>
    <t>ME-ANANAS</t>
  </si>
  <si>
    <t>ME-CASSIS</t>
  </si>
  <si>
    <t>ME-CERAMAR</t>
  </si>
  <si>
    <t>ME-CITRON</t>
  </si>
  <si>
    <t>ME-CITRON1L</t>
  </si>
  <si>
    <t>Citron 1l</t>
  </si>
  <si>
    <t>ME-CITRVERT</t>
  </si>
  <si>
    <t>Citron Vert</t>
  </si>
  <si>
    <t>ME-COCO</t>
  </si>
  <si>
    <t>Noix de Coco</t>
  </si>
  <si>
    <t>ME-COLA</t>
  </si>
  <si>
    <t>Cola</t>
  </si>
  <si>
    <t>ME-FRAISE</t>
  </si>
  <si>
    <t>ME-FRAMBOISE</t>
  </si>
  <si>
    <t>Framboise</t>
  </si>
  <si>
    <t>ME-FROUGES</t>
  </si>
  <si>
    <t>Fruits Rouges</t>
  </si>
  <si>
    <t>ME-GINGEMB</t>
  </si>
  <si>
    <t>ME-GRENADINE</t>
  </si>
  <si>
    <t>ME-GRENADINE1L</t>
  </si>
  <si>
    <t>Grenadine 1l</t>
  </si>
  <si>
    <t>ME-KIWI</t>
  </si>
  <si>
    <t>Kiwi</t>
  </si>
  <si>
    <t>ME-LAVANDE</t>
  </si>
  <si>
    <t>Lavande</t>
  </si>
  <si>
    <t>ME-MANDARINE</t>
  </si>
  <si>
    <t>Mandarine</t>
  </si>
  <si>
    <t>ME-MENTHE</t>
  </si>
  <si>
    <t>ME-MENTHE1L</t>
  </si>
  <si>
    <t>Menthe 1l</t>
  </si>
  <si>
    <t>ME-MENTGLAC</t>
  </si>
  <si>
    <t>Menthe Glaciale</t>
  </si>
  <si>
    <t>ME-MYRTILLE</t>
  </si>
  <si>
    <t>Myrtille</t>
  </si>
  <si>
    <t>ME-NOISETTE</t>
  </si>
  <si>
    <t>Noisette</t>
  </si>
  <si>
    <t>ME-ORANGE</t>
  </si>
  <si>
    <t>ME-ORGEAT</t>
  </si>
  <si>
    <t>ME-PAMPLEM</t>
  </si>
  <si>
    <t>ME-PASSION</t>
  </si>
  <si>
    <t>Fruits de la Passion</t>
  </si>
  <si>
    <t>ME-PECHE</t>
  </si>
  <si>
    <t>ME-POMME</t>
  </si>
  <si>
    <t>ME-ROSE</t>
  </si>
  <si>
    <t>ME-SUREAU</t>
  </si>
  <si>
    <t>Fleur de Sureau</t>
  </si>
  <si>
    <t>ME-VANILLE</t>
  </si>
  <si>
    <t>Vanille</t>
  </si>
  <si>
    <t>ME-VIOLETTE</t>
  </si>
  <si>
    <t>Violette</t>
  </si>
  <si>
    <t>ME-TVMENTMAR</t>
  </si>
  <si>
    <t>Thé Vert Menthe du Maroc</t>
  </si>
  <si>
    <t>ME-TVPECHE</t>
  </si>
  <si>
    <t>Thé Vert Pêche</t>
  </si>
  <si>
    <t>ME-AGAVE</t>
  </si>
  <si>
    <t>Sirop d'agave nature</t>
  </si>
  <si>
    <t>SF-GRISBLSG20L</t>
  </si>
  <si>
    <t>TH-TRIPLE20L</t>
  </si>
  <si>
    <t>Thiriez Triple – 8°</t>
  </si>
  <si>
    <t>3F-LUPORG20L</t>
  </si>
  <si>
    <t>DU-BIOLEG20L</t>
  </si>
  <si>
    <t>Biolégère – Blonde 3,5°</t>
  </si>
  <si>
    <t>DU-BLHAIN20L</t>
  </si>
  <si>
    <t>Blanche du Hainaut – 5,5°</t>
  </si>
  <si>
    <t>DU-SAISB20L</t>
  </si>
  <si>
    <t>Saison Bio – Blonde  5,5°</t>
  </si>
  <si>
    <t>DU-TRIOMPH20L</t>
  </si>
  <si>
    <t>Triomph – Ambrée et fumée 6°</t>
  </si>
  <si>
    <t>DU-MOINB20L</t>
  </si>
  <si>
    <t>Moinette Bio – Blonde 7,5°</t>
  </si>
  <si>
    <t>DU-MIEL20L</t>
  </si>
  <si>
    <t>Bière de miel – Ambrée 8°</t>
  </si>
  <si>
    <t>BR-BLANC20L</t>
  </si>
  <si>
    <t>BR-BLOND20L</t>
  </si>
  <si>
    <t>BR-AMBR20L</t>
  </si>
  <si>
    <t>BR-STMARTBL20L</t>
  </si>
  <si>
    <t>SI-SARBLO20L</t>
  </si>
  <si>
    <t>Sara (sarasin) – Blonde 6°</t>
  </si>
  <si>
    <t>CL-JADEBL20L</t>
  </si>
  <si>
    <t>MA-MOUASCBLON20L</t>
  </si>
  <si>
    <t>MA-AMBR20L</t>
  </si>
  <si>
    <t>Moulin d'Ascq ambrée – 6,6°</t>
  </si>
  <si>
    <t>MA-MOUASCIPA20L</t>
  </si>
  <si>
    <t>QT-QUINTBL20L</t>
  </si>
  <si>
    <t>BP-DELTA20L</t>
  </si>
  <si>
    <t>20l</t>
  </si>
  <si>
    <t>Flandres</t>
  </si>
  <si>
    <t>Artois</t>
  </si>
  <si>
    <t>Fûts commandés</t>
  </si>
  <si>
    <t>Prix au litre        -5%</t>
  </si>
  <si>
    <t>Blanche du Hainaut – 5,5° (tête creuse)</t>
  </si>
  <si>
    <t>Biolégère – Blonde 3,5° (tête creuse)</t>
  </si>
  <si>
    <t>Lupulus Organicus – Triple 8,5° (tête plate)</t>
  </si>
  <si>
    <t>Thiriez Triple – 8° (tête plate)</t>
  </si>
  <si>
    <t>Grisette blonde sans gluten - 5,5° (tête plate)</t>
  </si>
  <si>
    <t>Saison Bio – Blonde  5,5° (tête creuse)</t>
  </si>
  <si>
    <t>Triomph – Ambrée et fumée 6° (tête creuse)</t>
  </si>
  <si>
    <t>Moinette Bio – Blonde 7,5° (tête creuse)</t>
  </si>
  <si>
    <t>Bière de miel – Ambrée 8° (tête creuse)</t>
  </si>
  <si>
    <t>Jade – Blonde 4,5° (tête creuse)</t>
  </si>
  <si>
    <t>Quintine - Blanche 5,9° (tête creuse)</t>
  </si>
  <si>
    <t>Brunehaut blanche – 5° (tête plate)</t>
  </si>
  <si>
    <t>Brunehaut blonde – 6,5° (tête plate)</t>
  </si>
  <si>
    <t>Brunehaut ambrée – 6,5° (tête plate)</t>
  </si>
  <si>
    <t>St Martin – Blonde 7° (tête plate)</t>
  </si>
  <si>
    <t>Sara (sarasin) – Blonde 6° (tête plate)</t>
  </si>
  <si>
    <t>Moulin d'Ascq ambrée – 6,6° (tête plate)</t>
  </si>
  <si>
    <t>Moulins d'Ascq – Blonde 6,2° (tête plate)</t>
  </si>
  <si>
    <t>Moulins d'Ascq – IPA (tête plate)</t>
  </si>
  <si>
    <t>Beer Project Delta – Blonde 6° (polykeg)</t>
  </si>
  <si>
    <t>Brasserie Au Pif</t>
  </si>
  <si>
    <t>PI-TRIPLE33</t>
  </si>
  <si>
    <t xml:space="preserve">Triple Au Pif - 9,5° </t>
  </si>
  <si>
    <t>PI-BRUTOS33</t>
  </si>
  <si>
    <t>Brutos Au Pif - Brune 9°</t>
  </si>
  <si>
    <t>PI-PALEALE75</t>
  </si>
  <si>
    <t>Pale Ale Au Pif - Blonde 6°</t>
  </si>
  <si>
    <t>PI-IPA75</t>
  </si>
  <si>
    <t>IPA Au Pif - 7,5°</t>
  </si>
  <si>
    <t>PI-TRIPLE75</t>
  </si>
  <si>
    <t>Triple Au Pif - 9,5°</t>
  </si>
  <si>
    <t>PI-SORAC75</t>
  </si>
  <si>
    <t xml:space="preserve">Sorachi Ace Au Pif - Blonde 5° </t>
  </si>
  <si>
    <t>PI-BRUTOS75</t>
  </si>
  <si>
    <t>Brasserie Paysanne de l'Artois</t>
  </si>
  <si>
    <t>PY-EPIN32</t>
  </si>
  <si>
    <t>Epinette – Blonde 5°</t>
  </si>
  <si>
    <t>32cl</t>
  </si>
  <si>
    <t>PY-PDJ32</t>
  </si>
  <si>
    <t>Point du Jour – Blonde 4,5°</t>
  </si>
  <si>
    <t>PY-BOYRO32</t>
  </si>
  <si>
    <t>Boyaux Rouch' – Ambrée 5°</t>
  </si>
  <si>
    <t>PY-ANOEL32</t>
  </si>
  <si>
    <t>PY-SCARP32</t>
  </si>
  <si>
    <t>Noire de Scarpe – Brune 6,5°</t>
  </si>
  <si>
    <t>PY-ECU32</t>
  </si>
  <si>
    <t>L'Ecu d'Arras – Blonde 5°</t>
  </si>
  <si>
    <t>PY-ARTOIS32</t>
  </si>
  <si>
    <t>Pays d'Artois – Blonde 6°</t>
  </si>
  <si>
    <t>PY-CHFU32</t>
  </si>
  <si>
    <t>Sur Ch'fu – Blonde fumée 5°</t>
  </si>
  <si>
    <t>PY-EPIN75</t>
  </si>
  <si>
    <t>PY-PDJ75</t>
  </si>
  <si>
    <t>PY-BOYRO75</t>
  </si>
  <si>
    <t>PY-ANOEL75</t>
  </si>
  <si>
    <t>PY-SCARP75</t>
  </si>
  <si>
    <t>PY-ECU75</t>
  </si>
  <si>
    <t>PY-ARTOIS75</t>
  </si>
  <si>
    <t>PY-CHFU75</t>
  </si>
  <si>
    <t>Brasserie La Barb du Hainaut</t>
  </si>
  <si>
    <t>BH-FUNKY33</t>
  </si>
  <si>
    <t>Funky Blonde – 6,5°</t>
  </si>
  <si>
    <t>Hainaut</t>
  </si>
  <si>
    <t>BH-JEANBIER33</t>
  </si>
  <si>
    <t>Jean Bière Triple – 8°</t>
  </si>
  <si>
    <t>BH-BLANC75</t>
  </si>
  <si>
    <t>Jean Bière Banche 5,5°</t>
  </si>
  <si>
    <t>BH-BELLSAIS75</t>
  </si>
  <si>
    <t>Belle Saison – blonde 6,6°</t>
  </si>
  <si>
    <t>BH-ARRSAIS75</t>
  </si>
  <si>
    <t>Jean Bière Ambrée 6,5°</t>
  </si>
  <si>
    <t>BH-FUNKY75</t>
  </si>
  <si>
    <t>BH-ROUVIGN75</t>
  </si>
  <si>
    <t>La Rouvignole – triple 7,5°</t>
  </si>
  <si>
    <t>BH-JEANBBL75</t>
  </si>
  <si>
    <t>Jean Bière Blonde – 6,5°</t>
  </si>
  <si>
    <t>BH-JEANBIER75</t>
  </si>
  <si>
    <t>BH-JEANNOEL75</t>
  </si>
  <si>
    <t>BH-HOPSES75</t>
  </si>
  <si>
    <t>Hop Session – IPA 5°</t>
  </si>
  <si>
    <t>Brasserie Castelain</t>
  </si>
  <si>
    <t>CL-JABLSA25</t>
  </si>
  <si>
    <t>65cl</t>
  </si>
  <si>
    <t>Brasserie La Choulette</t>
  </si>
  <si>
    <t>CH-VDC33</t>
  </si>
  <si>
    <t>Val des Cygnes – Blonde 7,5°</t>
  </si>
  <si>
    <t>CH-VDC75</t>
  </si>
  <si>
    <t>GA-GRAORG25</t>
  </si>
  <si>
    <t>Grain d'Orge – Blonde</t>
  </si>
  <si>
    <t>Douais</t>
  </si>
  <si>
    <t>Brasserie Saint Sylvestre</t>
  </si>
  <si>
    <t>SY-3MONT33</t>
  </si>
  <si>
    <t>3 Monts – blonde</t>
  </si>
  <si>
    <t>3M-3MONT33X4</t>
  </si>
  <si>
    <t>3 Monts - blonde - packs de 4*33cl</t>
  </si>
  <si>
    <t>SY-3MONT75</t>
  </si>
  <si>
    <t>Brasserie Thiriez – Esquelbecq</t>
  </si>
  <si>
    <t>TH-BIOB33</t>
  </si>
  <si>
    <t>Biobière – Blonde 5,5°</t>
  </si>
  <si>
    <t>TH-AMB33</t>
  </si>
  <si>
    <t>Thiriez Ambrée – 5,8°</t>
  </si>
  <si>
    <t>TH-TRIP33</t>
  </si>
  <si>
    <t>TH-HIVER33</t>
  </si>
  <si>
    <t>Thiriez Brassin d'Hiver - Brune 7°</t>
  </si>
  <si>
    <t>TH-BIOB75</t>
  </si>
  <si>
    <t>TH-AMB75</t>
  </si>
  <si>
    <t>TH-COUDEB75</t>
  </si>
  <si>
    <t>Court Debout – Blonde 6°</t>
  </si>
  <si>
    <t>TH-EMBR75</t>
  </si>
  <si>
    <t>Embrume – Brune 7,5°</t>
  </si>
  <si>
    <t>TH-TRIP75</t>
  </si>
  <si>
    <t>TH-HIVER75</t>
  </si>
  <si>
    <t xml:space="preserve">Thiriez Brassin d'Hiver - Brune 7° </t>
  </si>
  <si>
    <t>Brasserie des 3 Fourquets</t>
  </si>
  <si>
    <t>3F-LUPORG33</t>
  </si>
  <si>
    <t>Lupulus Organicus Blonde - 8,5°</t>
  </si>
  <si>
    <t>3F-LUPBR33</t>
  </si>
  <si>
    <t>Lupulus Organicus Brune - 8,5°</t>
  </si>
  <si>
    <t>3F-LUPPILS33</t>
  </si>
  <si>
    <t>Lupulus Pils - 5°</t>
  </si>
  <si>
    <t>3F-LUPORG75</t>
  </si>
  <si>
    <t>3F-LUPBR75</t>
  </si>
  <si>
    <t>Brasserie Belgoo</t>
  </si>
  <si>
    <t>BG-BIOLBL33</t>
  </si>
  <si>
    <t>Bioloo – Blonde 6,4°</t>
  </si>
  <si>
    <t>BG-BIOLAMB33</t>
  </si>
  <si>
    <t>Bioloo – Ambrée 7,8°</t>
  </si>
  <si>
    <t>Jade blonde sans alcool</t>
  </si>
  <si>
    <t>Brasserie de Brunehaut</t>
  </si>
  <si>
    <t>BR-SAISO33</t>
  </si>
  <si>
    <t>Brunehaut Saison – blonde 4,5°</t>
  </si>
  <si>
    <t>BR-BLANC33</t>
  </si>
  <si>
    <t>BR-BLOND33</t>
  </si>
  <si>
    <t>BR-AMBR33</t>
  </si>
  <si>
    <t>BR-TRIP33</t>
  </si>
  <si>
    <t>BR-SMARBLD33</t>
  </si>
  <si>
    <t>St Martin Blonde – 7°</t>
  </si>
  <si>
    <t>BR-SMARBRU33</t>
  </si>
  <si>
    <t>St Martin Brune – 8°</t>
  </si>
  <si>
    <t>BR-SMARTRIP33</t>
  </si>
  <si>
    <t>St Martin Triple – 9°</t>
  </si>
  <si>
    <t>BR-BLANC75</t>
  </si>
  <si>
    <t>BR-BLOND75</t>
  </si>
  <si>
    <t>BR-AMBR75</t>
  </si>
  <si>
    <t>BR-TRIP75</t>
  </si>
  <si>
    <t>BR-SMARBLD75</t>
  </si>
  <si>
    <t>CT-LAMGUEUZ37</t>
  </si>
  <si>
    <t>Lambic Gueuze – Blonde 5°</t>
  </si>
  <si>
    <t>37,5c</t>
  </si>
  <si>
    <t>CT-LAMKRICK37</t>
  </si>
  <si>
    <t>Lambic Krick – Cerise 5°</t>
  </si>
  <si>
    <t>CR-TROUB33</t>
  </si>
  <si>
    <t>Troublette – Blanche 5,5°</t>
  </si>
  <si>
    <t>CR-SAXO33</t>
  </si>
  <si>
    <t>Saxo – Blonde 7,5°</t>
  </si>
  <si>
    <t>CR-CARACB33</t>
  </si>
  <si>
    <t>Caracole – Blonde 7,9°</t>
  </si>
  <si>
    <t>CR-NOSTRAD33</t>
  </si>
  <si>
    <t>Nostradamus – Brune 9°</t>
  </si>
  <si>
    <t>Brasserie Drink Drink</t>
  </si>
  <si>
    <t>DK-BICYL33</t>
  </si>
  <si>
    <t>Bicyclette - Pale Ale 4,8°</t>
  </si>
  <si>
    <t>DK-BMX33</t>
  </si>
  <si>
    <t>BMX - IPA 7°</t>
  </si>
  <si>
    <t>DK-TANDEM33</t>
  </si>
  <si>
    <t>Tandem - White IPA 3,8°</t>
  </si>
  <si>
    <t>Brasserie Dupont</t>
  </si>
  <si>
    <t>DU-BIOLEG25</t>
  </si>
  <si>
    <t>DU-SAISB33</t>
  </si>
  <si>
    <t>Saison Bio –Blonde  5,5°</t>
  </si>
  <si>
    <t>DU-MOINB33</t>
  </si>
  <si>
    <t>DU-BLHAIN25</t>
  </si>
  <si>
    <t>DU-TRIOMPH33</t>
  </si>
  <si>
    <t>DU-MIEL33</t>
  </si>
  <si>
    <t>DU-SAISB75</t>
  </si>
  <si>
    <t>DU-MOINB75</t>
  </si>
  <si>
    <t>DU-MIEL75</t>
  </si>
  <si>
    <t>Ferme brassicole De Plukker</t>
  </si>
  <si>
    <t>DP-KEIKOP33</t>
  </si>
  <si>
    <t>Keikoppenbier – Blonde 6,1°</t>
  </si>
  <si>
    <t>DP-PLUKROOK33</t>
  </si>
  <si>
    <t>Rookop de Plukker – Ambrée 6,5°</t>
  </si>
  <si>
    <t>DP-PLUKTRIP33</t>
  </si>
  <si>
    <t>Triple de Plukker – 7,5°</t>
  </si>
  <si>
    <t>Brasserie Jessenhofke</t>
  </si>
  <si>
    <t>JH-MAYA33</t>
  </si>
  <si>
    <t>Maya  – Blonde 6°</t>
  </si>
  <si>
    <t>JH-BRWN33</t>
  </si>
  <si>
    <t>Brwn – Brune 7°</t>
  </si>
  <si>
    <t>Brasserie St Feuillien</t>
  </si>
  <si>
    <t>SF-GRISBLSG25</t>
  </si>
  <si>
    <t>Grisette blonde sans gluten – 5,5°</t>
  </si>
  <si>
    <t>SF-GRISBLANC25</t>
  </si>
  <si>
    <t>Grisette blanche – 5,5°</t>
  </si>
  <si>
    <t>SF-GRISTRIP25</t>
  </si>
  <si>
    <t>Grisette triple - 8°</t>
  </si>
  <si>
    <t xml:space="preserve">Brasserie Caracole </t>
  </si>
  <si>
    <r>
      <t>Brasserie Cantillon -</t>
    </r>
    <r>
      <rPr>
        <i/>
        <sz val="14"/>
        <color rgb="FF000080"/>
        <rFont val="Arial"/>
        <family val="2"/>
      </rPr>
      <t xml:space="preserve"> Disponibilité non garantie</t>
    </r>
  </si>
  <si>
    <t>Brunehaut blanche – 5° (sans gluten)</t>
  </si>
  <si>
    <t>Brunehaut blonde – 6,5° (sans gluten)</t>
  </si>
  <si>
    <t>Brunehaut ambrée – 6,5° (sans gluten)</t>
  </si>
  <si>
    <t>Brunehaut triple – 8° (sans gluten)</t>
  </si>
  <si>
    <t>Brasserie de Silenrieux</t>
  </si>
  <si>
    <t>SI-SARBRU25</t>
  </si>
  <si>
    <t>Sara (sarasin) – Brune 6°</t>
  </si>
  <si>
    <t>SI-SARBLO25</t>
  </si>
  <si>
    <t>SI-JOSBLO25</t>
  </si>
  <si>
    <t>Joseph (épautre) – Blanche 5°</t>
  </si>
  <si>
    <t>SI-LEHBLO25</t>
  </si>
  <si>
    <t>SI-SARBRU75</t>
  </si>
  <si>
    <t>SI-SARBLO75</t>
  </si>
  <si>
    <t>SI-JOSBLO75</t>
  </si>
  <si>
    <t>Brasserie des Moulins d'Ascq</t>
  </si>
  <si>
    <t>MA-MOUASCBLANC33</t>
  </si>
  <si>
    <t>Moulin d'Ascq blanche – 5°</t>
  </si>
  <si>
    <t>MA-MOUASCBLOND33</t>
  </si>
  <si>
    <t>Moulin d'Ascq blonde – 6,2°</t>
  </si>
  <si>
    <t>MA-MOUASCAMBR33</t>
  </si>
  <si>
    <t>MA-MOUASCTRIP33</t>
  </si>
  <si>
    <t>Moulin d'Ascq triple – 8°</t>
  </si>
  <si>
    <t>MA-MOUASCIPA33</t>
  </si>
  <si>
    <t>Moulin d'Ascq IPA</t>
  </si>
  <si>
    <t>MA-MOUASCBLANC75</t>
  </si>
  <si>
    <t>MA-MOUASCBLOND75</t>
  </si>
  <si>
    <t>MA-MOUASCAMBR75</t>
  </si>
  <si>
    <t>MA-MOUASCTRIP75</t>
  </si>
  <si>
    <t>MA-PRINTEMPS75</t>
  </si>
  <si>
    <t>MA-MOUASCIPA75</t>
  </si>
  <si>
    <t>Autres bières bios</t>
  </si>
  <si>
    <t>SL-SILLYBIO25</t>
  </si>
  <si>
    <t>Silly bio - Pils 5°</t>
  </si>
  <si>
    <t>DV-LAMMSB33</t>
  </si>
  <si>
    <t>Lammsbrau - Bière sans alcool</t>
  </si>
  <si>
    <t>BL-DUCASSIS33</t>
  </si>
  <si>
    <t>Ducassis – Blonde aromatisée 3°</t>
  </si>
  <si>
    <t>QT-QUINTBL33</t>
  </si>
  <si>
    <t>Quintine – Blanche 5,9°</t>
  </si>
  <si>
    <t>TR-TRAPUR33</t>
  </si>
  <si>
    <t>La Trappe Puur – Trappiste 4,7°</t>
  </si>
  <si>
    <t>Pays-Bas</t>
  </si>
  <si>
    <t>BI-BINCHTRIP33</t>
  </si>
  <si>
    <t>La Binchoise Triple – 8°</t>
  </si>
  <si>
    <t>DV-MONGOZO33</t>
  </si>
  <si>
    <t>MM-GLUTENFREE33</t>
  </si>
  <si>
    <t>MM-SPELTOR33</t>
  </si>
  <si>
    <t>Speltor épautre – Blonde 4,9°</t>
  </si>
  <si>
    <t>DJ-CHANTAL75</t>
  </si>
  <si>
    <t xml:space="preserve">Bière Talking to Chantal - Blonde 5,7° </t>
  </si>
  <si>
    <t>BP-DELTA33</t>
  </si>
  <si>
    <t>Delta – IPA 6,5°</t>
  </si>
  <si>
    <t>BP-BERTHA33</t>
  </si>
  <si>
    <t>Grosse Bertha – Blanche 7°</t>
  </si>
  <si>
    <t>BP-BABYL33</t>
  </si>
  <si>
    <t>BP-DARKSIS33</t>
  </si>
  <si>
    <t>BP-JJ33</t>
  </si>
  <si>
    <t>Bière Jungle Joy - 6,6°</t>
  </si>
  <si>
    <t>BP-WUNLA33</t>
  </si>
  <si>
    <t>CA-AGPROV33</t>
  </si>
  <si>
    <t>Agent Provocateur – dorée 6,5°</t>
  </si>
  <si>
    <t>Picardie</t>
  </si>
  <si>
    <t>CA-BLACKM33</t>
  </si>
  <si>
    <t>Black Market – stout 6°</t>
  </si>
  <si>
    <t>CA-PSYCH33</t>
  </si>
  <si>
    <t>Psychedelia – blonde 5°</t>
  </si>
  <si>
    <t>CA-INDIA33</t>
  </si>
  <si>
    <t>India Project – Ale 5,5°</t>
  </si>
  <si>
    <t>CA-OSCAR33</t>
  </si>
  <si>
    <t>Cuvée Oscar – Brune 7,5°</t>
  </si>
  <si>
    <r>
      <t>Brasserie Craig Allan -</t>
    </r>
    <r>
      <rPr>
        <i/>
        <sz val="14"/>
        <color rgb="FF000080"/>
        <rFont val="Arial"/>
        <family val="2"/>
      </rPr>
      <t xml:space="preserve"> (non bio)</t>
    </r>
  </si>
  <si>
    <r>
      <t xml:space="preserve">Brasserie Beer Project - </t>
    </r>
    <r>
      <rPr>
        <i/>
        <sz val="14"/>
        <color rgb="FF000080"/>
        <rFont val="Arial"/>
        <family val="2"/>
      </rPr>
      <t>(non bio)</t>
    </r>
  </si>
  <si>
    <t>Mongozo – Pils africaine 5° (sans gluten)</t>
  </si>
  <si>
    <t>Gluten Free – Blonde 4,5° (sans gluten)</t>
  </si>
  <si>
    <t>Lacs de l'eau d'heure – Pils 5,2° (sans gluten)</t>
  </si>
  <si>
    <t>Cidre et Poiré des Vergers Bio d'Ohain</t>
  </si>
  <si>
    <t>OH-CB33</t>
  </si>
  <si>
    <t>Cidre brut</t>
  </si>
  <si>
    <t>OH-POIRE33</t>
  </si>
  <si>
    <t>Poiré</t>
  </si>
  <si>
    <t>OH-CDX75</t>
  </si>
  <si>
    <t>Cidre doux</t>
  </si>
  <si>
    <t>OH-CDS75</t>
  </si>
  <si>
    <t>Cidre demi-sec</t>
  </si>
  <si>
    <t>OH-CB75</t>
  </si>
  <si>
    <t>OH-POIRE75</t>
  </si>
  <si>
    <t>FA-CB33</t>
  </si>
  <si>
    <t>Cidre normand Verger de la Reinette</t>
  </si>
  <si>
    <t>VE-CDS75</t>
  </si>
  <si>
    <t>Cidre et Poiré Appie en bouteilles</t>
  </si>
  <si>
    <t>AP-CB33</t>
  </si>
  <si>
    <t>Oise</t>
  </si>
  <si>
    <t>AP-CEXBB33</t>
  </si>
  <si>
    <t>Cidre extra-brut bio</t>
  </si>
  <si>
    <t>AP-CBAM33</t>
  </si>
  <si>
    <t>Cidre brut au miel</t>
  </si>
  <si>
    <t>AP-CROS33</t>
  </si>
  <si>
    <t>Cidre rosé</t>
  </si>
  <si>
    <t>AP-POIRE33</t>
  </si>
  <si>
    <t>AP-POIRGINGB33</t>
  </si>
  <si>
    <t>Poiré gingembre</t>
  </si>
  <si>
    <t>Cidre en fûts</t>
  </si>
  <si>
    <t>AP-CB20L</t>
  </si>
  <si>
    <t>AP-CBB30L</t>
  </si>
  <si>
    <t>30l</t>
  </si>
  <si>
    <t>Cidre brut bio Appie – 30l (tête plate)</t>
  </si>
  <si>
    <r>
      <t xml:space="preserve">Poiré   </t>
    </r>
    <r>
      <rPr>
        <i/>
        <sz val="10"/>
        <color rgb="FFFF0000"/>
        <rFont val="Arial"/>
        <family val="2"/>
      </rPr>
      <t xml:space="preserve"> Nouveau !</t>
    </r>
  </si>
  <si>
    <t>Cidre brut Appie – 20l (non bio, tête plate)</t>
  </si>
  <si>
    <t>Bordeaux</t>
  </si>
  <si>
    <t>VR-BDX-COTCARIS5L</t>
  </si>
  <si>
    <t>AOC Bordeaux rouge Côtes des Caris</t>
  </si>
  <si>
    <t>VR-BDX-LAMAUBAS3L</t>
  </si>
  <si>
    <t>AOC Bordeaux rouge Château La Maubastit</t>
  </si>
  <si>
    <t>VR-BDX-LAMAUBAS5L</t>
  </si>
  <si>
    <t>VR-BDX-CHAVRIGN5L</t>
  </si>
  <si>
    <t>AOC Bordeaux rouge Château Chavrignac</t>
  </si>
  <si>
    <t>VR-BDX-LAGRUG5L</t>
  </si>
  <si>
    <t xml:space="preserve">AOC Bordeaux rouge Château Lagrugère </t>
  </si>
  <si>
    <t>VR-BDX-MAT5L</t>
  </si>
  <si>
    <t>AOC Bordeaux rouge Cuvé Matthieu</t>
  </si>
  <si>
    <t>VR-BDXBLA-ALLANTS5L</t>
  </si>
  <si>
    <t>VR-BDXBLA-LCB5L</t>
  </si>
  <si>
    <t>AOC Bordeaux Côtes de Blaye rouge La Cave Bio</t>
  </si>
  <si>
    <t>VR-BDXGRA-MONBAZ5L</t>
  </si>
  <si>
    <t>VB-BDX-ALLANTS3L</t>
  </si>
  <si>
    <t>AOC Bordeaux blanc sec Domaine des Allants</t>
  </si>
  <si>
    <t>VB-BDX-LAGRUG5L</t>
  </si>
  <si>
    <t>AOC Bordeaux blanc Château Lagrugère</t>
  </si>
  <si>
    <t>VZ-BDX-ALLANTS3L</t>
  </si>
  <si>
    <t>AOC Bordeaux rosé Domaine des Allants</t>
  </si>
  <si>
    <t>Languedoc-Roussillon</t>
  </si>
  <si>
    <t>VR-LGRCL-BLASON3L</t>
  </si>
  <si>
    <t>VR-LGRCL-MAZES5L</t>
  </si>
  <si>
    <t>AOP Ctx du Languedoc rouge Domaine des Mazes</t>
  </si>
  <si>
    <t>VR-LGRFAU-ROQ5L</t>
  </si>
  <si>
    <t>AOP Faugères rouge Domaine Raymond Roque</t>
  </si>
  <si>
    <t>VR-LGROC-MARMER3L</t>
  </si>
  <si>
    <t>IGP d'Oc rouge Merlot mono cépage La Marouette</t>
  </si>
  <si>
    <t>VR-LGROC-MARMER5L</t>
  </si>
  <si>
    <t>VR-LGROC-PIMIDEL5L</t>
  </si>
  <si>
    <t>IGP d'Oc rouge Pichet Mignon Mas Delmas</t>
  </si>
  <si>
    <t>VR-CE-CAILLOUX5L</t>
  </si>
  <si>
    <t>VDCE rouge Les Cailloux</t>
  </si>
  <si>
    <t>VR-LGR-DAMCLEV3L</t>
  </si>
  <si>
    <t>Vin de France rouge les Dames de Clève</t>
  </si>
  <si>
    <t>VB-LGROC-MARCHA3L</t>
  </si>
  <si>
    <t>IGP d'Oc blanc Chardonnay mono cép. La Marouette</t>
  </si>
  <si>
    <t>VB-LGRGA-STCIRIC3L</t>
  </si>
  <si>
    <t>IGP du Gard blanc St Cirice</t>
  </si>
  <si>
    <t>VB-CE-CAILLOUX5L</t>
  </si>
  <si>
    <t>VDCE blanc Les Cailloux</t>
  </si>
  <si>
    <t>VZ-LGROC-MARGRE3L</t>
  </si>
  <si>
    <t>IGP d'Oc rosé Grenache mono cépage La Marouette</t>
  </si>
  <si>
    <t>VZ-LGROC-PROUB5L</t>
  </si>
  <si>
    <t>IGP d'Oc rosé Domaine de Petit Roubié</t>
  </si>
  <si>
    <t>VZ-LGR-SOLEILLER3L</t>
  </si>
  <si>
    <t>Vin de France rosé Soleiller</t>
  </si>
  <si>
    <t>VZ-CE-CAILLOUX5L</t>
  </si>
  <si>
    <t>VDCE rosé Les Cailloux bio* 5l</t>
  </si>
  <si>
    <t>Vallée du Rhône</t>
  </si>
  <si>
    <t>VR-RHOMED-PETPAT5L</t>
  </si>
  <si>
    <t>IGP Méditerranée rouge Les Petites Pâtures</t>
  </si>
  <si>
    <t>VR-RHOVAU-STSAU5L</t>
  </si>
  <si>
    <t xml:space="preserve">IGP Vaucluse rouge Château Saint Sauveur </t>
  </si>
  <si>
    <t>VR-RHOCT-CHAPELIE3L</t>
  </si>
  <si>
    <t>VR-RHOCT-CHAPELIE5L</t>
  </si>
  <si>
    <t>VR-RHOCT-CUVAPOLL5L</t>
  </si>
  <si>
    <t>AOC Côtes du Rhône rouge Cuvée d'Apolline</t>
  </si>
  <si>
    <t>VB-RHOVAU-STSAU5L</t>
  </si>
  <si>
    <t xml:space="preserve">IGP Vaucluse blanc Château Saint Sauveur </t>
  </si>
  <si>
    <t>VB-RHOCT-STAPOLBB5L</t>
  </si>
  <si>
    <t>AOC Côtes du Rhône Blanc de Blancs St Apollinaire</t>
  </si>
  <si>
    <t>VB-RHO-MAZES3L</t>
  </si>
  <si>
    <t>Vin de France blanc Chardonnay Sauvignon</t>
  </si>
  <si>
    <t>VZ-RHOVAU-STSAU5L</t>
  </si>
  <si>
    <t xml:space="preserve">IGP Vaucluse rosé Château Saint Sauveur </t>
  </si>
  <si>
    <t>VZ-RHOCT-STAPOLRO5L</t>
  </si>
  <si>
    <t>Vallée de la Loire et Centre</t>
  </si>
  <si>
    <t>VR-VDLANJ-LEROUX5L</t>
  </si>
  <si>
    <t>AOC Anjou rouge Domaine Leroux</t>
  </si>
  <si>
    <t>VR-VDLANJ-LERVV5L</t>
  </si>
  <si>
    <t>AOC Anjou rouge Domaine Leroux Vieilles Vignes</t>
  </si>
  <si>
    <t>VR-VDLANJ-CABERN5L</t>
  </si>
  <si>
    <t>AOC Anjou rouge cabernet</t>
  </si>
  <si>
    <t>VR-VDLCHI-ESPTER3L</t>
  </si>
  <si>
    <t>AOC Chinon rouge Esprit des Terriens</t>
  </si>
  <si>
    <t>VB-VDLANJ-LEROUX3L</t>
  </si>
  <si>
    <t>AOC Anjou blanc sec Domaine Leroux</t>
  </si>
  <si>
    <t>VB-VDL-SAUVIGN5L</t>
  </si>
  <si>
    <t>IGP Val de Loire blanc Sauvignon</t>
  </si>
  <si>
    <t>VZ-VDLANJ-LEROU5L</t>
  </si>
  <si>
    <t>AOC Anjou rosé de Loire sec Dom. Gérard Leroux</t>
  </si>
  <si>
    <t>Lang/Rouss.</t>
  </si>
  <si>
    <t>Rhône</t>
  </si>
  <si>
    <t>AOC Bdx Côtes de Blaye rouge Domaine des Allants</t>
  </si>
  <si>
    <t>AOC Bordeaux Graves rouge Monbazan "Les Plantes"</t>
  </si>
  <si>
    <t>AOP Ctx du Languedoc rouge Le Blason Mas de Janiny</t>
  </si>
  <si>
    <t>AOC Côtes Rhône rouge Domaine Le Chapelier Fruité</t>
  </si>
  <si>
    <t>AOC Ct Rhône rosé Parfum de rosé Dom. St Apollinaire</t>
  </si>
  <si>
    <t>AOC Anjou rosé de Loire sec Domaine Gérard Leroux</t>
  </si>
  <si>
    <t>Bordeaux - rouges</t>
  </si>
  <si>
    <t>VR-BDX-ROMAGE75</t>
  </si>
  <si>
    <t>VR-BDX-ROMAGE37</t>
  </si>
  <si>
    <t>VR-BDX-RENAICOLL75</t>
  </si>
  <si>
    <t>Charlie</t>
  </si>
  <si>
    <t>VR-BDX-COTCARIS75</t>
  </si>
  <si>
    <t>VR-BDX-BELACOUST75</t>
  </si>
  <si>
    <t>VR-BDX-BELACOUST37</t>
  </si>
  <si>
    <t>VR-BDX-GAILHARDS75</t>
  </si>
  <si>
    <t>VR-BDX-LAMAUBAS75</t>
  </si>
  <si>
    <t>VR-BDX-MAUBSS75</t>
  </si>
  <si>
    <t>Nat</t>
  </si>
  <si>
    <t>VR-VDF-MAUBSS75</t>
  </si>
  <si>
    <t>Vin de France rouge La Maubastit "Le Sans Soufre"</t>
  </si>
  <si>
    <t>VR-BDX-LERAITFDC75</t>
  </si>
  <si>
    <t>VR-BDX-CHAVRIGN75</t>
  </si>
  <si>
    <t>VR-BDX-CHAVRIGN37</t>
  </si>
  <si>
    <t>VR-BDX-MORILL75</t>
  </si>
  <si>
    <t>VR-BDX-MORILLBLAS75</t>
  </si>
  <si>
    <t>VR-BDX-PEYRONIN75</t>
  </si>
  <si>
    <t>VR-BDX-PEYRLEO75</t>
  </si>
  <si>
    <t>AOC Bdx rouge Moulin de Peyronin cuvée Leopold</t>
  </si>
  <si>
    <t>VR-BDX-LHERMIT75</t>
  </si>
  <si>
    <t>Méd or</t>
  </si>
  <si>
    <t>VR-BDX-HERMBIOG75</t>
  </si>
  <si>
    <t>AOC Bdx rouge l'Hermitage "Biographie" ss sulfites</t>
  </si>
  <si>
    <t>VR-BDX-LAGRUG75</t>
  </si>
  <si>
    <t>VR-BDX-SANSNOMSS75</t>
  </si>
  <si>
    <t>AOC Bdx rouge le Sans Nom Demeter sans sulfites</t>
  </si>
  <si>
    <t>VR-BDX-JOSSEMESS75</t>
  </si>
  <si>
    <t>VR-BDX-CROIXSIM37</t>
  </si>
  <si>
    <t>VR-BDXSUP-BARATET75</t>
  </si>
  <si>
    <t>VR-BDXSUP-RENAISS75</t>
  </si>
  <si>
    <t>VR-BDXBLA-ALLANTF75</t>
  </si>
  <si>
    <t>AOC Bdx Ct Blaye rouge Dom. des Allants fût chêne</t>
  </si>
  <si>
    <t>VR-BDXBLA-MORILL75</t>
  </si>
  <si>
    <t>AOC Bdx Ct Blaye rouge Château Morillon</t>
  </si>
  <si>
    <t>VR-BDXBLA-PEYBLT75</t>
  </si>
  <si>
    <t>AOC Bdx Ct Blaye rouge Peybonhomme Les Tours</t>
  </si>
  <si>
    <t>VR-BDXBLA-BARRLGR75</t>
  </si>
  <si>
    <t>AOC Bdx Ct Blaye rouge Chât. Barreau La Grave</t>
  </si>
  <si>
    <t>VR-BDXCAS-GDCOUR75</t>
  </si>
  <si>
    <t>VR-BDXGRA-MONBAZ75</t>
  </si>
  <si>
    <t>VR-BDXGRA-MONBAZ37</t>
  </si>
  <si>
    <t>VR-BDXBRG-PILLOT75</t>
  </si>
  <si>
    <t>VR-BDXBRG-COCCGRO75</t>
  </si>
  <si>
    <t>VR-BDXBRG-GROLET75</t>
  </si>
  <si>
    <t>VR-BDXHM-BGMEYRE75</t>
  </si>
  <si>
    <t>VR-BDXMED-BRIE75</t>
  </si>
  <si>
    <t>AOC Médoc rouge Château de Brie</t>
  </si>
  <si>
    <t>VR-BDXLPO-ANNER75</t>
  </si>
  <si>
    <t>VR-BDXPOM-CADGOM75</t>
  </si>
  <si>
    <t>AOC Pomerol rouge Château Cadet de Gombaude</t>
  </si>
  <si>
    <t>VR-BDXSEM-GDMAUV75</t>
  </si>
  <si>
    <t>VR-BDXSEM-MOULAG75</t>
  </si>
  <si>
    <t>AOC St Emilion rouge Château Moulin Lagnet</t>
  </si>
  <si>
    <t>VR-BDXSEM-GCMOULAG75</t>
  </si>
  <si>
    <t>AOC St Emilion grand crû rouge Chât. Moulin Lagnet</t>
  </si>
  <si>
    <t>VR-BDXSEM-GCFPOU75</t>
  </si>
  <si>
    <t>AOC St Emilion grand crû rouge Franc Pourret</t>
  </si>
  <si>
    <t>VR-BDXSEM-GCROCH75</t>
  </si>
  <si>
    <t>AOC St Emilion grand crû rouge Château du Rocher</t>
  </si>
  <si>
    <t>VR-BDXPSE-PETBSJR75</t>
  </si>
  <si>
    <t>VR-BDXPSE-BEAUSEJ75</t>
  </si>
  <si>
    <t>VR-BDXPSE-LANGLAIS75</t>
  </si>
  <si>
    <t>AOC Puisseguin St Emilion rouge Château Langlais</t>
  </si>
  <si>
    <t>VR-BDXLSE-VIMOULN75</t>
  </si>
  <si>
    <t>Vins en vrac (bags in box)</t>
  </si>
  <si>
    <t>Bières en bouteille</t>
  </si>
  <si>
    <t>Bières en fût</t>
  </si>
  <si>
    <t>Vins en bouteille</t>
  </si>
  <si>
    <t>Vins en vrac</t>
  </si>
  <si>
    <t>AOC Bordeaux rouge Château Moulin Romage</t>
  </si>
  <si>
    <t>AOC Bordeaux rouge Château Renaissance Collector</t>
  </si>
  <si>
    <t>AOC Bordeaux rouge Château Bel Air Coustut</t>
  </si>
  <si>
    <t>AOC Bordeaux rouge Château Les Gailhards</t>
  </si>
  <si>
    <t>0 sulf.</t>
  </si>
  <si>
    <t>AOC Bordeaux rouge Château Le Raït fût de chêne</t>
  </si>
  <si>
    <t>AOC Bordeaux rouge Château Morillon M</t>
  </si>
  <si>
    <t>AOC Bordeaux rouge Château Morillon Le Blason</t>
  </si>
  <si>
    <t>AOC Bordeaux rouge Château Moulin de Peyronin</t>
  </si>
  <si>
    <t>AOC Bordeaux rouge Château l'Hermitage</t>
  </si>
  <si>
    <t>AOC Bordeaux rouge Château Josseme sans sulfites</t>
  </si>
  <si>
    <t>AOC Bordeaux rouge La Croix Simon</t>
  </si>
  <si>
    <t>AOC Bordeaux rouge La Maubastit "Le Sans Soufre"</t>
  </si>
  <si>
    <t>AOC Bordeaux supérieur rouge Château Baratet</t>
  </si>
  <si>
    <t>AOC Bordeaux supérieur rouge Château Renaissance</t>
  </si>
  <si>
    <t>AOC Bdx Ct Castillon rouge Domaine Grande Courraye</t>
  </si>
  <si>
    <t>AOC Bordeaux Graves rouge Château de Monbazan</t>
  </si>
  <si>
    <t>AOC Bdx Côtes de Bourg rouge Château Pillot</t>
  </si>
  <si>
    <t>AOC Bdx Côtes de Bourg rouge Coccinelle La Grolet</t>
  </si>
  <si>
    <t>AOC Bdx Côtes de Bourg rouge Château La Grolet</t>
  </si>
  <si>
    <t>AOC Haut Médoc rouge Cru Bourgeois Château Meyre</t>
  </si>
  <si>
    <t>AOC Lalande Pomerol rouge Château les Annereaux</t>
  </si>
  <si>
    <t>AOC St Emilion rge Château Grand David de Mauvinon</t>
  </si>
  <si>
    <t>AOC Puisseguin St Emilion Rge Chât. Petit Beauséjour</t>
  </si>
  <si>
    <t>AOC Puisseguin St Emilion rouge Château Beauséjour</t>
  </si>
  <si>
    <t>AOC Lussac St Emilion rouge Chât. Vieux Moulin Noir</t>
  </si>
  <si>
    <t>Bordeaux – blancs et rosés</t>
  </si>
  <si>
    <t>VB-BDX-ROMSEC75</t>
  </si>
  <si>
    <t>VB-BDX-LAGRUG75</t>
  </si>
  <si>
    <t>AOC Bordeaux blanc sec Château Lagrugère</t>
  </si>
  <si>
    <t>VB-BDX-COTCARSEC75</t>
  </si>
  <si>
    <t>VB-BDX-CHAVRIGN75</t>
  </si>
  <si>
    <t>AOC Bordeaux blanc sec Château Chavrignac</t>
  </si>
  <si>
    <t>VB-BDXGRA-MONBAZ75</t>
  </si>
  <si>
    <t>AOC Bdx Graves blanc sec Château de Monbazan</t>
  </si>
  <si>
    <t>AOC Bdx Graves blanc sup. Château de Monbazan</t>
  </si>
  <si>
    <t>VB-BDXGRA-MONBSUP50</t>
  </si>
  <si>
    <t>VB-BDXE2M-CROIXSIM75</t>
  </si>
  <si>
    <t>VB-BDXE2M-CROIXSIM37</t>
  </si>
  <si>
    <t>VB-BDXSAU-GALDUDO75</t>
  </si>
  <si>
    <t>AOC Sauternes blanc moelleux Galien Chât. Dudon</t>
  </si>
  <si>
    <t>VZ-BDX-LAMAUBAS75</t>
  </si>
  <si>
    <t>VZ-BDX-LAGRUG75</t>
  </si>
  <si>
    <t>AOC Bordeaux rosé sec Château Lagrugère</t>
  </si>
  <si>
    <t>VZ-BDX-COTCARIS75</t>
  </si>
  <si>
    <t>AOC Bordeaux rosé Côtes des Caris</t>
  </si>
  <si>
    <t>VZ-BDX-CHAVRIGN75</t>
  </si>
  <si>
    <t>AOC Bordeaux rosé Château Chavrignac</t>
  </si>
  <si>
    <t>Sud Ouest – rouges</t>
  </si>
  <si>
    <t>VR-SOBGC-GRINOU75</t>
  </si>
  <si>
    <t>VR-SOBGC-LAMAUB75</t>
  </si>
  <si>
    <t>AOC Bergerac rouge La Maubastit</t>
  </si>
  <si>
    <t>VR-SOBUZ-SALISQU75</t>
  </si>
  <si>
    <t>AOC Buzet rouge Domaine Salisquet</t>
  </si>
  <si>
    <t>VR-SODUR-BERTIC1G75</t>
  </si>
  <si>
    <t>AOC Côtes de Duras rouge Berticot Premier Grain</t>
  </si>
  <si>
    <t>VR-SOCAH-CAPCABT75</t>
  </si>
  <si>
    <t>VR-SOCAH-ANTENESS75</t>
  </si>
  <si>
    <t>VR-SOCAH-VERSIL75</t>
  </si>
  <si>
    <t>VR-SOCAH-HTAGLAN75</t>
  </si>
  <si>
    <t>AOC Cahors rouge Château les Hauts d'Aglan</t>
  </si>
  <si>
    <t>VR-SOFRO-STLOUIST75</t>
  </si>
  <si>
    <t>AOC Fronton rouge Château Saint Louis Tradition</t>
  </si>
  <si>
    <t>Médaillé</t>
  </si>
  <si>
    <t>VR-SOFRO-CHENST75</t>
  </si>
  <si>
    <t>AOC Fronton rouge Château Chêne Saint Louis</t>
  </si>
  <si>
    <t>VR-SOCDG-PAJBET75</t>
  </si>
  <si>
    <t>VR-SOMAR-CTFRAQUI75</t>
  </si>
  <si>
    <t>VR-SOGAI-TBCENC75</t>
  </si>
  <si>
    <t>VR-SOTOL-STLOUIS75</t>
  </si>
  <si>
    <t>IGP Comté de Tolosan rouge Tour St Louis</t>
  </si>
  <si>
    <t>VR-SO-GRINRR75</t>
  </si>
  <si>
    <t>VR-SO-LOCABANTSS75</t>
  </si>
  <si>
    <t>VDF rouge Lo Caberlot de l'Antenet sans sulfites</t>
  </si>
  <si>
    <t>Sud Ouest – blancs et rosés</t>
  </si>
  <si>
    <t>VB-SOBGC-MAUBMOEL75</t>
  </si>
  <si>
    <t>AOC Bergerac blanc moelleux La Maubastit</t>
  </si>
  <si>
    <t>VB-SOBGC-GRINMOEL75</t>
  </si>
  <si>
    <t>AOC Bergerac blanc moelleux Domaine Grinou</t>
  </si>
  <si>
    <t>VB-SOBGC-GRINSEC75</t>
  </si>
  <si>
    <t>AOC Bergerac blanc sec Domaine Grinou</t>
  </si>
  <si>
    <t>VB-SO-GRINRR75</t>
  </si>
  <si>
    <t>VDF blanc Rien de Rien Domaine Grinou sans sulfites</t>
  </si>
  <si>
    <t>VB-SOBGC-MAUBSEC75</t>
  </si>
  <si>
    <t>AOC Bergerac blanc sec La Maubastit</t>
  </si>
  <si>
    <t>VB-SOSAU-RICHARD50</t>
  </si>
  <si>
    <t>AOC Saussignac blanc moelleux Château Richard</t>
  </si>
  <si>
    <t>VB-SOMBZ-GDM75</t>
  </si>
  <si>
    <t>AOC Monbazillac blanc doux Grande Maison</t>
  </si>
  <si>
    <t>VB-SOMBZ-GDM37</t>
  </si>
  <si>
    <t>VB-SOCDG-PAJ4CEP75</t>
  </si>
  <si>
    <t>VB-SOCDG-PAJNOIS75</t>
  </si>
  <si>
    <t>VB-SOCDG-CAYLUSTV75</t>
  </si>
  <si>
    <t>IGP Côtes de Gascogne blanc Pont de Caylus</t>
  </si>
  <si>
    <t>VB-SOJUR-PUYADE75</t>
  </si>
  <si>
    <t>Dem</t>
  </si>
  <si>
    <t>Demeter</t>
  </si>
  <si>
    <t>VB-SOTOL-STLOUIS75</t>
  </si>
  <si>
    <t>Sud Ouest</t>
  </si>
  <si>
    <t>AOC Bordeaux blanc sec Château Moulin Romage</t>
  </si>
  <si>
    <t>AOC Bordeaux blanc sec Côtes des Caris</t>
  </si>
  <si>
    <t>AOC Bordeaux Entre 2 Mers blanc sec Croix Simon</t>
  </si>
  <si>
    <t>AOC Bordeaux rosé Château la Maubastit</t>
  </si>
  <si>
    <t>AOC Bergerac rouge Domaine Grinou cuvée Tradition</t>
  </si>
  <si>
    <t>AOC Cahors rouge Chât. La Capelle Cabanac Tradition</t>
  </si>
  <si>
    <t>AOC Cahors rouge Domaine de l'Antenet sans sulfites</t>
  </si>
  <si>
    <t>IGP Ct de Gascogne rouge "Le Bétoulain" Dom. Pajot</t>
  </si>
  <si>
    <t>AOC Ct Marmandais rouge Chât. Côte France Quintess.</t>
  </si>
  <si>
    <t>AOP Gaillac rouge Tombé du Ciel - Enclos des braves</t>
  </si>
  <si>
    <t>VDF rouge Rien de Rien Domaine Grinou sans sulfites</t>
  </si>
  <si>
    <t>IGP Ct de Gascogne blanc sec "Les 4 Cépages" Pajot</t>
  </si>
  <si>
    <t>IGP Ct de Gascogne blanc fruité "Le Noisette" Pajot</t>
  </si>
  <si>
    <t>IGP Jurançon blanc moelleux Chât. Lapuyade Demeter</t>
  </si>
  <si>
    <t>IGP Comté de Tolosan blanc chardonnay Tour St Louis</t>
  </si>
  <si>
    <t>Languedoc-Roussillon – rouges</t>
  </si>
  <si>
    <t>VR-LGRCL-BLASON75</t>
  </si>
  <si>
    <t>AOP Ctx Lang. rge Le Blason Mas de Janiny</t>
  </si>
  <si>
    <t>VR-LGRCL-FJANFC75</t>
  </si>
  <si>
    <t>AOP Ctx Lang. rge La Famille Mas Janiny Fût chêne</t>
  </si>
  <si>
    <t>VR-LGRCL-BORDATV75</t>
  </si>
  <si>
    <t>AOP Ctx Lang. rouge La Borda Terroirs Vivants</t>
  </si>
  <si>
    <t>VR-LGRCL-MARIUS75</t>
  </si>
  <si>
    <t>AOP Ctx Languedoc rouge Marius Dom. Dourbie</t>
  </si>
  <si>
    <t>VR-LGRCL-NUM35LG75</t>
  </si>
  <si>
    <t>AOP Côteaux du Languedoc rouge Numéro 35</t>
  </si>
  <si>
    <t>VR-LGRCR-DELMAS75</t>
  </si>
  <si>
    <t>AOC Côtes du Roussillon rouge Marie Delmas</t>
  </si>
  <si>
    <t>VR-LGRCR-DELMAS50</t>
  </si>
  <si>
    <t>VR-LGRCR-DELMFDC75</t>
  </si>
  <si>
    <t>à aérer</t>
  </si>
  <si>
    <t>VR-LGRCR-DELMVICH75</t>
  </si>
  <si>
    <t>VR-LGRCR-SMARTI75</t>
  </si>
  <si>
    <t>AOC Côtes du Roussillon rouge Domaine Sant Marti</t>
  </si>
  <si>
    <t>VR-LGRCR-SMARTAUG75</t>
  </si>
  <si>
    <t>VR-LGRCR-ROUROR75</t>
  </si>
  <si>
    <t>VR-LGRCR-ROUREQ75</t>
  </si>
  <si>
    <t>VR-LGRCC-NATDELGN75</t>
  </si>
  <si>
    <t>VR-LGRSC-BOUSQ75</t>
  </si>
  <si>
    <t>AOP St Chinian rouge Château Bousquette</t>
  </si>
  <si>
    <t>VR-LGRSC-HUPPES75</t>
  </si>
  <si>
    <t>AOP St Chinian rouge Mas des Huppes</t>
  </si>
  <si>
    <t>VR-LGRSC-PEYRTV75</t>
  </si>
  <si>
    <t>VR-LGRFAU-ROQ75</t>
  </si>
  <si>
    <t>VR-LGRCOR-FAIVRE75</t>
  </si>
  <si>
    <t>AOP Corbières rouge Château Lionel Faivre</t>
  </si>
  <si>
    <t>VR-LGRCOR-CARAG75</t>
  </si>
  <si>
    <t>AOP Corbières rouge Château Caraguilhes</t>
  </si>
  <si>
    <t>VR-LGRCOR-ANCCOTV75</t>
  </si>
  <si>
    <t>VR-LGRFI-GRANGE75</t>
  </si>
  <si>
    <t xml:space="preserve">AOC Fitou rouge Domaine de la Grange </t>
  </si>
  <si>
    <t>VR-LGRFI-CREMADE75</t>
  </si>
  <si>
    <t>AOC Fitou rouge la Crémade</t>
  </si>
  <si>
    <t>VR-LGROC-CUVSECR75</t>
  </si>
  <si>
    <t>IGP d'Oc rouge Merlot-cabernet "Cuvée secrète"</t>
  </si>
  <si>
    <t>VR-LGROC-1892PMAS75</t>
  </si>
  <si>
    <t xml:space="preserve">IGP d'Oc rouge le 1892 paul Mas </t>
  </si>
  <si>
    <t>VR-LGROC-MARMER75</t>
  </si>
  <si>
    <t>VR-LGROC-MARMERP75</t>
  </si>
  <si>
    <t>VR-LGROC-MARMERS75</t>
  </si>
  <si>
    <t>VR-LGROC-MARCS75</t>
  </si>
  <si>
    <t>VR-LGROC-MARSYR75</t>
  </si>
  <si>
    <t>VR-LGROC-MARPN75</t>
  </si>
  <si>
    <t>VR-LGROC-PIMIDEL75</t>
  </si>
  <si>
    <t>VR-LGROC-CASANAT75</t>
  </si>
  <si>
    <t>IGP d'Oc rouge Cab. Sauv. Le Cépage FL Sélection</t>
  </si>
  <si>
    <t>VR-LGROC-OSCAR75</t>
  </si>
  <si>
    <t>IGP d'Oc rouge Oscar Domaine de la Dourbie</t>
  </si>
  <si>
    <t>VR-LGROC-JANIPERE75</t>
  </si>
  <si>
    <t>IGP d'Oc rouge Le Père Mas de Janiny</t>
  </si>
  <si>
    <t>VR-LGROC-SINEVINO75</t>
  </si>
  <si>
    <t>IGP d'Oc rouge Sine Vino sans sulfite</t>
  </si>
  <si>
    <t>VR-LGROC-EQUILCS75</t>
  </si>
  <si>
    <t>VR-LGROC-MNPY75</t>
  </si>
  <si>
    <t>IGP d'Oc rouge Merlot Noir Domaine Py</t>
  </si>
  <si>
    <t>VR-LGRAU-MAYRACSS75</t>
  </si>
  <si>
    <t>VR-LGRAU-MAYRESPN75</t>
  </si>
  <si>
    <t>VR-LGRAU-MAYRACLF75</t>
  </si>
  <si>
    <t>VR-LGRGA-CEDRES75</t>
  </si>
  <si>
    <t>IGP du Gard rouge Domaine des Cèdres</t>
  </si>
  <si>
    <t>VR-LGRGA-STCYRG75</t>
  </si>
  <si>
    <t>IGP du Gard rouge Saint Cirice Château St Cyrgues</t>
  </si>
  <si>
    <t>VR-LGRGA-LENATFLS75</t>
  </si>
  <si>
    <t>IGP du Gard rouge Le Rouge FL Sélection</t>
  </si>
  <si>
    <t>VR-LGRGA-CAYLUSTV75</t>
  </si>
  <si>
    <t>IGP du Gard rouge Pont de Caylus Terroirs Vivants</t>
  </si>
  <si>
    <t>VR-LGRGA-PETAGAT75</t>
  </si>
  <si>
    <t>IGP Gard rouge Petite Agathe</t>
  </si>
  <si>
    <t>VR-LGRGA-TERFUT75</t>
  </si>
  <si>
    <t>IGP Gard rouge Terra Futura sans sulfites</t>
  </si>
  <si>
    <t>VR-LGRHE-PROUB75</t>
  </si>
  <si>
    <t>IGP Hérault rouge Domaine de Petit Roubié</t>
  </si>
  <si>
    <t>VR-LGRHE-TPSGIT75</t>
  </si>
  <si>
    <t>IGP Hérault rouge Temps des Gitans Mas de Janiny</t>
  </si>
  <si>
    <t>VR-LGREN-PAILLET75</t>
  </si>
  <si>
    <t>VR-LGREN-EMOT75</t>
  </si>
  <si>
    <t>VR-LGRVM-STEAGAT75</t>
  </si>
  <si>
    <t>VR-LGRCV-PURSS75</t>
  </si>
  <si>
    <t>IGP Cévennes rouge Pur sans sulfites</t>
  </si>
  <si>
    <t>VR-LGRMP-GUIL75</t>
  </si>
  <si>
    <t>AOP Malpère rouge Château Guilhem</t>
  </si>
  <si>
    <t>VR-LGR-SOLEILLER75</t>
  </si>
  <si>
    <t>Vin de France rouge Le Soleiller</t>
  </si>
  <si>
    <t>VR-LGR-SOLEILLER25</t>
  </si>
  <si>
    <t>VR-LGR-HERISSMERL75</t>
  </si>
  <si>
    <t>Vin de France rouge Merlot Hérisson</t>
  </si>
  <si>
    <t>VR-LGR-PDV75</t>
  </si>
  <si>
    <t>Vin de France rouge le "Pot de Vin"</t>
  </si>
  <si>
    <t>AOC Ct Rouss. Village rouge "M" M. Delmas Fût chêne</t>
  </si>
  <si>
    <t>AOC Ct Rouss. Vill. Delmas Au pied du vieux château</t>
  </si>
  <si>
    <t>AOC Ct Rous. rge San Marti cuvée Auguste Fût chêne</t>
  </si>
  <si>
    <t>AOC Ct Rouss. rouge Domaine Rourède Originel Pujol</t>
  </si>
  <si>
    <t>AOC Ct Rouss. Rge Domaine Rourède Equilibriste Pujol</t>
  </si>
  <si>
    <t>AOP Côtes Catalanes rouge "Nature" Mas Delmas</t>
  </si>
  <si>
    <t>AOP Corbières rouge L'Ancien Courrier Terroirs Vivants</t>
  </si>
  <si>
    <t>IGP d'Oc rouge Cabernet Sauvignon La Marouette</t>
  </si>
  <si>
    <t>IGP d'Oc rouge Merlot La Marouette Sans sulfite</t>
  </si>
  <si>
    <t>IGP d'Oc rouge Merlot La Marouette Prestige</t>
  </si>
  <si>
    <t>IGP d'Oc rouge Merlot La Marouette</t>
  </si>
  <si>
    <t>IGP d'Oc rouge Syrah La Marouette</t>
  </si>
  <si>
    <t>IGP d'Oc rouge Pinot Noir La Marouette</t>
  </si>
  <si>
    <t>IGP d'Oc rouge Equilibre cabernet-sauvignon ss sulf.</t>
  </si>
  <si>
    <t>IGP Haute Vallée de l'Aude rouge Mayrac Esprit Nature</t>
  </si>
  <si>
    <t>IGP Hte Vall Aude rge Mayrac Arinarnoa Le Fantasque</t>
  </si>
  <si>
    <t>IGP Haute Vallée de l'Aude rouge Mayrac NOSO2</t>
  </si>
  <si>
    <t>IGP Côteaux d'Ensérune rouge Domaine Mas Paillet</t>
  </si>
  <si>
    <t>IGP Côteaux d'Ensérune rouge Emotion sans sulfites</t>
  </si>
  <si>
    <t>IGP Val de Montferrand rouge Sainte Agathe</t>
  </si>
  <si>
    <t>Languedoc-Roussillon – blancs et rosés</t>
  </si>
  <si>
    <t>VB-LGRCL-PPPROUB75</t>
  </si>
  <si>
    <t>VB-LGRCR-DELMASG75</t>
  </si>
  <si>
    <t>VB-LGRCR-DELMASM50</t>
  </si>
  <si>
    <t>AOC Ct Roussillon blanc sec (muscat) Marie Delmas</t>
  </si>
  <si>
    <t>VB-LGROC-CUVSECB75</t>
  </si>
  <si>
    <t>VB-LGROC-1892PMAS75</t>
  </si>
  <si>
    <t xml:space="preserve">IGP d'Oc blanc le 1892 Paul Mas </t>
  </si>
  <si>
    <t>VB-LGROC-MARCHA75</t>
  </si>
  <si>
    <t>VB-LGROC-MARSAU75</t>
  </si>
  <si>
    <t>IGP d'Oc blanc Sauvignon mono cép. La Marouette</t>
  </si>
  <si>
    <t>VB-LGROC-MARSS75</t>
  </si>
  <si>
    <t>IGP d'Oc blanc La Marouette sans sulfites</t>
  </si>
  <si>
    <t>VB-LGROC-OSCAR75</t>
  </si>
  <si>
    <t>IGP d'Oc blanc Oscar Domaine de la Dourbie</t>
  </si>
  <si>
    <t>VB-LGROC-FOLCEDR75</t>
  </si>
  <si>
    <t>IGP d'Oc blanc La Folie des Cèdres Chardonnay</t>
  </si>
  <si>
    <t>VB-LGRAU-MAYRACSS75</t>
  </si>
  <si>
    <t>VB-LGRGA-STCYRG75</t>
  </si>
  <si>
    <t>IGP du Gard blanc Saint Cirice Château St Cyrgues</t>
  </si>
  <si>
    <t>VB-LGRHE-PROUB75</t>
  </si>
  <si>
    <t>IGP Hérault blanc Domaine de Petit Roubié</t>
  </si>
  <si>
    <t>VB-LGREN-PAILLET75</t>
  </si>
  <si>
    <t>IGP Côteaux d'Ensérune blanc Domaine Mas Paillet</t>
  </si>
  <si>
    <t>VB-LGROC-TPSGIT75</t>
  </si>
  <si>
    <t>IGP d'Oc blanc Temps des Gitans Mas de Janiny</t>
  </si>
  <si>
    <t>VB-LGROC-CIST75</t>
  </si>
  <si>
    <t>IGP d'Oc blanc Sauvignon Les Cistes Viognier</t>
  </si>
  <si>
    <t>VB-LGROC-VIOG75</t>
  </si>
  <si>
    <t>VB-LGRCV-PURSS75</t>
  </si>
  <si>
    <t>IGP Cévennes blanc Pur sans sulfites</t>
  </si>
  <si>
    <t>VB-LGR-PDV75</t>
  </si>
  <si>
    <t xml:space="preserve">Vin de France blanc le "pot de Vin" chardonnay </t>
  </si>
  <si>
    <t>VB-LGR-SOLEILLER75</t>
  </si>
  <si>
    <t>Vin de France blanc Le Soleiller</t>
  </si>
  <si>
    <t>VB-LGR-SOLEILLER25</t>
  </si>
  <si>
    <t>VB-LGR-HERISSCHAR75</t>
  </si>
  <si>
    <t>Vin de France blanc Chardonnay Hérisson</t>
  </si>
  <si>
    <t>VZ-LGRCR-DELMAS75</t>
  </si>
  <si>
    <t>AOC Côtes du Roussillon rosé Marie Delmas</t>
  </si>
  <si>
    <t>VZ-LGRCR-DELMAS50</t>
  </si>
  <si>
    <t>VZ-LGROC-MARGRE75</t>
  </si>
  <si>
    <t>VZ-LGROC-MARSS75</t>
  </si>
  <si>
    <t>IGP d'Oc rosé sans sulfites La Marouette</t>
  </si>
  <si>
    <t>VZ-LGROC-MARPN75</t>
  </si>
  <si>
    <t>IGP d'Oc rosé Pinot Noir La Marouette bio* 75cl</t>
  </si>
  <si>
    <t>VZ-LGROC-PIMIDEL75</t>
  </si>
  <si>
    <t>IGP d'Oc rosé Pichet Mignon Mas Delmas</t>
  </si>
  <si>
    <t>VZ-LGROC-ROSYRNAT75</t>
  </si>
  <si>
    <t>IGP d'Oc rosé Le Rosé Syrah nature FL Sélectin</t>
  </si>
  <si>
    <t>VZ-LGRAU-MAYRACSS75</t>
  </si>
  <si>
    <t>IGP Hte Vallée de l'Aude rsé Dom. de Mayrac NOSO2</t>
  </si>
  <si>
    <t>VZ-LGRHE-PROUB75</t>
  </si>
  <si>
    <t>IGP Hérault rosé Domaine de Petit Roubié</t>
  </si>
  <si>
    <t>VZ-LGROC-TPSGIT75</t>
  </si>
  <si>
    <t>IGP d'Oc rosé Temps des Gitans Mas de Janiny</t>
  </si>
  <si>
    <t>VZ-LGROC-OSCAR75</t>
  </si>
  <si>
    <t>IGP d'Oc rosé Oscar Domaine de la Dourbie</t>
  </si>
  <si>
    <t>VZ-LGRCV-PURSS75</t>
  </si>
  <si>
    <t>IGP Cévennes rosé Pur sans sulfites</t>
  </si>
  <si>
    <t>VZ-LGR-SOLEILLER75</t>
  </si>
  <si>
    <t>Vin de France rosé Le Soleiller</t>
  </si>
  <si>
    <t>VZ-LGR-SOLEILLER25</t>
  </si>
  <si>
    <t>VZ-LGR-HERISSON75</t>
  </si>
  <si>
    <t>Vin de France rosé Syrah Hérisson</t>
  </si>
  <si>
    <t>Provence et Corse</t>
  </si>
  <si>
    <t>VR-PRO-GAIR75</t>
  </si>
  <si>
    <t>AOC Côtes de Provence rouge Château de Gairoird</t>
  </si>
  <si>
    <t>VR-PRO-FOUQUES75</t>
  </si>
  <si>
    <t>AOC Côtes de Provence rouge Dom. les Fouques</t>
  </si>
  <si>
    <t>VR-PROLUB-AMOUNT75</t>
  </si>
  <si>
    <t>AOC Lubéron rouge Amountanage</t>
  </si>
  <si>
    <t>VR-PROLUB-EYDINS75</t>
  </si>
  <si>
    <t>AOC Lubéron rouge Domaine les Eydins</t>
  </si>
  <si>
    <t>VR-PROSC-MAUB75</t>
  </si>
  <si>
    <t>IGP Sablé de Camargue rouge Jean de Maubastit</t>
  </si>
  <si>
    <t>VR-COR-GRANAJ75</t>
  </si>
  <si>
    <t>AOC Vin de Corse rouge Domaine Granajolo</t>
  </si>
  <si>
    <t>VR-PROVAU-PASQU75</t>
  </si>
  <si>
    <t>VR-PROVAU-STSAUEL75</t>
  </si>
  <si>
    <t>IGP Vaucluse rouge Château St Sauveur Elégance Syrah</t>
  </si>
  <si>
    <t>VR-PROVAU-STSAUVOY75</t>
  </si>
  <si>
    <t xml:space="preserve">Vaucluse rouge Chât. St Sauveur cuvée Voyageurs </t>
  </si>
  <si>
    <t>VB-PRO-GAIR75</t>
  </si>
  <si>
    <t>VB-PROLUB-AMOUNT75</t>
  </si>
  <si>
    <t>AOC Lubéron blanc Amountanage</t>
  </si>
  <si>
    <t>VB-PROVAU-STSAUVOY75</t>
  </si>
  <si>
    <t>IGP Vaucluse blanc Chât. St Sauveur cuv. Voyageurs</t>
  </si>
  <si>
    <t>VZ-PRO-GAIR75</t>
  </si>
  <si>
    <t>AOC Côtes de Provence rosé Château de Gairoird</t>
  </si>
  <si>
    <t>VZ-PRO-FOUQUES75</t>
  </si>
  <si>
    <t>AOC Côtes de Provence rosé Domaine les Fouques</t>
  </si>
  <si>
    <t>VZ-PRO-ESTOURTV75</t>
  </si>
  <si>
    <t>VZ-PRO-PINCHINAT75</t>
  </si>
  <si>
    <t>VZ-PROAIX-4TOURS75</t>
  </si>
  <si>
    <t>AOC Côteaux d'Aix rosé Les 4 Tours</t>
  </si>
  <si>
    <t>VZ-PROLUB-AMOUNT75</t>
  </si>
  <si>
    <t>AOC Lubéron rosé Amountanage</t>
  </si>
  <si>
    <t>AOP Ctx Lang. Blanc Picpoul Pinet Chât. de Pt Roubié</t>
  </si>
  <si>
    <t>AOC Ct Rouss. Blanc sec (gren. macabeu) Mas Delmas</t>
  </si>
  <si>
    <t>IGP d'Oc blanc Chardonnay "Cuvée secrète" sans sulf.</t>
  </si>
  <si>
    <t>IGP Haute Vallée de l'Aude blanc Mayrac NOSO2</t>
  </si>
  <si>
    <t>AOC Côtes Provence blanc Prestige Château Gairoird</t>
  </si>
  <si>
    <t>Vallée du Rhône – rouges</t>
  </si>
  <si>
    <t>VR-RHONIM-CHAPOUT75</t>
  </si>
  <si>
    <t>AOC Costières de Nîmes rouge Chapoutier</t>
  </si>
  <si>
    <t>VR-RHONIM-STCYRG75</t>
  </si>
  <si>
    <t>AOC Costières de Nîmes rouge Château St Cyrgues</t>
  </si>
  <si>
    <t>VR-RHONIM-PASTOUR75</t>
  </si>
  <si>
    <t>AOC Costières de Nîmes rouge Dom. Pastouret</t>
  </si>
  <si>
    <t>VR-RHOMED-PETPAT75</t>
  </si>
  <si>
    <t>VR-RHOMED-CAMCG75</t>
  </si>
  <si>
    <t>VR-RHOVTX-AMOUNT75</t>
  </si>
  <si>
    <t>AOC Ventoux rouge Amountanage</t>
  </si>
  <si>
    <t>VR-RHOVTX-STSAUHC75</t>
  </si>
  <si>
    <t>AOC Ventoux rge Chât. St Sauveur Homme de Cœur</t>
  </si>
  <si>
    <t>VR-RHOVTX-CONTDEL75</t>
  </si>
  <si>
    <t>AOC Ventoux Contreforts du Delta (Terroir vivant)</t>
  </si>
  <si>
    <t>VR-RHOVTX-ARMONIA75</t>
  </si>
  <si>
    <t>AOP Ventoux rouge  Armonia Dom. de la Camarette</t>
  </si>
  <si>
    <t>VR-RHOBAR-VEG75</t>
  </si>
  <si>
    <t>VR-RHOVAC-SEIGSAU75</t>
  </si>
  <si>
    <t>VR-RHOVAC-MONGAR75</t>
  </si>
  <si>
    <t>AOC Vacqueyras rge Dom. Montirius les Garrigues</t>
  </si>
  <si>
    <t>VR-RHOGIG-SEIGSAU75</t>
  </si>
  <si>
    <t>AOC Gigondas rouge Domaine Seignour et Saurel</t>
  </si>
  <si>
    <t>VR-RHOGIG-MONTDA75</t>
  </si>
  <si>
    <t>AOC Gigondas rge Dom. Montirius Terre des Ainés</t>
  </si>
  <si>
    <t>VR-RHOVIS-FOURSS75</t>
  </si>
  <si>
    <t>VR-RHOVIS-GARRIGO75</t>
  </si>
  <si>
    <t>vegan</t>
  </si>
  <si>
    <t>VR-RHOCT-VIGNARD75</t>
  </si>
  <si>
    <t>AOC Côtes du Rhône rouge Vignerons Ardèchois</t>
  </si>
  <si>
    <t>VR-RHOCT-PASQU75</t>
  </si>
  <si>
    <t>AOC Côtes du Rhone village rouge Plan de Dieu</t>
  </si>
  <si>
    <t>VR-RHOCT-CEDRES75</t>
  </si>
  <si>
    <t>AOC Côtes du Rhône rouge Domaine des Cèdres</t>
  </si>
  <si>
    <t>VR-RHOCT-CEDRES37</t>
  </si>
  <si>
    <t>VR-RHOCT-GARRIGO75</t>
  </si>
  <si>
    <t>AOC Côtes du Rhône rouge Domaine Le Garrigon</t>
  </si>
  <si>
    <t>VR-RHOCT-CHAPELIE75</t>
  </si>
  <si>
    <t>VR-RHOCT-GRAPPES75</t>
  </si>
  <si>
    <t>AOC Côtes du Rhône rouge Les Grappes d'Antan</t>
  </si>
  <si>
    <t>VR-RHOCT-GRAPPVIL75</t>
  </si>
  <si>
    <t>AOC CdR Village Vaison la Romaine rge Les Louves</t>
  </si>
  <si>
    <t>VR-RHOCT-CDTERVIV75</t>
  </si>
  <si>
    <t>AOC Ct Rhône rge Contreforts Delta Terroir Vivants</t>
  </si>
  <si>
    <t>VR-RHOCT-CHAPOUT75</t>
  </si>
  <si>
    <t>AOC Côtes du Rhône rouge Chapoutier</t>
  </si>
  <si>
    <t>VR-RHOCT-TOURCV75</t>
  </si>
  <si>
    <t>AOC Côtes du Rhône rouge Tour Couverte</t>
  </si>
  <si>
    <t>VR-RHOCT-TOURCVS75</t>
  </si>
  <si>
    <t>VR-RHOCT-CUVAPOLL75</t>
  </si>
  <si>
    <t>VR-RHO-STAPOLDYN75</t>
  </si>
  <si>
    <t>VdF rouge Dynorga Domaine St Apollinaire Demeter</t>
  </si>
  <si>
    <t>VR-RHOCZH-CHAPMEY75</t>
  </si>
  <si>
    <t>VR-RHOCZH-CHAPMEY37</t>
  </si>
  <si>
    <t>VR-RHOCZH-TAIN75</t>
  </si>
  <si>
    <t>AOC Croze Hermitage rge Cave de Tain</t>
  </si>
  <si>
    <t>VR-RHOSJ-JOSTAIN75</t>
  </si>
  <si>
    <t>AOC St Joseph rouge Cave de Tain</t>
  </si>
  <si>
    <t>VR-RHOCO-COTAIN75</t>
  </si>
  <si>
    <t>AOC Cornas rouge Cave de Tain</t>
  </si>
  <si>
    <t>Vallée du Rhône – blancs et rosés</t>
  </si>
  <si>
    <t>VB-RHOVTX-AMOUNT75</t>
  </si>
  <si>
    <t xml:space="preserve">AOC Ventoux blanc Amountanage </t>
  </si>
  <si>
    <t>VB-RHOCT-GRAPPES75</t>
  </si>
  <si>
    <t>VB-RHOCT-STAPOLBB75</t>
  </si>
  <si>
    <t>VZ-RHONIM-PASTOUR75</t>
  </si>
  <si>
    <t>AOC Costières de Nîmes rosé Dom. Pastouret</t>
  </si>
  <si>
    <t>VZ-RHOMED-PETPAT75</t>
  </si>
  <si>
    <t>IGP Méditerranée rosé Les Petites Pâtures</t>
  </si>
  <si>
    <t>VZ-RHOMED-CAMTENT75</t>
  </si>
  <si>
    <t>IGP Méditerranée rosé Tentation Dom. Camarette</t>
  </si>
  <si>
    <t>VZ-RHOCT-STAPOLRO75</t>
  </si>
  <si>
    <t>VZ-RHOCT-GRAP75</t>
  </si>
  <si>
    <t>AOC Côtes du Rhône rosé Les Grappes d'Antan</t>
  </si>
  <si>
    <t>Savoie</t>
  </si>
  <si>
    <t>VR-SAV-QUEN75</t>
  </si>
  <si>
    <t>AOP Savoie rouge Mondeuse Domaine Quenard</t>
  </si>
  <si>
    <t>VB-SAV-QUEN75</t>
  </si>
  <si>
    <t xml:space="preserve">AOP Savoie blanc Chignin-Bergeron Dom. Quenard </t>
  </si>
  <si>
    <t>Beaujolais</t>
  </si>
  <si>
    <t>VR-BJL-SVIGNER75</t>
  </si>
  <si>
    <t>AOC Beaujolais rouge Signé Vigneron</t>
  </si>
  <si>
    <t>VR-BJL-VILLGBRU75</t>
  </si>
  <si>
    <t>AOC Beaujolais village rouge Les Grandes Bruyères</t>
  </si>
  <si>
    <t>VR-BJLMO-EGLANT75</t>
  </si>
  <si>
    <t>AOC Morgon Domaine de l'Eglantine</t>
  </si>
  <si>
    <t>VR-BJLMO-EGLANTSS75</t>
  </si>
  <si>
    <t>AOC Morgon Domaine de l'Eglantine sans sulfites</t>
  </si>
  <si>
    <t>IGP Méditerranée rouge Carignan-Grenache Camarette</t>
  </si>
  <si>
    <t>AOC Vacqueyras rouge Domaine Seignour et Saurel</t>
  </si>
  <si>
    <t>AOC Visan Village Rge Cuvée Native Dom. Fourmente</t>
  </si>
  <si>
    <t>AOC Visan Village rouge Domaine Le Garrigon vegan</t>
  </si>
  <si>
    <t>AOC Ct Rhône rouge Domaine Le Chapelier Tradition</t>
  </si>
  <si>
    <t>AOC Côtes du Rhône rouge Tour Couverte sans sulfites</t>
  </si>
  <si>
    <t>AOC Côtes du Rhône rouge Cuvée d'Apolline Demeter</t>
  </si>
  <si>
    <t>AOC Côtes du Rhône blanc sec Les Grappes d'Antan</t>
  </si>
  <si>
    <t>AOC Ct du Rhône Blanc de Blancs Dom. St Apollinaire</t>
  </si>
  <si>
    <t>AOC Ct du Rhône rosé Parf. rosé Dom. St Apollinaire</t>
  </si>
  <si>
    <t>Bourgogne</t>
  </si>
  <si>
    <t>VR-BGG-HCNPHGEN75</t>
  </si>
  <si>
    <t>VR-BGG-HCNPHCOL75</t>
  </si>
  <si>
    <t>VR-BGG-HCBMONCH75</t>
  </si>
  <si>
    <t>VR-BGGPO-MONCHFC75</t>
  </si>
  <si>
    <t>AOC Pommard rouge D. Monchovet fût de chêne</t>
  </si>
  <si>
    <t>VR-BGGCTX-GDEBRUY75</t>
  </si>
  <si>
    <t>VB-BGGAL-PHUDEL75</t>
  </si>
  <si>
    <t>AOC Bgg Aligoté blanc sec Domaine Patrick Hudelot</t>
  </si>
  <si>
    <t>VB-BGGCH-GOUL75</t>
  </si>
  <si>
    <t>AOC Chablis Domaine Goulley</t>
  </si>
  <si>
    <t>VB-BGGPCH-PCGOUL75</t>
  </si>
  <si>
    <t>AOC Petit Chablis Domaine Goulley</t>
  </si>
  <si>
    <t>VB-BGGPCH-PCGOUL37</t>
  </si>
  <si>
    <t>VR-LORCT-PINOIRCV75</t>
  </si>
  <si>
    <t>AOC Côte de Toul rouge Pinot Noir Claude Vosgien</t>
  </si>
  <si>
    <t>VZ-LORCT-SEDUC75</t>
  </si>
  <si>
    <t>AOC Côte de Toul rosé Pinot Séduction Cl. Vosgien</t>
  </si>
  <si>
    <t>VB-ALSEDE-ODWEB75</t>
  </si>
  <si>
    <t>AOC Edelzwicker blanc sec Domaine Odile Weber</t>
  </si>
  <si>
    <t>VB-ALSSYL-ODWEB75</t>
  </si>
  <si>
    <t>AOC Sylvanner blanc sec Domaine Odile Weber</t>
  </si>
  <si>
    <t>VB-ALSRIE-ODWEB75</t>
  </si>
  <si>
    <t>AOC Riesling blanc sec fruité Domaine Odile Weber</t>
  </si>
  <si>
    <t>VB-ALSPIB-ODWEB75</t>
  </si>
  <si>
    <t>AOC Pinot Blanc blanc Dom. Odile Weber auxerrois</t>
  </si>
  <si>
    <t>VB-ALSPIG-ODWEB75</t>
  </si>
  <si>
    <t>AOC Pinot Gris blanc Domaine Odile Weber</t>
  </si>
  <si>
    <t>VB-ALSGEW-ODWEB75</t>
  </si>
  <si>
    <t>VB-ALSGEW-BOLL75</t>
  </si>
  <si>
    <t>Vallée de la Loire et Centre – rouges</t>
  </si>
  <si>
    <t>VR-VDLCF-VLCDG75</t>
  </si>
  <si>
    <t>VR-VDLSAN-DPYNOZ75</t>
  </si>
  <si>
    <t>AOC Sancerre rouge Domaine Dauny Pynoz</t>
  </si>
  <si>
    <t>VR-VDLTOU-GAMCT75</t>
  </si>
  <si>
    <t>AOC Touraine rouge Gamay Courtault Tardieux</t>
  </si>
  <si>
    <t>VR-VDLCHI-ARP75</t>
  </si>
  <si>
    <t>AOC Chinon rouge cuvée l'Arpenty</t>
  </si>
  <si>
    <t>VR-VDLCHI-COULA75</t>
  </si>
  <si>
    <t>AOC Chinon rouge Château de Coulaine</t>
  </si>
  <si>
    <t>VR-VDLCHI-ESPTER75</t>
  </si>
  <si>
    <t>VR-VDLBGL-GUION75</t>
  </si>
  <si>
    <t>AOC Bourgueil rouge Domaine Guion</t>
  </si>
  <si>
    <t>VR-VDLBGL-PTBOND75</t>
  </si>
  <si>
    <t>AOC Bourgueil rge Dom. Petit Bondieu cuv. Céleste</t>
  </si>
  <si>
    <t>VR-VDLSNB-DUMGRAV75</t>
  </si>
  <si>
    <t>VR-VDLSNB-AMIGRAV75</t>
  </si>
  <si>
    <t>VR-VDLSAU-REIGPAR75</t>
  </si>
  <si>
    <t>AOC Saumur rouge Domaine Reigner le Paradis</t>
  </si>
  <si>
    <t>VR-VDLSAU-PSTMART75</t>
  </si>
  <si>
    <t>AOC Saumur rouge Domaine du Pas St Martin</t>
  </si>
  <si>
    <t>VR-VDLSCH-VARIN75</t>
  </si>
  <si>
    <t>VR-VDLSCH-VARIN37</t>
  </si>
  <si>
    <t>VR-VDLSCH-FROGER75</t>
  </si>
  <si>
    <t>VR-VDLANJ-LEROUX75</t>
  </si>
  <si>
    <t>VR-VDLANJ-LERVV75</t>
  </si>
  <si>
    <t>VR-VDLANJ-LERVV37</t>
  </si>
  <si>
    <t>VR-VDL-CACBONHUT75</t>
  </si>
  <si>
    <t>VR-VDL-GAMAY0BAB75</t>
  </si>
  <si>
    <t>Vallée de la Loire et Centre – blancs et rosés</t>
  </si>
  <si>
    <t>VB-VDLPOU-PFBOUCH75</t>
  </si>
  <si>
    <t>AOC Pouilly Fumé Domaine Bouchot</t>
  </si>
  <si>
    <t>VB-VDLSAN-DCAILL75</t>
  </si>
  <si>
    <t>AOC Sancerre blanc Domaine Dauny Les Caillottes</t>
  </si>
  <si>
    <t>VB-VDLSAN-DCAILL37</t>
  </si>
  <si>
    <t>VB-VDLSAN-TERBLA75</t>
  </si>
  <si>
    <t>AOC Sancerre blanc Terres Blanches</t>
  </si>
  <si>
    <t>VB-VDLTOU-SAGER75</t>
  </si>
  <si>
    <t>AOC Touraine blanc sec sauvignon Les Sagères</t>
  </si>
  <si>
    <t>VB-VDLSAU-PSTMART75</t>
  </si>
  <si>
    <t>AOC Saumur blanc sec Domaine du Pas St Martin</t>
  </si>
  <si>
    <t>VB-VDLSCH-INGEN75</t>
  </si>
  <si>
    <t>AOC Saumur Champigny blanc Daheuiller l'Ingénue</t>
  </si>
  <si>
    <t>VB-VDLANJ-LEROUX75</t>
  </si>
  <si>
    <t>AOC Bgg rouge Ht Ct de Nuits P. Hudelot Genevrières</t>
  </si>
  <si>
    <t>AOC Bgg rouge Ht Ct de Nuits P. Hudelot Colombières</t>
  </si>
  <si>
    <t>AOC Bgg rouge Hautes Côtes de Beaune D. Monchovet</t>
  </si>
  <si>
    <t>AOC Ctx bourguignons rouge Les Grandes Bruyères</t>
  </si>
  <si>
    <t>AOC Gewurztraminer blanc moelleux Dom. O. Weber</t>
  </si>
  <si>
    <t>AOC Gewurztraminer blanc moelleux Bollenberg</t>
  </si>
  <si>
    <t>AOC Ct Forez rouge Dom. Verdier Logel cuv. gourmets</t>
  </si>
  <si>
    <t>AOC St Nicolas Bourgueil rouge Dumortier les Graviers</t>
  </si>
  <si>
    <t>AOC St Nicolas Bourgueil rouge Amirault les Gravières</t>
  </si>
  <si>
    <t xml:space="preserve">AOC Saumur Champigny rouge Daheuiller Varinelles </t>
  </si>
  <si>
    <t>AOC Saumur Champigny rouge Domaine des Frogères</t>
  </si>
  <si>
    <t>IGP VdL rouge Cabernet-Côt Domaine Bonnet-Huteau</t>
  </si>
  <si>
    <t>IGP VdL rouge Gamay 0 Domaine Babelutte ss sulfite</t>
  </si>
  <si>
    <t>Provence</t>
  </si>
  <si>
    <t>Corse</t>
  </si>
  <si>
    <t>AOC Ct Provence rosé Les Estourettes Terrois Vivants</t>
  </si>
  <si>
    <t>VB-VDLLAY-LEROUX75</t>
  </si>
  <si>
    <t>AOC Côteaux du Layon blanc moelleux Dom. Leroux</t>
  </si>
  <si>
    <t>VB-VDLLAY-LEROUX37</t>
  </si>
  <si>
    <t>VB-VDLLAY-CLOSTI75</t>
  </si>
  <si>
    <t>VB-VDLSAV-VALOUISE75</t>
  </si>
  <si>
    <t>AOC Savennières Val de Louise</t>
  </si>
  <si>
    <t>VB-VDLMUS-FESSARD75</t>
  </si>
  <si>
    <t>AOC Muscadet blanc sec Chât. de la Fessardières</t>
  </si>
  <si>
    <t>VB-VDLMSM-BREGEO75</t>
  </si>
  <si>
    <t>VB-VDLMSM-BHTARC75</t>
  </si>
  <si>
    <t>AOC Muscadet S&amp;M /lie blanc sec B-H Tarcière</t>
  </si>
  <si>
    <t>VB-VDL-CHABREGEO75</t>
  </si>
  <si>
    <t>VB-VDL-CHABONHUT75</t>
  </si>
  <si>
    <t>IGP Val de Loire blanc Chardonnay Bonnet-Huteau</t>
  </si>
  <si>
    <t>VZ-VDLSAN-DAUNY75</t>
  </si>
  <si>
    <t>AOC Sancerre rosé Domaine Dauny</t>
  </si>
  <si>
    <t>VZ-VDLANJ-LEROU75</t>
  </si>
  <si>
    <t>VZ-VDLANJ-LEROUDS75</t>
  </si>
  <si>
    <t>AOC Anjou rosé d'Anjou ½ sec Dom. Gérard Leroux</t>
  </si>
  <si>
    <t>VZ-VDLANJ-LEROUCA75</t>
  </si>
  <si>
    <t>AOC Anjou rosé cabernet d'Anjou ½ sec G. Leroux</t>
  </si>
  <si>
    <t>VZ-VDLANJ-DTLO75</t>
  </si>
  <si>
    <t>AOC Anjou rosé Douce Terre de Loire</t>
  </si>
  <si>
    <t>VZ-VDL-BONHUT75</t>
  </si>
  <si>
    <t>IGP Val de Loire rosé Bonnet-Huteau</t>
  </si>
  <si>
    <t>Vins d'Espagne et d'Italie</t>
  </si>
  <si>
    <t>VR-ITA-CHIANSMICH75</t>
  </si>
  <si>
    <t>VR-ESP-JDMMONTAMP75</t>
  </si>
  <si>
    <t>Espagne rouge Jean de Maubastit L'Ancêtre</t>
  </si>
  <si>
    <t>VR-ESP-MACTEMGRE75</t>
  </si>
  <si>
    <t>Espagne rouge Macatela sans sulfites</t>
  </si>
  <si>
    <t>VR-ESP-MACATRG75</t>
  </si>
  <si>
    <t>Espagne rouge Macatela</t>
  </si>
  <si>
    <t>VR-ESP-THEREGREN75</t>
  </si>
  <si>
    <t>Espagne rouge Théresa Grenache sans sulfites</t>
  </si>
  <si>
    <t>VB-ESP-MACATBL75</t>
  </si>
  <si>
    <t>Espagne blanc Macatela</t>
  </si>
  <si>
    <t>VZ-ESP-MACATROS75</t>
  </si>
  <si>
    <t>Espagne rosé Macatela</t>
  </si>
  <si>
    <t>Champagne et vins pétillants</t>
  </si>
  <si>
    <t>VP-SO-GRINBON75</t>
  </si>
  <si>
    <t>Vin mousseux " BON" Dom. Grinou cépage Muscaris</t>
  </si>
  <si>
    <t>VP-LGRBL-MAYRAC75</t>
  </si>
  <si>
    <t>AOC Blanquette de Limoux brut blanc Dom. Mayrac</t>
  </si>
  <si>
    <t>VP-LGRBL-MAYRACSS75</t>
  </si>
  <si>
    <t>VP-VDRCD-MOGRAT75</t>
  </si>
  <si>
    <t>VP-ALSCR-OWEB75</t>
  </si>
  <si>
    <t>AOC Crémant d'Alsace brut blanc Odile Weber</t>
  </si>
  <si>
    <t>VP-VDLSAU-BBLEROU75</t>
  </si>
  <si>
    <t>AOC Saumur brut blanc Domaine Gérard Leroux</t>
  </si>
  <si>
    <t>VP-VDLCR-ANCESBL75</t>
  </si>
  <si>
    <t>AOC Crémant de Loire brut blanc Ancestral</t>
  </si>
  <si>
    <t>VP-VDLCR-ANCESROS75</t>
  </si>
  <si>
    <t>AOC Crémant de Loire brut rosé Ancestral</t>
  </si>
  <si>
    <t>VP-CHP-SCHREIBTR75</t>
  </si>
  <si>
    <t>AOC Champagne Erick Schreiber brut Tradition</t>
  </si>
  <si>
    <t>VP-CHP-SCHREIBTR37</t>
  </si>
  <si>
    <t>VP-CHP-SCHREIBGR75</t>
  </si>
  <si>
    <t xml:space="preserve">AOC Champagne Erick Schreiber brut Gde Réserve </t>
  </si>
  <si>
    <t>VP-CHP-SCHREIBRO75</t>
  </si>
  <si>
    <t>AOC Champagne rosé Erick Schreiber brut Trad.</t>
  </si>
  <si>
    <t>JA-PROTONELBR75</t>
  </si>
  <si>
    <t>Prosecco Tonelli brut</t>
  </si>
  <si>
    <t>Vegan</t>
  </si>
  <si>
    <t>JA-PROTONELEXBR75</t>
  </si>
  <si>
    <t>Prosecco Tonelli extra-brut</t>
  </si>
  <si>
    <t>Apéritifs à base de vin</t>
  </si>
  <si>
    <t>FC-VINRHUB75</t>
  </si>
  <si>
    <t>Vin de Rhubarbe NOE Ferme du Chêne</t>
  </si>
  <si>
    <t>VB-PECHETV75</t>
  </si>
  <si>
    <t>Vin blanc pêche Terroirs Vivants – 8°</t>
  </si>
  <si>
    <t>VZ-PAMPLEMTV75</t>
  </si>
  <si>
    <t>Vin rosé pamplemousse Terroirs Vivants – 8°</t>
  </si>
  <si>
    <t>VZ-PAMPLEMTB75</t>
  </si>
  <si>
    <t>Vin rosé pamplemousse Les Terres Bios</t>
  </si>
  <si>
    <t>PN-ORIGIN75</t>
  </si>
  <si>
    <t>Les Apéros de Pierre et Nico – L'Original</t>
  </si>
  <si>
    <t>Vin blanc et casis</t>
  </si>
  <si>
    <t>PN-GOURM75</t>
  </si>
  <si>
    <t>Les Apéros de Pierre et Nico – Le Gourmand</t>
  </si>
  <si>
    <t>Vin blanc, framboise et groseille</t>
  </si>
  <si>
    <t>AOC Ctx du Layon blanc moelleux Dom. Des Clostiers</t>
  </si>
  <si>
    <t>AOC Muscadet S&amp;M /lie blanc sec Dom. Bregeonnette</t>
  </si>
  <si>
    <t>IGP Val de Loire blanc Chardonnay Stéphane Horieux</t>
  </si>
  <si>
    <t>Vin d'Italie Chianti rouge San Michel DOCG</t>
  </si>
  <si>
    <t>AOC Blqut Limoux brut blanc Dom. Mayrac sans sulfite</t>
  </si>
  <si>
    <t>AOC Clairette de Die brut blanc Monge Gramont Trad.</t>
  </si>
  <si>
    <t>Boulonnais</t>
  </si>
  <si>
    <r>
      <rPr>
        <b/>
        <i/>
        <sz val="11"/>
        <color indexed="18"/>
        <rFont val="Arial"/>
        <family val="2"/>
      </rPr>
      <t>Dem</t>
    </r>
    <r>
      <rPr>
        <i/>
        <sz val="11"/>
        <color indexed="18"/>
        <rFont val="Arial"/>
        <family val="2"/>
      </rPr>
      <t xml:space="preserve"> : Vins certifiés Demeter (agriculture biodynamique), taux de sulfite maximum : 50mg/l</t>
    </r>
  </si>
  <si>
    <r>
      <rPr>
        <b/>
        <i/>
        <sz val="11"/>
        <color indexed="18"/>
        <rFont val="Arial"/>
        <family val="2"/>
      </rPr>
      <t>Nat :</t>
    </r>
    <r>
      <rPr>
        <i/>
        <sz val="11"/>
        <color indexed="18"/>
        <rFont val="Arial"/>
        <family val="2"/>
      </rPr>
      <t xml:space="preserve"> Vins dits naturels, sans sulfites</t>
    </r>
  </si>
  <si>
    <t>AL-ALCFRUITS100</t>
  </si>
  <si>
    <t>Alcool pour fruits Grand Rubren – 45°</t>
  </si>
  <si>
    <t>AL-CALVIE70</t>
  </si>
  <si>
    <t>Calvados vieux 4 ans Clos du Bourg – 42°</t>
  </si>
  <si>
    <t>Nomandie</t>
  </si>
  <si>
    <t>AL-COG-ESTBB70</t>
  </si>
  <si>
    <t>Cognac Estival Brard Blanchard – 40°</t>
  </si>
  <si>
    <t>Cognac</t>
  </si>
  <si>
    <t>AL-COG-FDCBB70</t>
  </si>
  <si>
    <t>Cognac Fût Chêne Brard Blanchard – 40°</t>
  </si>
  <si>
    <t>AL-COG-VSPIN70</t>
  </si>
  <si>
    <t>Cognac VS Domaine Pinard 3 ans -  40°</t>
  </si>
  <si>
    <t>BT-AL-CASSBIG50</t>
  </si>
  <si>
    <t>Crème de Cassis Bigallet – 15°</t>
  </si>
  <si>
    <t>BT-AL-CHAT50</t>
  </si>
  <si>
    <t>Crème de Châtaigne Bigallet - 15°</t>
  </si>
  <si>
    <t>BT-AL-FRAMBIG50</t>
  </si>
  <si>
    <t>Crème de Framboise Bigallet - 15°</t>
  </si>
  <si>
    <t>AL-FARIG70</t>
  </si>
  <si>
    <r>
      <t xml:space="preserve">Farigoulette Janot </t>
    </r>
    <r>
      <rPr>
        <i/>
        <sz val="10"/>
        <rFont val="Arial"/>
        <family val="2"/>
      </rPr>
      <t xml:space="preserve">(liqueur de thym) </t>
    </r>
    <r>
      <rPr>
        <b/>
        <sz val="10"/>
        <rFont val="Arial"/>
        <family val="2"/>
      </rPr>
      <t>– 40°</t>
    </r>
  </si>
  <si>
    <t>BT-AL-GENEPY50</t>
  </si>
  <si>
    <t>Genepy "Aiguille Verte" Bigallet- 40°</t>
  </si>
  <si>
    <t>AL-GENTIANE70</t>
  </si>
  <si>
    <t>Gentiane Janot – 16°</t>
  </si>
  <si>
    <t>AL-GINKING70</t>
  </si>
  <si>
    <t>Gin Kingly – 37,5°</t>
  </si>
  <si>
    <t>AL-GINJG70</t>
  </si>
  <si>
    <t>Gin Juniper Green – 37,5°</t>
  </si>
  <si>
    <t>Angleterre</t>
  </si>
  <si>
    <t>SD-LIQCAFE50</t>
  </si>
  <si>
    <t>Liqueur de café</t>
  </si>
  <si>
    <t>SD-LIQORANG50</t>
  </si>
  <si>
    <t>Liqueur d'orange</t>
  </si>
  <si>
    <t>SD-LIQ7RAC50</t>
  </si>
  <si>
    <t>Liqueur aux 7 racines</t>
  </si>
  <si>
    <t>AL-MUS-MDM75</t>
  </si>
  <si>
    <t>Muscat de Rivesalt Mas del Mas – 16°</t>
  </si>
  <si>
    <t>AL-MUS-MDMLOR50</t>
  </si>
  <si>
    <t>Muscat "L'Or" Mas del Mas – 16°</t>
  </si>
  <si>
    <t>AL-MUS-PUJ75</t>
  </si>
  <si>
    <t>Muscat de Rivesalt Pujol</t>
  </si>
  <si>
    <t>JA-PASTISCF70</t>
  </si>
  <si>
    <r>
      <t xml:space="preserve">Pastis Chais du Fort </t>
    </r>
    <r>
      <rPr>
        <i/>
        <sz val="10"/>
        <rFont val="Arial"/>
        <family val="2"/>
      </rPr>
      <t xml:space="preserve">(ex Janot) </t>
    </r>
    <r>
      <rPr>
        <b/>
        <sz val="10"/>
        <rFont val="Arial"/>
        <family val="2"/>
      </rPr>
      <t>– 45°</t>
    </r>
  </si>
  <si>
    <t>AL-PINBLABB75</t>
  </si>
  <si>
    <t>Charentes</t>
  </si>
  <si>
    <t>AL-PINROSBB75</t>
  </si>
  <si>
    <t>Pineau des Charentes rosé Brard Blanchard</t>
  </si>
  <si>
    <t>AL-PINBLAPIN75</t>
  </si>
  <si>
    <t>Pineau des Charentes blanc Pinard</t>
  </si>
  <si>
    <t>AL-PINROSPIN75</t>
  </si>
  <si>
    <t>Pineau des Charentes rosé Pinard</t>
  </si>
  <si>
    <t>AL-POMMEAU70</t>
  </si>
  <si>
    <t>Pommeau Clos du Bourg – 17°</t>
  </si>
  <si>
    <t>AL-PORTAWNCL75</t>
  </si>
  <si>
    <t>Porto Tawny classique – 20°</t>
  </si>
  <si>
    <t>Portugal</t>
  </si>
  <si>
    <t>AL-PORTORESRO75</t>
  </si>
  <si>
    <t>Porto Reserve Romariz – 20°</t>
  </si>
  <si>
    <t>AL-PORTFINRES75</t>
  </si>
  <si>
    <t>Porto Finest Reserve coffret -  20°</t>
  </si>
  <si>
    <t>AL-RATAFVOSG75</t>
  </si>
  <si>
    <t>Ratafia Claude Vosgien – 18°</t>
  </si>
  <si>
    <t>AL-RHUMPAPBL70</t>
  </si>
  <si>
    <t>Rhum Blanc Papagayo – 37,5°</t>
  </si>
  <si>
    <t>Paraguay</t>
  </si>
  <si>
    <t>AL-RHUMPAPEP70</t>
  </si>
  <si>
    <t>Rhum aux épices Papagayo – 37,5°</t>
  </si>
  <si>
    <t>AL-RHUMPAPBR70</t>
  </si>
  <si>
    <t>Rhum brun Papagayo – 37,5°</t>
  </si>
  <si>
    <t>AL-RHUMCABLBL70</t>
  </si>
  <si>
    <t>Rhum Blanc Cabana Libre – 37,5°</t>
  </si>
  <si>
    <t>AL-RHUMCABLAMBR70</t>
  </si>
  <si>
    <t>Rhum Ambré Cabana Libre – 37,5°</t>
  </si>
  <si>
    <t>AL-RHUMJAN30L</t>
  </si>
  <si>
    <t xml:space="preserve">Rhum blanc Janot - 37,5° </t>
  </si>
  <si>
    <t>AL-SANGRG75</t>
  </si>
  <si>
    <t>Sangria rouge – 8°</t>
  </si>
  <si>
    <t>AL-SPRITZSOR70</t>
  </si>
  <si>
    <t>Spritz Sorrentini – 15°</t>
  </si>
  <si>
    <t>AL-TEQREP70</t>
  </si>
  <si>
    <r>
      <t>Tequila Reposado</t>
    </r>
    <r>
      <rPr>
        <i/>
        <sz val="10"/>
        <rFont val="Arial"/>
        <family val="2"/>
      </rPr>
      <t xml:space="preserve"> (à l'agave bleue) </t>
    </r>
    <r>
      <rPr>
        <b/>
        <sz val="10"/>
        <rFont val="Arial"/>
        <family val="2"/>
      </rPr>
      <t>– 40°</t>
    </r>
  </si>
  <si>
    <t>Mexique</t>
  </si>
  <si>
    <t>AL-VERB-SORRE100</t>
  </si>
  <si>
    <t>Vermouth blanc Sorrentini – 13,5°</t>
  </si>
  <si>
    <t>AL-VERR-SORRE100</t>
  </si>
  <si>
    <t>Vermouth rouge Sorrentini – 13,5°</t>
  </si>
  <si>
    <t>AL-VODKAUTUK5-70</t>
  </si>
  <si>
    <t>Vodka Utkins U.K.5 – 37,5°</t>
  </si>
  <si>
    <t>JA-WHICA70</t>
  </si>
  <si>
    <r>
      <t xml:space="preserve">Whisky Chais du Fort </t>
    </r>
    <r>
      <rPr>
        <i/>
        <sz val="10"/>
        <rFont val="Arial"/>
        <family val="2"/>
      </rPr>
      <t xml:space="preserve">(ex Main Fields) </t>
    </r>
    <r>
      <rPr>
        <b/>
        <sz val="10"/>
        <rFont val="Arial"/>
        <family val="2"/>
      </rPr>
      <t>– 40</t>
    </r>
    <r>
      <rPr>
        <i/>
        <sz val="10"/>
        <rFont val="Arial"/>
        <family val="2"/>
      </rPr>
      <t>°</t>
    </r>
  </si>
  <si>
    <t>Ecosse</t>
  </si>
  <si>
    <t>AL-WHI-HH7A70</t>
  </si>
  <si>
    <t>Whisky Highland Harvest 7 ans – 40°</t>
  </si>
  <si>
    <t>Cafés, chicorées, mokas</t>
  </si>
  <si>
    <t>Café El Palomar</t>
  </si>
  <si>
    <t>SD-CAFEMOUL250</t>
  </si>
  <si>
    <t>100% arabica d'altitude moulu</t>
  </si>
  <si>
    <t>250g</t>
  </si>
  <si>
    <t>SD-CAFEMOUL1KG</t>
  </si>
  <si>
    <t>1kg</t>
  </si>
  <si>
    <t>SD-CAFEGRAIN250</t>
  </si>
  <si>
    <t>100% arabica d'altitude grain</t>
  </si>
  <si>
    <t>SD-CAFEGRAIN1KG</t>
  </si>
  <si>
    <t>SD-CAFEGRAIN20KG</t>
  </si>
  <si>
    <t>100% arabica d'altitude grain – vrac</t>
  </si>
  <si>
    <t>20kg</t>
  </si>
  <si>
    <t>SD-CAFEVERT250</t>
  </si>
  <si>
    <t>Café vert en grain</t>
  </si>
  <si>
    <t>Autres cafés Saldac</t>
  </si>
  <si>
    <t>SD-CAFEM-KIT250</t>
  </si>
  <si>
    <t>Café Kitche - 100% arabica moulu</t>
  </si>
  <si>
    <t>Guatemala</t>
  </si>
  <si>
    <t>SD-CAFEG-KIT1KG</t>
  </si>
  <si>
    <t>Café Kitche – 100% arabica grain</t>
  </si>
  <si>
    <t>SD-CAFEG-KIT20KG</t>
  </si>
  <si>
    <t>SD-CAFEM-HON250</t>
  </si>
  <si>
    <t>Café Capucas – 100% arabica moulu</t>
  </si>
  <si>
    <t>Honduras</t>
  </si>
  <si>
    <t>SD-CAFEG-HON1KG</t>
  </si>
  <si>
    <t>Café Capucas – 100% arabica grain</t>
  </si>
  <si>
    <t>SD-CAFEG-HON20KG</t>
  </si>
  <si>
    <t>SD-CAFEM-MEZ250</t>
  </si>
  <si>
    <t>CaféLa Mezcla 100% arabica moulu</t>
  </si>
  <si>
    <t>Café Chiapaneco</t>
  </si>
  <si>
    <t>OD-CHARABM250G</t>
  </si>
  <si>
    <t>100% arabica moulu</t>
  </si>
  <si>
    <t>Pérou/Mexique</t>
  </si>
  <si>
    <t>OD-CHEXPRM250G</t>
  </si>
  <si>
    <t>Expresso Arabica/robusta moulu</t>
  </si>
  <si>
    <t>Mélange</t>
  </si>
  <si>
    <t>OD-CHDECAM250G</t>
  </si>
  <si>
    <t>100% arabica décaféiné moulu</t>
  </si>
  <si>
    <t>OD-CHARABG250G</t>
  </si>
  <si>
    <t>100% arabica grain</t>
  </si>
  <si>
    <t>OD-CHARABG1KG</t>
  </si>
  <si>
    <t>OD-CHEXPR1KG</t>
  </si>
  <si>
    <t>Expresso Arabica/robusta grain</t>
  </si>
  <si>
    <t>Café Cordier</t>
  </si>
  <si>
    <t>OD-COGOURM250G</t>
  </si>
  <si>
    <t>Gourmet 100% arabica moulu</t>
  </si>
  <si>
    <t>Amérique Sud</t>
  </si>
  <si>
    <t>OD-COCORSM250G</t>
  </si>
  <si>
    <t>Corso arabica/robusta moulu</t>
  </si>
  <si>
    <t>OD-CODECAM250G</t>
  </si>
  <si>
    <t>OD-COGOURG250G</t>
  </si>
  <si>
    <t>Gourmet 100% arabica grain</t>
  </si>
  <si>
    <t>OD-COARABG1KG</t>
  </si>
  <si>
    <t>Mondo Nuevo 100% arabica grain</t>
  </si>
  <si>
    <t>Chicorée Avec Plaisir</t>
  </si>
  <si>
    <t>AV-CHICTORINT200</t>
  </si>
  <si>
    <t>Chicorée torréfiée Goût INTENSE</t>
  </si>
  <si>
    <t>200g</t>
  </si>
  <si>
    <t>AV-CHICTORDX200</t>
  </si>
  <si>
    <t>Chicorée torréfiée Goût DOUX</t>
  </si>
  <si>
    <t>AV-CHICSOL100</t>
  </si>
  <si>
    <t>Chicorée SOLUBLE</t>
  </si>
  <si>
    <t>100g</t>
  </si>
  <si>
    <t>AV-CHICTORLIQU180</t>
  </si>
  <si>
    <t>Chicorée torréfiée LIQUIDE</t>
  </si>
  <si>
    <t>180g</t>
  </si>
  <si>
    <t>VRAC Chicorée du Nord</t>
  </si>
  <si>
    <t>CN-CHICO5KG</t>
  </si>
  <si>
    <t>5kg</t>
  </si>
  <si>
    <t>IR-ORGEMOKA500</t>
  </si>
  <si>
    <t>Moka d'orge torréfié IRIS</t>
  </si>
  <si>
    <t>500g</t>
  </si>
  <si>
    <r>
      <t xml:space="preserve">Moka d'orge torréfié IRIS </t>
    </r>
    <r>
      <rPr>
        <sz val="14"/>
        <color rgb="FF000080"/>
        <rFont val="Arial"/>
        <family val="2"/>
      </rPr>
      <t>–</t>
    </r>
    <r>
      <rPr>
        <b/>
        <i/>
        <sz val="14"/>
        <color rgb="FF000080"/>
        <rFont val="Arial"/>
        <family val="2"/>
      </rPr>
      <t xml:space="preserve"> </t>
    </r>
    <r>
      <rPr>
        <i/>
        <sz val="14"/>
        <color rgb="FF000080"/>
        <rFont val="Arial"/>
        <family val="2"/>
      </rPr>
      <t>sans caféine</t>
    </r>
  </si>
  <si>
    <t>Chicorée torréfiée VRAC</t>
  </si>
  <si>
    <t>Préco.</t>
  </si>
  <si>
    <t>Guatem./Andes</t>
  </si>
  <si>
    <t>Autour du café</t>
  </si>
  <si>
    <t>Napolitains (carrés de chocolat emballés)</t>
  </si>
  <si>
    <t>SD-NAPO70</t>
  </si>
  <si>
    <t>Napolitains chocolat noir 70% - 5g</t>
  </si>
  <si>
    <t>Drôme</t>
  </si>
  <si>
    <t>Prix du sac 1kg</t>
  </si>
  <si>
    <t>Prix du sac        -5%*</t>
  </si>
  <si>
    <t>Sacs</t>
  </si>
  <si>
    <t>Thés, matés et infusions en sachet</t>
  </si>
  <si>
    <t>Thés verts et blancs Sol à Sol</t>
  </si>
  <si>
    <t>SS-TV-JARDASIE100</t>
  </si>
  <si>
    <t>Thé vert Jardin d'Asie / Jardin zen</t>
  </si>
  <si>
    <t>Vietn./Chine</t>
  </si>
  <si>
    <t>SS-TV-GUNPOW100</t>
  </si>
  <si>
    <t>Thé vert Gunpowder</t>
  </si>
  <si>
    <t>Chine</t>
  </si>
  <si>
    <t>SS-TV-SENCHA100</t>
  </si>
  <si>
    <t>Thé vert Sencha</t>
  </si>
  <si>
    <t>SS-TV-JASMIN100</t>
  </si>
  <si>
    <t>Thé vert au jasmin</t>
  </si>
  <si>
    <t>SS-TV-CHUNMEE100</t>
  </si>
  <si>
    <t>Thé vert Chun Mee</t>
  </si>
  <si>
    <t>SS-TV-EGAZUR100</t>
  </si>
  <si>
    <t>Thé vert Earl Grey Azur</t>
  </si>
  <si>
    <t>SS-TV-DOUCAM100</t>
  </si>
  <si>
    <t>Thé vert Douceur d'amande</t>
  </si>
  <si>
    <t>SS-TV-AMINST100</t>
  </si>
  <si>
    <t>Thé vert Amour à l'instant</t>
  </si>
  <si>
    <t>SS-TV-JARDAGR100</t>
  </si>
  <si>
    <t>Thé vert jardin d'agrumes</t>
  </si>
  <si>
    <t>SS-TV-MENTREGL100</t>
  </si>
  <si>
    <t>Thé vert et menthe réglisse</t>
  </si>
  <si>
    <t>Argentine</t>
  </si>
  <si>
    <t>SS-TV-VERVCITR100</t>
  </si>
  <si>
    <t>SS-TV-PINHOJAD100</t>
  </si>
  <si>
    <t>Thé vert Pin Ho Jade</t>
  </si>
  <si>
    <t>Vietnam</t>
  </si>
  <si>
    <t>SS-TV-FRAICMED100</t>
  </si>
  <si>
    <t>Thé vert fraîcheur Méditerranée</t>
  </si>
  <si>
    <t>SS-TV-FRUITROP100</t>
  </si>
  <si>
    <t>Thé vert fruité tropical</t>
  </si>
  <si>
    <t>SS-TB-PAIMUTHAN50</t>
  </si>
  <si>
    <t>Thé blanc Pai Mu Than</t>
  </si>
  <si>
    <t>50g</t>
  </si>
  <si>
    <t>Thés noirs Sol à Sol</t>
  </si>
  <si>
    <t>SS-TN-PTITDEJ100</t>
  </si>
  <si>
    <t>Inde/Chine</t>
  </si>
  <si>
    <t>SS-TN-DARJEEL100</t>
  </si>
  <si>
    <t>Thé noir Darjeeling</t>
  </si>
  <si>
    <t>Inde</t>
  </si>
  <si>
    <t>SS-TN-JKERALA100</t>
  </si>
  <si>
    <t>Thé noir Un jardin au Kerala</t>
  </si>
  <si>
    <t>SS-TN-PUERH100</t>
  </si>
  <si>
    <t>Thé noir Pu Erh</t>
  </si>
  <si>
    <t>SS-TN-HIVER100</t>
  </si>
  <si>
    <t>Thé d'hiver</t>
  </si>
  <si>
    <t>SS-TN-FLEURS100</t>
  </si>
  <si>
    <t>Thé des Fleurs</t>
  </si>
  <si>
    <t>SS-TN-VOYSENS100</t>
  </si>
  <si>
    <t>Thé noir Voyageur des sens</t>
  </si>
  <si>
    <t>SS-TN-ETEPROV100</t>
  </si>
  <si>
    <t>Thé noir Un été provençal</t>
  </si>
  <si>
    <t>SS-TN-EGSOL100</t>
  </si>
  <si>
    <t>Thé noir Earl Grey au soleil</t>
  </si>
  <si>
    <t>SS-TN-AMAND100</t>
  </si>
  <si>
    <t>Thé noir aux amandes</t>
  </si>
  <si>
    <t>SS-TN-BELORANG100</t>
  </si>
  <si>
    <t>Thé noir Mon bel oranger</t>
  </si>
  <si>
    <t>Matés Sol à Sol et accessoires maté</t>
  </si>
  <si>
    <t>SS-MA-VERT100</t>
  </si>
  <si>
    <t>Maté vert</t>
  </si>
  <si>
    <t>Brésil</t>
  </si>
  <si>
    <t>SS-MA-MENTHE100</t>
  </si>
  <si>
    <t>SS-MA-EPIC100</t>
  </si>
  <si>
    <t>Maté et épices</t>
  </si>
  <si>
    <t>SS-MA-CITRMEN100</t>
  </si>
  <si>
    <t>Maté, citron et menthe</t>
  </si>
  <si>
    <t>SS-MA-ROOIBOR100</t>
  </si>
  <si>
    <t>Maté, rooibos et orange</t>
  </si>
  <si>
    <t>SS-MA-MENTREG100</t>
  </si>
  <si>
    <t>Maté, menthe et réglisse</t>
  </si>
  <si>
    <t>SS-MA-LAV100</t>
  </si>
  <si>
    <t>Maté et lavande de Provence</t>
  </si>
  <si>
    <t>SS-MA-GINGCITR100</t>
  </si>
  <si>
    <t>Maté, gingembre et citron</t>
  </si>
  <si>
    <t>SS-MA-APREP100</t>
  </si>
  <si>
    <t>Maté après repas</t>
  </si>
  <si>
    <t>SS-MA-VITAM100</t>
  </si>
  <si>
    <t>Maté Vitamaté</t>
  </si>
  <si>
    <t>SS-MA-DRAIN100</t>
  </si>
  <si>
    <t>Maté drainant Thé vert-citron</t>
  </si>
  <si>
    <t>SS-MT-TOAS100</t>
  </si>
  <si>
    <t>Maté toasté nature</t>
  </si>
  <si>
    <t>SS-MT-FEV100</t>
  </si>
  <si>
    <t>Maté toasté et fèves de cacao</t>
  </si>
  <si>
    <t>SS-MA-TRALAT500</t>
  </si>
  <si>
    <t>Maté tradition latino</t>
  </si>
  <si>
    <t>Rooibos et Honeybush Sol à Sol</t>
  </si>
  <si>
    <t>SS-RO-ROOIB100</t>
  </si>
  <si>
    <t>Rooibos</t>
  </si>
  <si>
    <t>SS-RO-ROVERT100</t>
  </si>
  <si>
    <t>Rooibos vert</t>
  </si>
  <si>
    <t>SS-RO-HONEYB100</t>
  </si>
  <si>
    <t>Honeybush</t>
  </si>
  <si>
    <t>SS-RO-FLOR100</t>
  </si>
  <si>
    <t>Rooibos Fleur d'Oranger</t>
  </si>
  <si>
    <t>SS-RO-COQSO100</t>
  </si>
  <si>
    <t>Rooibos Coquelicots du soir</t>
  </si>
  <si>
    <t>SS-RO-ORACAN100</t>
  </si>
  <si>
    <t>Rooibos Orange cannelle</t>
  </si>
  <si>
    <t>SS-RO-GINGCITR100</t>
  </si>
  <si>
    <t>Rooibos Gingembre citron</t>
  </si>
  <si>
    <t>Thés, matés, infusions</t>
  </si>
  <si>
    <t>Maté et menthe</t>
  </si>
  <si>
    <t>Afri. du Sud</t>
  </si>
  <si>
    <t>Tisanes</t>
  </si>
  <si>
    <t>SS-TI-NUITPAIS50</t>
  </si>
  <si>
    <t>Tisane Nuit Paisible Sol à Sol</t>
  </si>
  <si>
    <t>SS-TI-LEMGING50</t>
  </si>
  <si>
    <t>Tisane Lemon Gingembre Sol à Sol</t>
  </si>
  <si>
    <t>SS-TI-VITAL50</t>
  </si>
  <si>
    <t>Tisane Allié Vitalité Sol à Sol</t>
  </si>
  <si>
    <t>SS-TI-DETOX50</t>
  </si>
  <si>
    <t>Tisane Allié Detox Sol à Sol</t>
  </si>
  <si>
    <t>SS-TI-BOUQZEN50</t>
  </si>
  <si>
    <t>Tisane Bouquet Zen Sol à Sol</t>
  </si>
  <si>
    <t>SS-TI-FRACID50</t>
  </si>
  <si>
    <t>Tisane Fraicheur Acidulée Sol à Sol</t>
  </si>
  <si>
    <t>SS-TI-HIBIS100</t>
  </si>
  <si>
    <t xml:space="preserve">Tisane Hibiscus Sol à Sol </t>
  </si>
  <si>
    <t>SS-TI-SOIR50</t>
  </si>
  <si>
    <t>Tisane du Soir Sol à Sol</t>
  </si>
  <si>
    <t>SS-TI-DIG50</t>
  </si>
  <si>
    <t>Tisane Digestion facile Sol à Sol</t>
  </si>
  <si>
    <t>SS-TI-RESP50</t>
  </si>
  <si>
    <t>Tisane Respiration Sol à Sol</t>
  </si>
  <si>
    <t>SS-TI-BONJ50</t>
  </si>
  <si>
    <t xml:space="preserve">Tisane Bonne journée Sol à Sol </t>
  </si>
  <si>
    <t>RC-MU100</t>
  </si>
  <si>
    <t>Thé MU – infusion la Route des Comptoirs</t>
  </si>
  <si>
    <t>Plantes simples Sol à Sol</t>
  </si>
  <si>
    <t>SS-PL-MELIS25</t>
  </si>
  <si>
    <t>Mélisse de Provence</t>
  </si>
  <si>
    <t>25g</t>
  </si>
  <si>
    <t>SS-PL-MTDOUC25</t>
  </si>
  <si>
    <t>Menthe Douce de Provence</t>
  </si>
  <si>
    <t>SS-PL-MTPOI25</t>
  </si>
  <si>
    <t>Menthe Poivrée de Provence</t>
  </si>
  <si>
    <t>Thés, matés et infusions en vrac</t>
  </si>
  <si>
    <t>Thés Sol à Sol en vrac 1kg</t>
  </si>
  <si>
    <t>SS-TV-AMINST1KG</t>
  </si>
  <si>
    <t>Thé vert Amour à l'instant Thé</t>
  </si>
  <si>
    <t>SS-TV-CHUNMEE1KG</t>
  </si>
  <si>
    <t>SS-TV-EGAZUR1KG</t>
  </si>
  <si>
    <t xml:space="preserve">Thé vert Earl Grey Azur </t>
  </si>
  <si>
    <t>SS-TV-GUNPOW1KG</t>
  </si>
  <si>
    <t>SS-TV-JASMIN1KG</t>
  </si>
  <si>
    <t>Thé vert au Jasmin</t>
  </si>
  <si>
    <t>SS-TV-SENCHA1KG</t>
  </si>
  <si>
    <t>SS-TN-BELORANG1KG</t>
  </si>
  <si>
    <t>Thé noir Mon Bel Oranger</t>
  </si>
  <si>
    <t>SS-TN-DARJEEL1KG</t>
  </si>
  <si>
    <t>SS-TN-EGSOL1KG</t>
  </si>
  <si>
    <t>Thé noir Earl Grey au Soleil</t>
  </si>
  <si>
    <t>SS-TN-PTITDEJ1KG</t>
  </si>
  <si>
    <t xml:space="preserve">Thé noir P'tit déj sur la terrasse </t>
  </si>
  <si>
    <t>SS-TN-HIVER1KG</t>
  </si>
  <si>
    <t xml:space="preserve">Thé d'hiver </t>
  </si>
  <si>
    <t>Matés et Rooibos Sol à Sol en vrac 1kg</t>
  </si>
  <si>
    <t>SS-MA-VERT1KG</t>
  </si>
  <si>
    <t>Maté Vert (feuilles)</t>
  </si>
  <si>
    <t>SS-RO-ROOIB1KG</t>
  </si>
  <si>
    <t>SS-RO-FLOR1KG</t>
  </si>
  <si>
    <t>Infusions et Plantes simples Sol à Sol en vrac 500g</t>
  </si>
  <si>
    <t>SS-TI-DIG500</t>
  </si>
  <si>
    <t>Tisane Digestion Facile</t>
  </si>
  <si>
    <t>SS-TI-FRACID500</t>
  </si>
  <si>
    <t>Tisane Fraicheur Acidulée</t>
  </si>
  <si>
    <t>SS-TI-NUITPAIS500</t>
  </si>
  <si>
    <t>Tisane Nuit Paisible</t>
  </si>
  <si>
    <t>SS-PL-CAMO500</t>
  </si>
  <si>
    <t>Camomille</t>
  </si>
  <si>
    <t>SS-PL-EUCAL500</t>
  </si>
  <si>
    <t>Eucalyptus</t>
  </si>
  <si>
    <t>SS-PL-MELIS1KG</t>
  </si>
  <si>
    <t>Mélisse</t>
  </si>
  <si>
    <t>SS-PL-MTDOUC1KG</t>
  </si>
  <si>
    <t>Menthe Douce</t>
  </si>
  <si>
    <t>SS-PL-MTPOI1KG</t>
  </si>
  <si>
    <t>Menthe Poivrée</t>
  </si>
  <si>
    <t>SS-PL-SAUG1KG</t>
  </si>
  <si>
    <t>Sauge</t>
  </si>
  <si>
    <t>SS-PL-TILL500</t>
  </si>
  <si>
    <t>Tilleul (bractées entières)</t>
  </si>
  <si>
    <t>SS-PL-VERVCIT500</t>
  </si>
  <si>
    <t>Verveine citronnée</t>
  </si>
  <si>
    <t>D'autres thés, infusions et plantes simples en vrac disponibles sur précommande.</t>
  </si>
  <si>
    <t>Thés, matés et infusions en infusettes</t>
  </si>
  <si>
    <t>Thés, Rooibos et infusions La Route des Comptoirs - infusettes</t>
  </si>
  <si>
    <t>RC-CHUNMEE</t>
  </si>
  <si>
    <t>Thé vert nature Chun Mee</t>
  </si>
  <si>
    <t>RC-TVEARLGREY</t>
  </si>
  <si>
    <t>Thé vert Earl Grey</t>
  </si>
  <si>
    <t>RC-GOUTRUSSE</t>
  </si>
  <si>
    <t>Thé Goût russe</t>
  </si>
  <si>
    <t>RC-JASMIN</t>
  </si>
  <si>
    <t>Thé Jasmin</t>
  </si>
  <si>
    <t>RC-CASBAHMENTHE</t>
  </si>
  <si>
    <t>Thé Casbah Menthe</t>
  </si>
  <si>
    <t>RC-PUERH</t>
  </si>
  <si>
    <t>Thé vert Pu Erh</t>
  </si>
  <si>
    <t>RC-REINEDAMAS</t>
  </si>
  <si>
    <t>Reine de Damas thé blanc à la rose</t>
  </si>
  <si>
    <t>RC-TNEARLGREY</t>
  </si>
  <si>
    <t>Thé noir Earl Grey</t>
  </si>
  <si>
    <t>RC-DARJEELING</t>
  </si>
  <si>
    <t>RC-BREAKFAST</t>
  </si>
  <si>
    <t>Thé noir Breakfast</t>
  </si>
  <si>
    <t>RC-TCHAIIND</t>
  </si>
  <si>
    <t>Thé noir Tchaï indien</t>
  </si>
  <si>
    <t>RC-ROOIBOSNAT</t>
  </si>
  <si>
    <t>Rooïbos Nature</t>
  </si>
  <si>
    <t>RC-ROOIBOSAGR</t>
  </si>
  <si>
    <t>Rooïbos Agrumes</t>
  </si>
  <si>
    <t>RC-ROOIBOSREV</t>
  </si>
  <si>
    <t>Rooïbos Rêve d'un soir</t>
  </si>
  <si>
    <t>RC-IDSERENITE</t>
  </si>
  <si>
    <t>Infusion sérénité</t>
  </si>
  <si>
    <t>RC-IDMINCEUR</t>
  </si>
  <si>
    <t>Infusion minceur</t>
  </si>
  <si>
    <t>RC-IDEQUILIBIO</t>
  </si>
  <si>
    <t>Infusion équilibio</t>
  </si>
  <si>
    <t>RC-AYURV</t>
  </si>
  <si>
    <t>Infusion Ayurvédique</t>
  </si>
  <si>
    <t>RC-VERVMENT</t>
  </si>
  <si>
    <t>Infusion Verveine Menthe</t>
  </si>
  <si>
    <t>Matés Sol à Sol - infusettes</t>
  </si>
  <si>
    <t>SS-MA-VERT-INF</t>
  </si>
  <si>
    <t>SS-MA-TVCITR-INF</t>
  </si>
  <si>
    <t>Maté, thé vert et citron</t>
  </si>
  <si>
    <t>SS-MA-GINGCITR-INF</t>
  </si>
  <si>
    <t>Infusions à la chicorée Avec Plaisir - infusettes</t>
  </si>
  <si>
    <t>AV-FEN-INF</t>
  </si>
  <si>
    <t>Fenouil-Aneth-Chicorée</t>
  </si>
  <si>
    <t>AV-VER-INF</t>
  </si>
  <si>
    <t>Verveine-Aneth-Chicorée</t>
  </si>
  <si>
    <t>AV-MEN-INF</t>
  </si>
  <si>
    <t>Menthe-Aneth-Chicorée</t>
  </si>
  <si>
    <t>AV-THY-INF</t>
  </si>
  <si>
    <t>Thym-Chicorée</t>
  </si>
  <si>
    <t>Accessoires thés et matés</t>
  </si>
  <si>
    <t>SS-AC-PIPSD19</t>
  </si>
  <si>
    <t>Pipette pour maté simple droite 19cm</t>
  </si>
  <si>
    <t>SS-AC-POTMATMETBI</t>
  </si>
  <si>
    <t>Pot à maté bord métallique bicolore</t>
  </si>
  <si>
    <t>SS-AC-BOITBLANC2KG</t>
  </si>
  <si>
    <t xml:space="preserve">Boite métallique blanche 2kg  (171 x 171 x 256 mm) </t>
  </si>
  <si>
    <t>SS-AC-BOITARG2KG</t>
  </si>
  <si>
    <t>Boite métallique argentée 2kg  (171 x 171 x 256 mm)</t>
  </si>
  <si>
    <t>SS-AC-PORTETBLANC</t>
  </si>
  <si>
    <t>Porte étiquette magnétique blanc pour boîte à thé</t>
  </si>
  <si>
    <t>SS-AC-PORTETARG</t>
  </si>
  <si>
    <t>SS-AC-PELLE</t>
  </si>
  <si>
    <t>Pelle à thé inox à thé Sol à Sol</t>
  </si>
  <si>
    <t>SD-NOIR100</t>
  </si>
  <si>
    <t>Pâte de cacao 100% sans sucre</t>
  </si>
  <si>
    <t>SD-NOIR85</t>
  </si>
  <si>
    <t>Chocolat noir 85% cacao</t>
  </si>
  <si>
    <t>SD-NOIR70</t>
  </si>
  <si>
    <t>Chocolat noir 70% cacao</t>
  </si>
  <si>
    <t>SD-NOIRA</t>
  </si>
  <si>
    <t>Chocolat noir 63% amande</t>
  </si>
  <si>
    <t>SD-NOIRNOIS</t>
  </si>
  <si>
    <t>Chocolat noir 63% noisettes</t>
  </si>
  <si>
    <t>SD-NOIRCO</t>
  </si>
  <si>
    <t>Chocolat noir 63% noix de coco 15%</t>
  </si>
  <si>
    <t>SD-NOIRGIN</t>
  </si>
  <si>
    <t>Chocolat noir 63% gingembre</t>
  </si>
  <si>
    <t>SD-NOIRORA</t>
  </si>
  <si>
    <t>Chocolat noir 63% écorce d'orange</t>
  </si>
  <si>
    <t>SD-NOIRCITR</t>
  </si>
  <si>
    <t>Chocolat noir 63% écorce de citron</t>
  </si>
  <si>
    <t>SD-NOIRFRAM</t>
  </si>
  <si>
    <t>Chocolat noir 63% framboise</t>
  </si>
  <si>
    <t>SD-NOIRECL</t>
  </si>
  <si>
    <t>Chocolat noir 63% éclats fèves 15%</t>
  </si>
  <si>
    <t>SD-NOIRSEL</t>
  </si>
  <si>
    <t>Chocolat noir 70% sel</t>
  </si>
  <si>
    <t>SD-NOIRMENT</t>
  </si>
  <si>
    <t>Chocolat noir 63% menthe poivrée</t>
  </si>
  <si>
    <t>SD-NOIRPOM</t>
  </si>
  <si>
    <t>Chocolat noir 63% pomme cannelle</t>
  </si>
  <si>
    <t>SD-NOIRCAF</t>
  </si>
  <si>
    <t>Chocolat noir 63% café</t>
  </si>
  <si>
    <t>SD-NOIRPIMT</t>
  </si>
  <si>
    <t>Chocolat noir 70% piment</t>
  </si>
  <si>
    <t>SD-WARA</t>
  </si>
  <si>
    <t>Chocolat noir 70% guarana 4%</t>
  </si>
  <si>
    <t>SD-NOIRAIS</t>
  </si>
  <si>
    <t>Chocolat noir 63% raisins 12%</t>
  </si>
  <si>
    <t>SD-NOIRMACA</t>
  </si>
  <si>
    <t>Chocolat noir 63% farine maca 20%</t>
  </si>
  <si>
    <t>SD-NOIRKIPOP</t>
  </si>
  <si>
    <t>Chocolat noir 63% amarante soufflée</t>
  </si>
  <si>
    <t>SD-LAIT</t>
  </si>
  <si>
    <t>SD-LAITNOIS</t>
  </si>
  <si>
    <t>SD-LAITAM</t>
  </si>
  <si>
    <t>SD-LAITCAF</t>
  </si>
  <si>
    <t>SD-BLANC</t>
  </si>
  <si>
    <t>SD-NOIRDES</t>
  </si>
  <si>
    <t>Chocolat noir 63% spécial desserts</t>
  </si>
  <si>
    <t>Du fait d'un emballage réduit au stric nécessaire, certaines tablettes peuvent arriver brisées lors de la livraison.</t>
  </si>
  <si>
    <t>SD-NOIRA-VRAC</t>
  </si>
  <si>
    <t>Chocolat noir 63% amande (20 * 100g)</t>
  </si>
  <si>
    <t>2kg</t>
  </si>
  <si>
    <t>SD-NOIRCITR-VRAC</t>
  </si>
  <si>
    <t>Chocolat noir 63% écorce de citron (20 * 100g)</t>
  </si>
  <si>
    <t>SD-NOIRECL-VRAC</t>
  </si>
  <si>
    <t>Chocolat noir 63% éclats fèves 15% (20 * 100g)</t>
  </si>
  <si>
    <t>SD-NOIRGIN-VRAC</t>
  </si>
  <si>
    <t>Chocolat noir 63% gingembre (20 * 100g)</t>
  </si>
  <si>
    <t>SD-NOIRCO-VRAC</t>
  </si>
  <si>
    <t>Chocolat noir 63% noix de coco 15% (20 * 100g)</t>
  </si>
  <si>
    <t>SD-NOIRFRAM-VRAC</t>
  </si>
  <si>
    <t>Chocolat noir 63% framboise (20 * 100g)</t>
  </si>
  <si>
    <t>SD-LAIT-VRAC</t>
  </si>
  <si>
    <t>SD-CACPUR250</t>
  </si>
  <si>
    <t>Cacao pur en poudre</t>
  </si>
  <si>
    <t>SD-CACPAN250</t>
  </si>
  <si>
    <t>SD-CACCRU250</t>
  </si>
  <si>
    <t>Cacao Cru pur en poudre</t>
  </si>
  <si>
    <t>SD-CACPUR1KG</t>
  </si>
  <si>
    <t>SD-CACPAN1KG</t>
  </si>
  <si>
    <t>SD-CACPAN5KG</t>
  </si>
  <si>
    <t>SD-BD-ORANGET</t>
  </si>
  <si>
    <t>Orangettes enrobées chocolat noir 63%</t>
  </si>
  <si>
    <t>150g</t>
  </si>
  <si>
    <t>SD-BD-MANGCHOCO</t>
  </si>
  <si>
    <t>Bâton. mangue séchée enrob. choc.noir 63%</t>
  </si>
  <si>
    <t>SD-BD-CHOCO</t>
  </si>
  <si>
    <t>Grains café enrobées chocolat noir 70%</t>
  </si>
  <si>
    <t>SD-BD-GINGCHOCO</t>
  </si>
  <si>
    <t>Gingembre confit enrob. chocolat noir 63%</t>
  </si>
  <si>
    <t>SD-BD-PEPITES</t>
  </si>
  <si>
    <t>Pépites de fèves enrob. chocolat noir 63%</t>
  </si>
  <si>
    <t>170g</t>
  </si>
  <si>
    <t>SD-BD-PHYCHOCO</t>
  </si>
  <si>
    <t>Physalis secs enrob. chocolat noir 63%</t>
  </si>
  <si>
    <t>SD-VRAC-ORANGET</t>
  </si>
  <si>
    <t>Orangettes enrobées chocolat noir - VRAC</t>
  </si>
  <si>
    <t>SD-VRAC-MANGCHOCO</t>
  </si>
  <si>
    <t>Bâton. mangue séchée enrob. choc. - VRAC</t>
  </si>
  <si>
    <t>SD-VRAC-CHOCO</t>
  </si>
  <si>
    <t>Grains café enrobées chocolat noir - VRAC</t>
  </si>
  <si>
    <t>SD-VRAC-GINGCHOCO</t>
  </si>
  <si>
    <t>Gingembre confit enrob. chocolat noir - VRAC</t>
  </si>
  <si>
    <t>SD-VRAC-PEPITES</t>
  </si>
  <si>
    <t>Pépites de fèves enrob. chocolat noir - VRAC</t>
  </si>
  <si>
    <r>
      <t>Chocolat en tablettes EL INTI</t>
    </r>
    <r>
      <rPr>
        <i/>
        <sz val="18"/>
        <color indexed="18"/>
        <rFont val="Arial"/>
        <family val="2"/>
      </rPr>
      <t xml:space="preserve"> (fève criollo du Pérou)</t>
    </r>
  </si>
  <si>
    <r>
      <t>Chocolat en tablettes EL INTI</t>
    </r>
    <r>
      <rPr>
        <i/>
        <sz val="18"/>
        <color indexed="18"/>
        <rFont val="Arial"/>
        <family val="2"/>
      </rPr>
      <t xml:space="preserve"> - en VRAC (20 tablettes 100g)</t>
    </r>
  </si>
  <si>
    <r>
      <t>Cacao en poudre EL INTI</t>
    </r>
    <r>
      <rPr>
        <i/>
        <sz val="18"/>
        <color indexed="18"/>
        <rFont val="Arial"/>
        <family val="2"/>
      </rPr>
      <t xml:space="preserve"> (fève criollo du Pérou)</t>
    </r>
  </si>
  <si>
    <r>
      <t>Boîtes dégustation EL INTI</t>
    </r>
    <r>
      <rPr>
        <i/>
        <sz val="18"/>
        <color indexed="18"/>
        <rFont val="Arial"/>
        <family val="2"/>
      </rPr>
      <t xml:space="preserve"> (fève criollo du Pérou)</t>
    </r>
  </si>
  <si>
    <r>
      <t xml:space="preserve">Chocolat au lait 40%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</si>
  <si>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46% noisettes 15%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</si>
  <si>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40% amandes 15%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</si>
  <si>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40% café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</si>
  <si>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blanc 35%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</si>
  <si>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46% (20*100g)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</si>
  <si>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>Cacao pur en poudre et panela</t>
    </r>
    <r>
      <rPr>
        <sz val="10"/>
        <color theme="1"/>
        <rFont val="Arial"/>
        <family val="2"/>
      </rPr>
      <t xml:space="preserve"> (sucre complet)</t>
    </r>
  </si>
  <si>
    <r>
      <t xml:space="preserve">Cacao pur en poudre et panela </t>
    </r>
    <r>
      <rPr>
        <sz val="10"/>
        <color theme="1"/>
        <rFont val="Arial"/>
        <family val="2"/>
      </rPr>
      <t>(sucre complet)</t>
    </r>
  </si>
  <si>
    <t>Chocolat cru, fèves crues et beurre de cacao cru EL INTI</t>
  </si>
  <si>
    <t>SD-CRU100</t>
  </si>
  <si>
    <t>Chocolat noir cru 100%</t>
  </si>
  <si>
    <t>SD-CRU86</t>
  </si>
  <si>
    <t>Chocolat noir cru 86%</t>
  </si>
  <si>
    <t>SD-CRU75</t>
  </si>
  <si>
    <t>Chocolat noir cru 75%</t>
  </si>
  <si>
    <t>SD-CRUAMR</t>
  </si>
  <si>
    <t>Choc. noir cru 75% amandes 10% raisins 5%</t>
  </si>
  <si>
    <t>SD-CRUFROUG</t>
  </si>
  <si>
    <t>Choc. noir cru 75% myrtilles 10% framboise 5%</t>
  </si>
  <si>
    <t>SD-CRUCHIA</t>
  </si>
  <si>
    <t>Choc. noir cru 75% graines de chia 10%</t>
  </si>
  <si>
    <t>SD-CRUSESAM</t>
  </si>
  <si>
    <t xml:space="preserve">Choc. noir cru 75% graines de sésame 12% </t>
  </si>
  <si>
    <t>SD-CRUCHANVR</t>
  </si>
  <si>
    <t>Chocolat noir cru 75% au chanvre 25%</t>
  </si>
  <si>
    <t>SD-FEVE250G</t>
  </si>
  <si>
    <t>Fèves de cacao crues</t>
  </si>
  <si>
    <t>SD-NIBSCRU250G</t>
  </si>
  <si>
    <t xml:space="preserve">Nibs (éclats de de cacao cru) </t>
  </si>
  <si>
    <t>SD-BEURAW200</t>
  </si>
  <si>
    <t>Beurre de cacao cru en morceaux</t>
  </si>
  <si>
    <t>SD-COUV100</t>
  </si>
  <si>
    <t>Tablettes – 100% cacao</t>
  </si>
  <si>
    <t>2,7k</t>
  </si>
  <si>
    <t>SD-COUV85</t>
  </si>
  <si>
    <t>Tablettes – noir 85% cacao</t>
  </si>
  <si>
    <t>3kg</t>
  </si>
  <si>
    <t>SD-COUV70</t>
  </si>
  <si>
    <t>Tablettes – noir 70% cacao</t>
  </si>
  <si>
    <t>SD-COUV63</t>
  </si>
  <si>
    <t>Tablettes – noir 63% cacao</t>
  </si>
  <si>
    <t>SD-COUVLAIT</t>
  </si>
  <si>
    <t>Tablettes – lait 40% cacao (TVA 20%)</t>
  </si>
  <si>
    <t>SD-COUVBLANC</t>
  </si>
  <si>
    <t>Tablettes – blanc 35% cac. (TVA 20%)</t>
  </si>
  <si>
    <t>SD-GOUTTE70</t>
  </si>
  <si>
    <t>Gouttes – noir 70% cacao</t>
  </si>
  <si>
    <t>SD-GOUTTE63</t>
  </si>
  <si>
    <t>Gouttes – noir 63% cacao</t>
  </si>
  <si>
    <t>SD-GOUTTELAIT</t>
  </si>
  <si>
    <t>Gouttes – lait 40% cacao (TVA 20%)</t>
  </si>
  <si>
    <t>SD-GOUTTEBLANC</t>
  </si>
  <si>
    <t>Gouttes – blanc 35% cacao (TVA 20%)</t>
  </si>
  <si>
    <t>SD-MINIGOUT62</t>
  </si>
  <si>
    <t>SD-COUVCRU100</t>
  </si>
  <si>
    <t>Tablettes – cru 100% cacao</t>
  </si>
  <si>
    <t>SD-COUVCRU75</t>
  </si>
  <si>
    <t>Tablettes – cru 75% cacao</t>
  </si>
  <si>
    <r>
      <t>Mini-gouttes noir 62% sans beurre de cacao</t>
    </r>
    <r>
      <rPr>
        <sz val="10"/>
        <color rgb="FFFF0000"/>
        <rFont val="Arial"/>
        <family val="2"/>
      </rPr>
      <t xml:space="preserve"> (pour Muffin)</t>
    </r>
  </si>
  <si>
    <t>Pâtes à tartiner au chocolat</t>
  </si>
  <si>
    <t>Pâtes à tartiner Jean Hervé</t>
  </si>
  <si>
    <t>JH-CHOCO5KG</t>
  </si>
  <si>
    <t>Pâte Chocolade noisettes/cacao/lait</t>
  </si>
  <si>
    <t>Indre</t>
  </si>
  <si>
    <t>JH-CRUNCH350</t>
  </si>
  <si>
    <t>Pâte Crunchy éclats de noisettes/cacao/lait</t>
  </si>
  <si>
    <t>350g</t>
  </si>
  <si>
    <t>JH-CRUNCH750</t>
  </si>
  <si>
    <t>750g</t>
  </si>
  <si>
    <t>JH-CHOCOSHP350</t>
  </si>
  <si>
    <t>Pâte sans huile de palme noisettes/cacao/lait</t>
  </si>
  <si>
    <t>Sans huile de palme</t>
  </si>
  <si>
    <t>JH-CHOCOSHP750</t>
  </si>
  <si>
    <t>JH-CHOCOSHP5KG</t>
  </si>
  <si>
    <t>JH-CHOCOSL350</t>
  </si>
  <si>
    <t>Pâte Chocolade sans lait, sans huile de palme</t>
  </si>
  <si>
    <t>JH-CHOCOSL750</t>
  </si>
  <si>
    <t>JH-CHOCAM350</t>
  </si>
  <si>
    <t>Pâte Chocamore amandes/agave/cacao/orange</t>
  </si>
  <si>
    <t>JH-KAROUB340</t>
  </si>
  <si>
    <t>Pâte Karouba  noisettes/caroube</t>
  </si>
  <si>
    <t>340g</t>
  </si>
  <si>
    <t>JH-KOKO340</t>
  </si>
  <si>
    <t>Pâte Kokolo noisettes/noix de coco</t>
  </si>
  <si>
    <t>Miel, sirop d'agave, sirop d'érable</t>
  </si>
  <si>
    <t>Miel Terre de Miel - origine France</t>
  </si>
  <si>
    <t>TM-MIELF-SQUEEZ250</t>
  </si>
  <si>
    <t>Miel toutes fleurs en squeezer</t>
  </si>
  <si>
    <t>Liquide</t>
  </si>
  <si>
    <t>TM-MIELF-CHAT250</t>
  </si>
  <si>
    <t>Miel de châtaigner</t>
  </si>
  <si>
    <t>TM-MIELF-LAV250</t>
  </si>
  <si>
    <t>Miel de lavande</t>
  </si>
  <si>
    <t>Crémeux</t>
  </si>
  <si>
    <t>TM-MIELF-PROV250</t>
  </si>
  <si>
    <t>Miel de Provence</t>
  </si>
  <si>
    <t>TM-MIELF-LIQU250</t>
  </si>
  <si>
    <t>Miel toutes fleurs liquide</t>
  </si>
  <si>
    <t>TM-MIELF-CREM250</t>
  </si>
  <si>
    <t>Miel toutes fleurs crémeux</t>
  </si>
  <si>
    <t>TM-MIELF-ACAC500</t>
  </si>
  <si>
    <t>Miel d'acacia</t>
  </si>
  <si>
    <t>TM-MIELF-BRUY500</t>
  </si>
  <si>
    <t>Miel de bruyère</t>
  </si>
  <si>
    <t>TM-MIELF-CHAT500</t>
  </si>
  <si>
    <t>TM-MIELF-LAV500</t>
  </si>
  <si>
    <t>TM-MIELF-MONT500</t>
  </si>
  <si>
    <t>Miel de montagne</t>
  </si>
  <si>
    <t>TM-MIELF-PROV500</t>
  </si>
  <si>
    <t>TM-MIELF-SAP500</t>
  </si>
  <si>
    <t>Miel de sapin</t>
  </si>
  <si>
    <t>TM-MIELF-TILL500</t>
  </si>
  <si>
    <t>Miel de tilleul</t>
  </si>
  <si>
    <t>TM-MIELF-LIQU500</t>
  </si>
  <si>
    <t>TM-MIELF-CREM500</t>
  </si>
  <si>
    <t>TM-MIELF-PCCREM500</t>
  </si>
  <si>
    <t>Miel toutes fleurs  – pot carton</t>
  </si>
  <si>
    <t>Miel et gelée royale Terre de Miel – autres origines</t>
  </si>
  <si>
    <t>TM-MIEL-GELEEPUR18</t>
  </si>
  <si>
    <t>Gelée royale pure</t>
  </si>
  <si>
    <t>18g</t>
  </si>
  <si>
    <t>TM-MIELE-POLLEN250</t>
  </si>
  <si>
    <t>Pollen</t>
  </si>
  <si>
    <t>TM-MIEL-MGEL250</t>
  </si>
  <si>
    <t>Miel et gelée royale</t>
  </si>
  <si>
    <t>TM-MIEL-SQUEEZ500</t>
  </si>
  <si>
    <t>UE</t>
  </si>
  <si>
    <t>TM-MIEL-MGEL500</t>
  </si>
  <si>
    <t>TM-MIEL-ACAC500</t>
  </si>
  <si>
    <t>TM-MIELI-ALPES500</t>
  </si>
  <si>
    <t>Miel des Alpes</t>
  </si>
  <si>
    <t>TM-MIELI-CHAT500</t>
  </si>
  <si>
    <t>TM-MIEL-CORIA500</t>
  </si>
  <si>
    <t>Miel de coriandre</t>
  </si>
  <si>
    <t>Bulgarie</t>
  </si>
  <si>
    <t>TM-MIEL-FORET500</t>
  </si>
  <si>
    <t>Miel de forêt</t>
  </si>
  <si>
    <t>TM-MIELE-MONT500</t>
  </si>
  <si>
    <t>TM-MIEL-ORANG500</t>
  </si>
  <si>
    <t>Miel d'oranger</t>
  </si>
  <si>
    <t>TM-MIELE-ROMAR500</t>
  </si>
  <si>
    <t>Miel de romarin</t>
  </si>
  <si>
    <t>TM-MIELE-THYM500</t>
  </si>
  <si>
    <t>Miel de thym</t>
  </si>
  <si>
    <t>TM-MIELR-TILL500</t>
  </si>
  <si>
    <t>Roumanie</t>
  </si>
  <si>
    <t>TM-MIEL-FLLIQU500</t>
  </si>
  <si>
    <t>TM-MIEL-CREM500</t>
  </si>
  <si>
    <t>TM-MIEL-FLLIQU1000</t>
  </si>
  <si>
    <t>Miel ttes fleurs liquide /verre</t>
  </si>
  <si>
    <t>TM-MIEL-FLLIQU1000-DOYP</t>
  </si>
  <si>
    <t>Miel ttes fleurs liquide /doypack</t>
  </si>
  <si>
    <t>TM-MIEL-FLLIQU5KG</t>
  </si>
  <si>
    <t>TM-MIEL-ACAC5KG</t>
  </si>
  <si>
    <t>Sirop d'agave, d'érable, de fleurs de coco et de cranberry</t>
  </si>
  <si>
    <t>TM-AG-SIRAGDOS250</t>
  </si>
  <si>
    <t>Sirop d'agave</t>
  </si>
  <si>
    <t>Doseur</t>
  </si>
  <si>
    <t>TM-AG-SIRAGDOS500</t>
  </si>
  <si>
    <t>TM-AG-SIRAGDOS1KG</t>
  </si>
  <si>
    <t>Doypack</t>
  </si>
  <si>
    <t>TM-AG-SIRAG5KG</t>
  </si>
  <si>
    <t>Vrac</t>
  </si>
  <si>
    <t>TM-ER-SIRERAB250</t>
  </si>
  <si>
    <t>Sirop d'érable</t>
  </si>
  <si>
    <t>Bouteille</t>
  </si>
  <si>
    <t>TM-SIRCOCO340</t>
  </si>
  <si>
    <t>Sirop de fleurs de coco</t>
  </si>
  <si>
    <t>Miel, agaves érable</t>
  </si>
  <si>
    <t>Type</t>
  </si>
  <si>
    <t>Confitures Bigallet des Alpes</t>
  </si>
  <si>
    <t>BT-CF-CASSIS375</t>
  </si>
  <si>
    <t>Confiture de cassis</t>
  </si>
  <si>
    <t>375g</t>
  </si>
  <si>
    <t>BT-CF-FRAISE375</t>
  </si>
  <si>
    <t>Confiture de fraise</t>
  </si>
  <si>
    <t>BT-CF-FRAMB375</t>
  </si>
  <si>
    <t>Confiture de framboise</t>
  </si>
  <si>
    <t>BT-CF-MYRT375</t>
  </si>
  <si>
    <t>Confiture de myrtille</t>
  </si>
  <si>
    <t>Confitures SALDAC du Pérou</t>
  </si>
  <si>
    <t>SD-CANANB225</t>
  </si>
  <si>
    <t>Confiture d'ananas</t>
  </si>
  <si>
    <t>225g</t>
  </si>
  <si>
    <t>SD-CFRPASB225</t>
  </si>
  <si>
    <t>Confiture banane-passion</t>
  </si>
  <si>
    <t>SD-CCOROSB225</t>
  </si>
  <si>
    <t>Confiture de corossol</t>
  </si>
  <si>
    <t>SD-CMANFRPSB225</t>
  </si>
  <si>
    <t>Confiture mangue-passion</t>
  </si>
  <si>
    <t>Purées de fruits Jean Hervé</t>
  </si>
  <si>
    <t>JH-PURAMBL350</t>
  </si>
  <si>
    <t>Purée d'amande blanche</t>
  </si>
  <si>
    <t>JH-PURAMBL700</t>
  </si>
  <si>
    <t>700g</t>
  </si>
  <si>
    <t>JH-PURAMCPT350</t>
  </si>
  <si>
    <t>Purée d'amande complète</t>
  </si>
  <si>
    <t>JH-PURAMCPT700</t>
  </si>
  <si>
    <t>JH-PURAMCPT5KG</t>
  </si>
  <si>
    <t>JH-PURAMSUC350</t>
  </si>
  <si>
    <t>Purée d'amande au sucre de canne</t>
  </si>
  <si>
    <t>JH-PURNOIS350</t>
  </si>
  <si>
    <t>Purée de noisette</t>
  </si>
  <si>
    <t>JH-PURNOIS700</t>
  </si>
  <si>
    <t>JH-PURCACAH350</t>
  </si>
  <si>
    <t>Purée de cacahuète</t>
  </si>
  <si>
    <t>JH-PURCACAH700</t>
  </si>
  <si>
    <t>JH-PURCACAH5KG</t>
  </si>
  <si>
    <t>JH-PURCAJ350</t>
  </si>
  <si>
    <t>Purée de noix de cajou</t>
  </si>
  <si>
    <t>Inde/Vietnam</t>
  </si>
  <si>
    <t>JH-PURSESDC350</t>
  </si>
  <si>
    <t>Purée de sésame demi-complet</t>
  </si>
  <si>
    <t>JH-PURSESDC700</t>
  </si>
  <si>
    <t>JH-PURSESDC5KG</t>
  </si>
  <si>
    <t>JH-PURSESBL350</t>
  </si>
  <si>
    <t>Purée de sésame blanc</t>
  </si>
  <si>
    <t>JH-PURSESBL700</t>
  </si>
  <si>
    <t>JH-PURSESBL5KG</t>
  </si>
  <si>
    <t>JH-CREMSESN350</t>
  </si>
  <si>
    <t>Crême de sésame noir</t>
  </si>
  <si>
    <t>Pâtes de fruits Jean Hervé</t>
  </si>
  <si>
    <t>JH-PAT250</t>
  </si>
  <si>
    <t>Pâte d'amande</t>
  </si>
  <si>
    <t>JH-PATPIST350</t>
  </si>
  <si>
    <t>Pâte de pistache</t>
  </si>
  <si>
    <t>Italie/Espag.</t>
  </si>
  <si>
    <t>Parag./Ougan.</t>
  </si>
  <si>
    <t>Bolivie/Parag.</t>
  </si>
  <si>
    <t>MK-ABRBTC250</t>
  </si>
  <si>
    <t>Abricots secs (Markal)</t>
  </si>
  <si>
    <t>Turquie</t>
  </si>
  <si>
    <t>LP-SA025AB</t>
  </si>
  <si>
    <t>Abricots moelleux (Lou Prunel)</t>
  </si>
  <si>
    <t>LP-CN50AB</t>
  </si>
  <si>
    <t>Abricots secs n°3 (Lou Prunel)</t>
  </si>
  <si>
    <t>JH-FSAMABL2KG</t>
  </si>
  <si>
    <t>Italie/Esp</t>
  </si>
  <si>
    <t>MK-AMADC500</t>
  </si>
  <si>
    <t>Amandes complètes (Markal)</t>
  </si>
  <si>
    <t>MK-AMADC5KG</t>
  </si>
  <si>
    <t>JH-POUDRAM150</t>
  </si>
  <si>
    <t>Poudre d'amande (Jean Hervé)</t>
  </si>
  <si>
    <t>JH-POUDRAM2KG</t>
  </si>
  <si>
    <t>NS-ANAROND2KG</t>
  </si>
  <si>
    <t>Ananas rondelles (Kasana)</t>
  </si>
  <si>
    <t>Ouganda</t>
  </si>
  <si>
    <t>NS-ANAMORC2KG</t>
  </si>
  <si>
    <t>Ananas morceaux (Kasana)</t>
  </si>
  <si>
    <t>NS-BANANBOG125</t>
  </si>
  <si>
    <t>Banane Bogoya (Kasana)</t>
  </si>
  <si>
    <t>125g</t>
  </si>
  <si>
    <t>NS-BANANBOG1KG</t>
  </si>
  <si>
    <t>NS-BANANFIF2KG</t>
  </si>
  <si>
    <t>Banane Cavendish (Kasana)</t>
  </si>
  <si>
    <t>Togo</t>
  </si>
  <si>
    <t>MK-CAJOU250</t>
  </si>
  <si>
    <t>Noix de cajou (Markal)</t>
  </si>
  <si>
    <t>Burkina</t>
  </si>
  <si>
    <t>JH-FSCOCO1KG5</t>
  </si>
  <si>
    <t>1,5kg</t>
  </si>
  <si>
    <t>Viet/SriLanka</t>
  </si>
  <si>
    <t>MM-CRA2KG5</t>
  </si>
  <si>
    <t>2,5kg</t>
  </si>
  <si>
    <t>EP-FIGUES250</t>
  </si>
  <si>
    <t>Figues séchées</t>
  </si>
  <si>
    <t>Grèce</t>
  </si>
  <si>
    <t>LP-CN50FI</t>
  </si>
  <si>
    <t>Figues naturelles N°5 (Lou Prunel)</t>
  </si>
  <si>
    <t>LP-CA50CALAB</t>
  </si>
  <si>
    <t>Figues Calabacitas (Lou Prunel)</t>
  </si>
  <si>
    <t>SD-GINCONF500</t>
  </si>
  <si>
    <t>Gingembre confit (Saldac)</t>
  </si>
  <si>
    <t>Mangue Amélie (Kasana)</t>
  </si>
  <si>
    <t>NS-MANGBRO2KG5</t>
  </si>
  <si>
    <t>Mangue Brooks (Kasana)</t>
  </si>
  <si>
    <t>LP-CA60MURE</t>
  </si>
  <si>
    <t>Mûres Blanches (Lou Prunel)</t>
  </si>
  <si>
    <t>6kg</t>
  </si>
  <si>
    <t>MK-NOISDC500</t>
  </si>
  <si>
    <t>Noisettes (Markal)</t>
  </si>
  <si>
    <t>MK-NOIDS5</t>
  </si>
  <si>
    <t>NS-PAPAY2KG</t>
  </si>
  <si>
    <t>Papaye (Kasana)</t>
  </si>
  <si>
    <t>SD-FSPHY100</t>
  </si>
  <si>
    <t>Physalis séchées (Saldac)</t>
  </si>
  <si>
    <t>NS-PHYSAL2KG</t>
  </si>
  <si>
    <t>Physalis séchées (Kasana)</t>
  </si>
  <si>
    <t>NS-PISTACHE5KG</t>
  </si>
  <si>
    <t>Pistaches nature (Kasana)</t>
  </si>
  <si>
    <t>LP-SA05PR55</t>
  </si>
  <si>
    <t>Pruneaux d'Agen 55/66 (Lou Prunel)</t>
  </si>
  <si>
    <t>LP-SA05PRSN</t>
  </si>
  <si>
    <t>LP-CA30PR44</t>
  </si>
  <si>
    <t>Pruneaux d'Agen 44/55 (Lou Prunel)</t>
  </si>
  <si>
    <t>LP-CA30PRSN</t>
  </si>
  <si>
    <t>EP-RAISCOR200</t>
  </si>
  <si>
    <t>Raisins de Corinthe</t>
  </si>
  <si>
    <t>LP-SA025RA</t>
  </si>
  <si>
    <t>Raisins Sultanines (Lou Prunel)</t>
  </si>
  <si>
    <t>MM-RAISSULT12KG5</t>
  </si>
  <si>
    <t>12,5k</t>
  </si>
  <si>
    <t>Mélange de fruits secs, fruits secs grillés et salés</t>
  </si>
  <si>
    <t>NS-CAJTAMCUR3KG</t>
  </si>
  <si>
    <t>JH-APNAT5KG</t>
  </si>
  <si>
    <t>JH-APSHCURRY2kg</t>
  </si>
  <si>
    <t>JH-APSHCURC2kg</t>
  </si>
  <si>
    <t>MM-MELFRU5KG</t>
  </si>
  <si>
    <t>SD-CANCHA100</t>
  </si>
  <si>
    <t>Maïs grillé salé (cancha)</t>
  </si>
  <si>
    <t>SD-NOIXAMAZ100</t>
  </si>
  <si>
    <t>Noix d'amazonie grillées</t>
  </si>
  <si>
    <t>Pruneaux d'Agen dénoyautés (Lou Prunel)</t>
  </si>
  <si>
    <t>Prix au kg -5%</t>
  </si>
  <si>
    <t>Cranberries (Moulin des Moines)</t>
  </si>
  <si>
    <t>Amandes blanches (Jean Hervé)</t>
  </si>
  <si>
    <t>Raisins Sultanines (Moulin d Moines)</t>
  </si>
  <si>
    <t>Noix de Cajou Tamari Curcuma (Kasana)</t>
  </si>
  <si>
    <t>Mélange apéritif salé (Jean Hervé)</t>
  </si>
  <si>
    <t>Mél. apéritif  shoyou/curry (Jean Hervé)</t>
  </si>
  <si>
    <t>Mél. apéritif  shoyou/curcuma (Jean Hervé)</t>
  </si>
  <si>
    <t>Mél. Fruits secs (Moulin des Moines)</t>
  </si>
  <si>
    <t>Crackers salés et Biscuits sucrés Mad Lab - sachets 110g</t>
  </si>
  <si>
    <t>ML-D151</t>
  </si>
  <si>
    <t>Crackers "Give it away" piment et basilic</t>
  </si>
  <si>
    <t>110g</t>
  </si>
  <si>
    <t>ML-D144</t>
  </si>
  <si>
    <t xml:space="preserve">Crackers "Nigel" à la nigelle </t>
  </si>
  <si>
    <t>ML-D150</t>
  </si>
  <si>
    <t>Crackers "Revolution 909" tomate et basilic</t>
  </si>
  <si>
    <t>ML-D149</t>
  </si>
  <si>
    <t xml:space="preserve">Crackers "Rosemary's baby" romarin </t>
  </si>
  <si>
    <t>ML-D145</t>
  </si>
  <si>
    <t>Crackers "Foxy" à la drêche</t>
  </si>
  <si>
    <t>ML-D147</t>
  </si>
  <si>
    <t>Crackers "Sunny" à la drêche et au thym</t>
  </si>
  <si>
    <t>ML-D141</t>
  </si>
  <si>
    <t xml:space="preserve">Biscuits "Antisocial" sésame noir, confit de citron </t>
  </si>
  <si>
    <t>ML-D143</t>
  </si>
  <si>
    <t>Biscuits "Cinnamon's girl" cannelle</t>
  </si>
  <si>
    <t>ML-D138</t>
  </si>
  <si>
    <t>ML-D140</t>
  </si>
  <si>
    <t>ML-D139</t>
  </si>
  <si>
    <t>Crackers salés et Biscuits sucrés Mad Lab - VRAC</t>
  </si>
  <si>
    <t>ML-V142</t>
  </si>
  <si>
    <t>Crackers au sel de guérande White Rabbit</t>
  </si>
  <si>
    <t>ML-V143</t>
  </si>
  <si>
    <t xml:space="preserve">Crackers sésame White Rabbit </t>
  </si>
  <si>
    <t>ML-V123</t>
  </si>
  <si>
    <t>ML-V116</t>
  </si>
  <si>
    <t>ML-V122</t>
  </si>
  <si>
    <t>ML-V121</t>
  </si>
  <si>
    <t>ML-V117</t>
  </si>
  <si>
    <t>ML-V119</t>
  </si>
  <si>
    <t>ML-V144</t>
  </si>
  <si>
    <t>Biscuit au beurre "Le ptit beurrre" White Rabbit</t>
  </si>
  <si>
    <t>ML-V145</t>
  </si>
  <si>
    <t>Biscuit speculos White Rabbit</t>
  </si>
  <si>
    <t>ML-V113</t>
  </si>
  <si>
    <t>ML-V115</t>
  </si>
  <si>
    <t>ML-V110</t>
  </si>
  <si>
    <t>ML-V112</t>
  </si>
  <si>
    <t>ML-V111</t>
  </si>
  <si>
    <t>Biscuits apéritifs Croc'légumes</t>
  </si>
  <si>
    <t>PF-CLCARCUM40</t>
  </si>
  <si>
    <t xml:space="preserve">Croc' Légumes – Gaufrettes carotte cumin </t>
  </si>
  <si>
    <t>40g</t>
  </si>
  <si>
    <t>PF-CLBETTECH40</t>
  </si>
  <si>
    <t>Croc' Légumes – Gaufrettes betterave échalote</t>
  </si>
  <si>
    <t>Biscuits et Bretzels Moulin des Moines</t>
  </si>
  <si>
    <t>230g</t>
  </si>
  <si>
    <t>MM-BREEPE1KG2</t>
  </si>
  <si>
    <t xml:space="preserve">Bretzels d'épeautre à l'huile d'olive </t>
  </si>
  <si>
    <t>1,2kg</t>
  </si>
  <si>
    <t>MM-DECHA05KG</t>
  </si>
  <si>
    <t>Délices aux châtaignes nappés de chocolat</t>
  </si>
  <si>
    <t>MM-LETMOUVRAC5KG</t>
  </si>
  <si>
    <r>
      <t xml:space="preserve">Chocolat de couverture EL INTI </t>
    </r>
    <r>
      <rPr>
        <i/>
        <sz val="13"/>
        <color indexed="18"/>
        <rFont val="Arial"/>
        <family val="2"/>
      </rPr>
      <t>– sans lécithine, pur beurre de cacao</t>
    </r>
  </si>
  <si>
    <t>Crackers, biscuits, snacking</t>
  </si>
  <si>
    <t>Barres de fruits secs Foodloose</t>
  </si>
  <si>
    <t>FL-COCOCAR</t>
  </si>
  <si>
    <t>Barre Coco Caramella</t>
  </si>
  <si>
    <t>35g</t>
  </si>
  <si>
    <t>FL-COFDAT</t>
  </si>
  <si>
    <t>Barre Coffee Date</t>
  </si>
  <si>
    <t>FL-GARDEN</t>
  </si>
  <si>
    <t>Barre Garden Gusto</t>
  </si>
  <si>
    <t>FL-POESIE</t>
  </si>
  <si>
    <t>Barre Poesie Amelie</t>
  </si>
  <si>
    <t>FL-POPPY</t>
  </si>
  <si>
    <t>Barre Poppy Limona</t>
  </si>
  <si>
    <t>MK-CHMANAT75</t>
  </si>
  <si>
    <t>Chips Maïs Nature – Amaizin'</t>
  </si>
  <si>
    <t>75g</t>
  </si>
  <si>
    <t>MK-CHMACHIL75</t>
  </si>
  <si>
    <t>Chips Maïs Chili – Amaizin'</t>
  </si>
  <si>
    <t>MK-CHMAPAP75</t>
  </si>
  <si>
    <t>Chips Maïs Paprika – Amaizin'</t>
  </si>
  <si>
    <t>MK-CHPDTSGUER100</t>
  </si>
  <si>
    <t>Chips P. terre sel de Guérande – Crousti Sud</t>
  </si>
  <si>
    <t>MK-CHPDTPAP100</t>
  </si>
  <si>
    <t>Chips P. terre Paprika – Crousti Sud</t>
  </si>
  <si>
    <t>Céréales petit déjeuner</t>
  </si>
  <si>
    <t>Céréales Monsieur Muesli</t>
  </si>
  <si>
    <t>MR-IRRES400</t>
  </si>
  <si>
    <t>Muesli L'Irrésistible</t>
  </si>
  <si>
    <t>400g</t>
  </si>
  <si>
    <t>(Chocolat, noisettes, baies d'acai, noix de cajou, dattes...)</t>
  </si>
  <si>
    <t>MR-TEMER400</t>
  </si>
  <si>
    <t>Muesli Le Téméraire</t>
  </si>
  <si>
    <t>(Beurre de cacahuètes, noix de cajou, amandes, noix du Brésil, noisettes...)</t>
  </si>
  <si>
    <t>MR-AUDAC400</t>
  </si>
  <si>
    <t>Muesli L'Audacieux</t>
  </si>
  <si>
    <t>(Amandes, noix du Brésil, Gingembre confit, baies de Goji...)</t>
  </si>
  <si>
    <t>MR-IRRES5KG</t>
  </si>
  <si>
    <t>MR-TEMER5KG</t>
  </si>
  <si>
    <t>MR-AUDAC5KG</t>
  </si>
  <si>
    <t>Céréales Grillon d'Or</t>
  </si>
  <si>
    <t>GO-CHOCOLUNE3KG</t>
  </si>
  <si>
    <t>Chocolune Grillon d'Or</t>
  </si>
  <si>
    <t>Bretagne</t>
  </si>
  <si>
    <t>GO-CORKFLSS3KG</t>
  </si>
  <si>
    <t>Corn Flakes sans sucre ajouté</t>
  </si>
  <si>
    <t>GO-KARECHOC7KG</t>
  </si>
  <si>
    <t xml:space="preserve">KA'RE Chocolinette Grillon d'Or </t>
  </si>
  <si>
    <t>7kg</t>
  </si>
  <si>
    <t>GO-KROUNAT5KG</t>
  </si>
  <si>
    <t xml:space="preserve">KROUNCHY nature Grillon d'Or </t>
  </si>
  <si>
    <t>GO-KROUCHOC5KG</t>
  </si>
  <si>
    <t>KROUNCHY chocolat Grillon d'Or</t>
  </si>
  <si>
    <t>GO-KROU3CHOC5KG</t>
  </si>
  <si>
    <t xml:space="preserve">KROUNCHY 3 chocolats Grillon d'Or </t>
  </si>
  <si>
    <t>GO-KROUFR5KG</t>
  </si>
  <si>
    <t xml:space="preserve">KROUNCHY fruits rouges Grillon d'Or </t>
  </si>
  <si>
    <t>GO-MOPSMIEL2KG</t>
  </si>
  <si>
    <t xml:space="preserve">MOPS Miel Grillon d'Or </t>
  </si>
  <si>
    <t>Mueslis Markal</t>
  </si>
  <si>
    <t>MK-MUESST3KG</t>
  </si>
  <si>
    <t>Muesli standard</t>
  </si>
  <si>
    <t>MK-MUESCRCH3KG</t>
  </si>
  <si>
    <t>Muesli croustillant chocolat</t>
  </si>
  <si>
    <t>MK-MUESCRF3KG</t>
  </si>
  <si>
    <t>Muesli croustillant aux fruits</t>
  </si>
  <si>
    <t>MK-MUECS3KG</t>
  </si>
  <si>
    <t>Muesli crunchy</t>
  </si>
  <si>
    <t>Céréales</t>
  </si>
  <si>
    <t>Flocons Moulin des Moines</t>
  </si>
  <si>
    <t>MM-FLOEPE2KG5</t>
  </si>
  <si>
    <t>MM-FLOAVGRO2KG5</t>
  </si>
  <si>
    <t>MM-FLOAVO2KG5</t>
  </si>
  <si>
    <t>Flocons d'avoine Gros</t>
  </si>
  <si>
    <t>Flocons d'épautre</t>
  </si>
  <si>
    <t>Flocons d'avoine baby</t>
  </si>
  <si>
    <t>IRIS – pâtes blanches en sachets</t>
  </si>
  <si>
    <t>IR-BL-SPIRAL500</t>
  </si>
  <si>
    <t>Spirales blanches (Fusili)</t>
  </si>
  <si>
    <t>IR-BL-MACARON500</t>
  </si>
  <si>
    <t>Macaronis blanches (Maccheroni)</t>
  </si>
  <si>
    <t>IR-BL-PENNE500</t>
  </si>
  <si>
    <t>Penne blanches</t>
  </si>
  <si>
    <t>IR-BL-SPAG500</t>
  </si>
  <si>
    <t>Spaghettis blanches</t>
  </si>
  <si>
    <t>IR-BL-FARF500</t>
  </si>
  <si>
    <t>Pâtes papillons blanches (Farfalle)</t>
  </si>
  <si>
    <t>IR-BL-DITALINI500</t>
  </si>
  <si>
    <t>Ditalini Rigati</t>
  </si>
  <si>
    <t>IR-BL-HEL3COUL500</t>
  </si>
  <si>
    <t>Hélices 3 couleurs (Eliche tre colori)</t>
  </si>
  <si>
    <t>IR-BL-TAGLNI500</t>
  </si>
  <si>
    <t>Tagliatelles en nid</t>
  </si>
  <si>
    <t>IR-BL-TAGLVE500</t>
  </si>
  <si>
    <t>Tagliatelles vertes</t>
  </si>
  <si>
    <t>IR-BL-LASAGNSU250</t>
  </si>
  <si>
    <t>Lasagnes</t>
  </si>
  <si>
    <t>IRIS – pâtes demi-complètes et complètes en sachets</t>
  </si>
  <si>
    <t>IR-DC-CONCHIGL500</t>
  </si>
  <si>
    <t>Conchiglioni demi-complètes</t>
  </si>
  <si>
    <t>IR-DC-SPIRAL500</t>
  </si>
  <si>
    <t>Spirales demi-complètes (Fusili)</t>
  </si>
  <si>
    <t>IR-DC-SPAG500</t>
  </si>
  <si>
    <t>Spaghettis demi-complètes</t>
  </si>
  <si>
    <t>IR-CP-SPAG500</t>
  </si>
  <si>
    <t>Spaghettis complets</t>
  </si>
  <si>
    <t>IR-CP-SPIRAL500</t>
  </si>
  <si>
    <t>Spirales complètes (Fusili)</t>
  </si>
  <si>
    <t>IRIS – pâtes spéciales en sachets</t>
  </si>
  <si>
    <t>IR-PEDC-SPAG500</t>
  </si>
  <si>
    <t>Spaghettis petit épautre 1/2 compl.</t>
  </si>
  <si>
    <t>IR-PEDC-STROZ500</t>
  </si>
  <si>
    <t>Caserecce petit épautre 1/2 compl.</t>
  </si>
  <si>
    <t>IR-MA-PENNE500</t>
  </si>
  <si>
    <t>Penne maïs sans gluten</t>
  </si>
  <si>
    <t>IR-MA-SPIRAL500</t>
  </si>
  <si>
    <t>Spirales maïs sans gluten</t>
  </si>
  <si>
    <t>MK-CROSC500</t>
  </si>
  <si>
    <t>Crozets au sarrasin</t>
  </si>
  <si>
    <t>MK-VERDCC500</t>
  </si>
  <si>
    <t>Vermicelles demi-complètes</t>
  </si>
  <si>
    <t>Coquillettes blanches</t>
  </si>
  <si>
    <t>Macaronis blanches</t>
  </si>
  <si>
    <t>Tagliatelles blanches</t>
  </si>
  <si>
    <t xml:space="preserve">Gnocchettis blanches </t>
  </si>
  <si>
    <t>Spirales blanches</t>
  </si>
  <si>
    <t>Spirales 3 couleurs</t>
  </si>
  <si>
    <t>Macaronis demi-complètes</t>
  </si>
  <si>
    <t>Penne demi-complètes</t>
  </si>
  <si>
    <t>Penne complètes</t>
  </si>
  <si>
    <t>Spaghettis complètes</t>
  </si>
  <si>
    <t>Strozzapreti ptt épeautre demi-cpl.</t>
  </si>
  <si>
    <t>Coquillettes demi-complètes</t>
  </si>
  <si>
    <t>IR-BL-PIPEBAB5KG</t>
  </si>
  <si>
    <t>IR-BL-MACARON5KG</t>
  </si>
  <si>
    <t>IR-BL-PENNE5KG</t>
  </si>
  <si>
    <t>IR-BL-SPAG5KG</t>
  </si>
  <si>
    <t>IR-BL-TAGLIAT5KG</t>
  </si>
  <si>
    <t>IR-BL-FARF5KG</t>
  </si>
  <si>
    <t>IR-BL-GNOCCHET5KG</t>
  </si>
  <si>
    <t>IR-BL-SPIRAL5KG</t>
  </si>
  <si>
    <t>IR-BL-SPIR3COUL5KG</t>
  </si>
  <si>
    <t>IR-BL-LASAGNSU5KG</t>
  </si>
  <si>
    <t>IR-DC-SPIRAL5KG</t>
  </si>
  <si>
    <t>IR-DC-PENNE5KG</t>
  </si>
  <si>
    <t>IR-DC-SPAG5KG</t>
  </si>
  <si>
    <t>IR-CP-PENNE5KG</t>
  </si>
  <si>
    <t>IR-CP-SPAG5KG</t>
  </si>
  <si>
    <t>IR-PEDC-STROZ3KG</t>
  </si>
  <si>
    <t>MK-COQDC5KG</t>
  </si>
  <si>
    <t>Markal - pâtes en sachets</t>
  </si>
  <si>
    <t>IRIS - pâtes en VRAC - blanches, demi-complètes, complètes</t>
  </si>
  <si>
    <t>Markal - pâtes en VRAC</t>
  </si>
  <si>
    <t>Riz d'Italie Cascina Belvedere - 1kg</t>
  </si>
  <si>
    <t>BE-RIBE1KG</t>
  </si>
  <si>
    <t>Riz long blanc</t>
  </si>
  <si>
    <t>BE-RIBESEM1KG</t>
  </si>
  <si>
    <t>Riz long demi-complet</t>
  </si>
  <si>
    <t>BE-RIBELUNG1KG</t>
  </si>
  <si>
    <t>Riz long complet</t>
  </si>
  <si>
    <t>BE-TONDO1KG</t>
  </si>
  <si>
    <t>Riz rond blanc</t>
  </si>
  <si>
    <t>BE-TONDOINT1KG</t>
  </si>
  <si>
    <t>Riz rond complet</t>
  </si>
  <si>
    <t>BE-ARBORIO1KG</t>
  </si>
  <si>
    <t>Arborio – riz court</t>
  </si>
  <si>
    <t>BE-CARNAROLI1KG</t>
  </si>
  <si>
    <t>Carnaroli – riz long</t>
  </si>
  <si>
    <t>BE-ESSENZA1KG</t>
  </si>
  <si>
    <t>Essenza – aromatique extra long</t>
  </si>
  <si>
    <t>BE-NERONE1KG</t>
  </si>
  <si>
    <t>Nerone – riz noir complet</t>
  </si>
  <si>
    <t>BE-ROSSOSEV1KG</t>
  </si>
  <si>
    <t>Riz rouge</t>
  </si>
  <si>
    <t>Riz d'Italie Cascina Belvedere - 5kg</t>
  </si>
  <si>
    <t>BE-RIBE5KG</t>
  </si>
  <si>
    <t>BE-RIBESEM5KG</t>
  </si>
  <si>
    <t>BE-RIBELUNG5KG</t>
  </si>
  <si>
    <t>BE-ORIGINARIO5KG</t>
  </si>
  <si>
    <t>BE-ORIGININTEGRAL5KG</t>
  </si>
  <si>
    <t>BE-ARBORIO5KG</t>
  </si>
  <si>
    <t>BE-CARNAROLI5KG</t>
  </si>
  <si>
    <t>BE-ESSENZA5KG</t>
  </si>
  <si>
    <t>BE-NERONE5KG</t>
  </si>
  <si>
    <t>BE-ROSSOSEV5KG</t>
  </si>
  <si>
    <t>BE-THAIBONNET5KG</t>
  </si>
  <si>
    <t>Thaibonnet – riz très long parfumé</t>
  </si>
  <si>
    <t>Riz Basmati ID BIO - sachets 250g et 500g</t>
  </si>
  <si>
    <t>ID-BSBL500</t>
  </si>
  <si>
    <t>Riz Basmati supérieur blanc</t>
  </si>
  <si>
    <t>ID-BSSE500</t>
  </si>
  <si>
    <t>Riz Basmati supérieur demi-complet</t>
  </si>
  <si>
    <t>ID-BSCO500</t>
  </si>
  <si>
    <t>Riz Basmati supérieur complet</t>
  </si>
  <si>
    <t>ID-BAIN250</t>
  </si>
  <si>
    <t>Mélange indien</t>
  </si>
  <si>
    <t>(riz basmati blanc, coriandre, cumin, curcuma, fenouil, cannelle, piment)</t>
  </si>
  <si>
    <t>ID-BAFO250</t>
  </si>
  <si>
    <t>Mélange forestier</t>
  </si>
  <si>
    <t>(riz basmati semi-complet, chanterelles, trompettes, lentilles corail, poivre long, romarin, coriandre)</t>
  </si>
  <si>
    <t>ID-BAHE250</t>
  </si>
  <si>
    <t>Mélange aux herbes</t>
  </si>
  <si>
    <t>(riz basmati blanc, ail des ours, ail, ciboulette, persil, ortie)</t>
  </si>
  <si>
    <t>ID-BAME250</t>
  </si>
  <si>
    <t>Mélange méditerranéen</t>
  </si>
  <si>
    <t>(riz basmati blanc, poivron séché, tomate séchée, basilic, ail, thym, carvi, poivre, fenouil)</t>
  </si>
  <si>
    <t>Riz Basmati ID BIO - vrac 5kg et 25kg</t>
  </si>
  <si>
    <t>ID-BSBL5KG</t>
  </si>
  <si>
    <t>Inde/Pak.</t>
  </si>
  <si>
    <t>ID-BSBL25KG</t>
  </si>
  <si>
    <t>25kg</t>
  </si>
  <si>
    <t>ID-BSSE5KG</t>
  </si>
  <si>
    <t>ID-BSCO5KG</t>
  </si>
  <si>
    <t>ID-BAIN5KG</t>
  </si>
  <si>
    <t>ID-BAFO5KG</t>
  </si>
  <si>
    <t>ID-BAHE5KG</t>
  </si>
  <si>
    <t>ID-BAME5KG</t>
  </si>
  <si>
    <t>Riz Markal</t>
  </si>
  <si>
    <t>MK-RIZSC250</t>
  </si>
  <si>
    <t>Riz sauvage Markal</t>
  </si>
  <si>
    <t>BE-RIS-TOMBAL250</t>
  </si>
  <si>
    <t>Risotto Tomate Basilic</t>
  </si>
  <si>
    <t>BE-RIS-AUBERG250</t>
  </si>
  <si>
    <t>Risotto Aubergine</t>
  </si>
  <si>
    <t>BE-RIS-ENCSEICH250</t>
  </si>
  <si>
    <t>Risotto Encre de Seiche</t>
  </si>
  <si>
    <t>BE-RIS-ORTIE250</t>
  </si>
  <si>
    <t>Risotto Ortie</t>
  </si>
  <si>
    <t>BE-RIS-CURRY250</t>
  </si>
  <si>
    <t>Risotto Curry</t>
  </si>
  <si>
    <t>BE-RIS-ASPERGE250</t>
  </si>
  <si>
    <t>Risotto Asperge</t>
  </si>
  <si>
    <t>BE-RIS-PCHAMPOR250</t>
  </si>
  <si>
    <t>Risotto Champignons</t>
  </si>
  <si>
    <t>BE-RIS-LEGUM250</t>
  </si>
  <si>
    <t>Risotto Légumes</t>
  </si>
  <si>
    <t>BE-RIS-CREVCOUR250</t>
  </si>
  <si>
    <t>Risotto Crevette-courgette</t>
  </si>
  <si>
    <t>BE-RIS-ARTICH250</t>
  </si>
  <si>
    <t>Risotto Artichaut</t>
  </si>
  <si>
    <r>
      <t>Risotti Cascina Belvedere</t>
    </r>
    <r>
      <rPr>
        <sz val="14"/>
        <color rgb="FF000080"/>
        <rFont val="Arial"/>
        <family val="2"/>
      </rPr>
      <t xml:space="preserve"> (plats préparés </t>
    </r>
    <r>
      <rPr>
        <b/>
        <sz val="14"/>
        <color rgb="FF000080"/>
        <rFont val="Arial"/>
        <family val="2"/>
      </rPr>
      <t>sans gluten</t>
    </r>
    <r>
      <rPr>
        <sz val="14"/>
        <color rgb="FF000080"/>
        <rFont val="Arial"/>
        <family val="2"/>
      </rPr>
      <t>)</t>
    </r>
  </si>
  <si>
    <t>Autres céréales</t>
  </si>
  <si>
    <t>Couscous Carret Munos 500g</t>
  </si>
  <si>
    <t>MU-COUSBLA500</t>
  </si>
  <si>
    <t>Couscous Blanc</t>
  </si>
  <si>
    <t>MU-COUSSEM500</t>
  </si>
  <si>
    <t>Couscous Semi-Complet</t>
  </si>
  <si>
    <t>MU-COUSCPT500</t>
  </si>
  <si>
    <t>Couscous Complet</t>
  </si>
  <si>
    <t>MU-COUSPEP500</t>
  </si>
  <si>
    <t>Couscous de petit Epeautre</t>
  </si>
  <si>
    <t>Couscous Carret Munos 5kg</t>
  </si>
  <si>
    <t>MU-COUSBLA5KG</t>
  </si>
  <si>
    <t>MU-COUSSEM5KG</t>
  </si>
  <si>
    <t>MU-COUSCPT5KG</t>
  </si>
  <si>
    <t>MU-COUSPEP5KG</t>
  </si>
  <si>
    <t>Céréales en sachet</t>
  </si>
  <si>
    <t>MK-MEL4CPC500</t>
  </si>
  <si>
    <t>Mélange 4 céréales précuites</t>
  </si>
  <si>
    <t>MK-BLETCC500</t>
  </si>
  <si>
    <t>Blé tendre complet</t>
  </si>
  <si>
    <t>France / Italie</t>
  </si>
  <si>
    <t>MM-BOUEPE500</t>
  </si>
  <si>
    <t>Boulgour cpt épeautre concassé</t>
  </si>
  <si>
    <t>MK-COUBDAC500</t>
  </si>
  <si>
    <t>Couscous de blé dur ancien</t>
  </si>
  <si>
    <t>MK-ORGMOND500</t>
  </si>
  <si>
    <t>Orge mondé</t>
  </si>
  <si>
    <t>MK-ORGPC500</t>
  </si>
  <si>
    <t>Orge perlé</t>
  </si>
  <si>
    <t>MK-POLENTA500</t>
  </si>
  <si>
    <t>Polenta</t>
  </si>
  <si>
    <t>MK-SARDC500</t>
  </si>
  <si>
    <t>Sarrasin décortiqué non grillé</t>
  </si>
  <si>
    <t>MK-SARGKC500</t>
  </si>
  <si>
    <t>Sarrasin décortiqué grillé "Kasha"</t>
  </si>
  <si>
    <t>MK-SEMBGC500</t>
  </si>
  <si>
    <t>Semoule blanche de blé dur grosse</t>
  </si>
  <si>
    <t>MK-SESBC500</t>
  </si>
  <si>
    <t>Sésame blond complet</t>
  </si>
  <si>
    <t>Céréales en vrac</t>
  </si>
  <si>
    <t>MM-BOUBLE5KG</t>
  </si>
  <si>
    <t>Boulgour complet de blé dur précuit</t>
  </si>
  <si>
    <t>MM-MELIN5KG</t>
  </si>
  <si>
    <t>Mélange des Incas</t>
  </si>
  <si>
    <t>(lentille rouge, quinoa blanc, riz precuit, quinoa rouge, millet, sarrasin, quinoa noir, graines de courge, tournesol)</t>
  </si>
  <si>
    <t>MK-MILDS5</t>
  </si>
  <si>
    <t>Millet décortiqué</t>
  </si>
  <si>
    <t>MK-PETES5KG</t>
  </si>
  <si>
    <t>Petit Epeautre</t>
  </si>
  <si>
    <t>MK-POLIS5</t>
  </si>
  <si>
    <r>
      <t xml:space="preserve">Polenta - </t>
    </r>
    <r>
      <rPr>
        <i/>
        <sz val="10"/>
        <rFont val="Arial"/>
        <family val="2"/>
      </rPr>
      <t>semoule maïs complète fine</t>
    </r>
  </si>
  <si>
    <t>MM-SARRAZIN05KG</t>
  </si>
  <si>
    <t>Sarrasin décortiqué</t>
  </si>
  <si>
    <t>MK-SEMBFS5KG</t>
  </si>
  <si>
    <t>Semoule blanche de blé dur fine</t>
  </si>
  <si>
    <t>Fabrication France / Mat. Prem. Espagne</t>
  </si>
  <si>
    <t>Légumineuses et graînes</t>
  </si>
  <si>
    <t>NT-LENBLON500</t>
  </si>
  <si>
    <t>Lentilles Blondes</t>
  </si>
  <si>
    <t>Gers</t>
  </si>
  <si>
    <t>NT-LENCOR500</t>
  </si>
  <si>
    <t>Lentilles rouges Corail</t>
  </si>
  <si>
    <t>NT-LENJAUN500</t>
  </si>
  <si>
    <t>Lentilles Jaunes (vertes décortiquées)</t>
  </si>
  <si>
    <t>NT-LENVER500</t>
  </si>
  <si>
    <t>Lentilles Vertes</t>
  </si>
  <si>
    <t>NT-LENDUO500</t>
  </si>
  <si>
    <t>Duo de lentilles jaunes et corail</t>
  </si>
  <si>
    <t>NT-POICHI500</t>
  </si>
  <si>
    <t>Pois chiches</t>
  </si>
  <si>
    <t>NT-PCDESI500</t>
  </si>
  <si>
    <t>Pois chiches Desi décotiquées (cuisson rapide)</t>
  </si>
  <si>
    <t>NT-GRATOUR250</t>
  </si>
  <si>
    <t>NT-FEVES10KG</t>
  </si>
  <si>
    <t>Fèves décortiquées</t>
  </si>
  <si>
    <t>10kg</t>
  </si>
  <si>
    <t>NT-LENBLON10KG</t>
  </si>
  <si>
    <t>NT-LENJAUN10KG</t>
  </si>
  <si>
    <t>NT-LENCOR10KG</t>
  </si>
  <si>
    <t>NT-LENVER10KG</t>
  </si>
  <si>
    <t>NT-LENDUO10KG</t>
  </si>
  <si>
    <t>NT-POICHI10KG</t>
  </si>
  <si>
    <t>NT-PCDESI10KG</t>
  </si>
  <si>
    <t>Autres légumineuses et graînes</t>
  </si>
  <si>
    <t>MK-GRLINBRU500</t>
  </si>
  <si>
    <t>Graînes de lin brun (Markal)</t>
  </si>
  <si>
    <t>MK-LENBEC500</t>
  </si>
  <si>
    <t>Lentilles noires Beluga (Markal)</t>
  </si>
  <si>
    <t>MM-FLAVER5KG</t>
  </si>
  <si>
    <t>Flageolets verts (Moulin des Moines)</t>
  </si>
  <si>
    <t>LP-CA30COURGE</t>
  </si>
  <si>
    <t>MM-GRACOU5KG</t>
  </si>
  <si>
    <t>Graînes de courge (Moulin des Moines)</t>
  </si>
  <si>
    <t>MW-LINBR-5KG</t>
  </si>
  <si>
    <t>Graînes de lin brun (Moulin Waast)</t>
  </si>
  <si>
    <t>Hors UE</t>
  </si>
  <si>
    <t>MW-TOURNES-5KG</t>
  </si>
  <si>
    <t>Graînes de tournesol décortiquées (Moulin Waast)</t>
  </si>
  <si>
    <t>MK-HARROUGK5KG</t>
  </si>
  <si>
    <t>Haricots rouges Kidney (Markal)</t>
  </si>
  <si>
    <t>MM-LENNOI5KG</t>
  </si>
  <si>
    <t>Lentilles noires Beluga (Moulin des Moines)</t>
  </si>
  <si>
    <t>Canad./Turq</t>
  </si>
  <si>
    <t>MM-LENROU5KG</t>
  </si>
  <si>
    <t>Lentilles rouges corail (Moulin des Moines)</t>
  </si>
  <si>
    <t>MM-PIGPIN5KG</t>
  </si>
  <si>
    <t>Pignons de Pin (Moulin des Moines)</t>
  </si>
  <si>
    <t>MK-POICASV5KG</t>
  </si>
  <si>
    <t>Pois cassés verts (Markal)</t>
  </si>
  <si>
    <r>
      <t xml:space="preserve">Légumineuses Mon bio Sachets </t>
    </r>
    <r>
      <rPr>
        <sz val="14"/>
        <color rgb="FF000080"/>
        <rFont val="Arial"/>
        <family val="2"/>
      </rPr>
      <t>- 100% origine France</t>
    </r>
  </si>
  <si>
    <r>
      <t>Légumineuses Monbio Vrac -</t>
    </r>
    <r>
      <rPr>
        <sz val="14"/>
        <color rgb="FF000080"/>
        <rFont val="Arial"/>
        <family val="2"/>
      </rPr>
      <t xml:space="preserve"> 100% origine France</t>
    </r>
  </si>
  <si>
    <r>
      <t>Graînes de courge -</t>
    </r>
    <r>
      <rPr>
        <b/>
        <i/>
        <sz val="10"/>
        <color rgb="FFFF0000"/>
        <rFont val="Arial"/>
        <family val="2"/>
      </rPr>
      <t xml:space="preserve"> ORIGINE France</t>
    </r>
  </si>
  <si>
    <t>SD-QUIN425G</t>
  </si>
  <si>
    <t>Quinoa blanche</t>
  </si>
  <si>
    <t>425g</t>
  </si>
  <si>
    <t>SD-QUINOIR425G</t>
  </si>
  <si>
    <t>Quinoa noire</t>
  </si>
  <si>
    <t>SD-QUINROUG425G</t>
  </si>
  <si>
    <t>Quinoa rouge</t>
  </si>
  <si>
    <t>SD-QUINMULTI425G</t>
  </si>
  <si>
    <t>Quinoa multicouleur</t>
  </si>
  <si>
    <t>SD-FLOQUIN500G</t>
  </si>
  <si>
    <t>Flocons de quinoa</t>
  </si>
  <si>
    <t>SD-QUIN10KG</t>
  </si>
  <si>
    <t>Quinoa blanche vrac 10kg</t>
  </si>
  <si>
    <t>SD-QUIN5KG</t>
  </si>
  <si>
    <t>Quinoa blanche vrac 5kg</t>
  </si>
  <si>
    <t>SD-QUINOIR5KG</t>
  </si>
  <si>
    <t>Quinoa noire vrac 5kg</t>
  </si>
  <si>
    <t>SD-QUINROUG5KG</t>
  </si>
  <si>
    <t>Quinoa rouge vrac 5kg</t>
  </si>
  <si>
    <t>SD-QUINMULTI10KG</t>
  </si>
  <si>
    <t>Quinoa multicouleur vrac 10kg</t>
  </si>
  <si>
    <t>SD-FLOQUIN5KG</t>
  </si>
  <si>
    <t>Flocons de quinoa vrac 5kg</t>
  </si>
  <si>
    <t>SD-AMAGR450G</t>
  </si>
  <si>
    <t>Amarante en graine</t>
  </si>
  <si>
    <t>450g</t>
  </si>
  <si>
    <t>SD-FLOAMA500G</t>
  </si>
  <si>
    <t>SD-AMAGR5KG</t>
  </si>
  <si>
    <t>Amarante en graîne 5kg</t>
  </si>
  <si>
    <r>
      <t>Flocon d'amarante</t>
    </r>
    <r>
      <rPr>
        <b/>
        <sz val="10"/>
        <color rgb="FFFF0000"/>
        <rFont val="Arial"/>
        <family val="2"/>
      </rPr>
      <t xml:space="preserve"> (précommande)</t>
    </r>
  </si>
  <si>
    <t>Super aliments</t>
  </si>
  <si>
    <t>SD-CHIA250</t>
  </si>
  <si>
    <t>Graîne de chia sachet</t>
  </si>
  <si>
    <t>SD-CHIA10KG</t>
  </si>
  <si>
    <t>Graîne de chia vrac</t>
  </si>
  <si>
    <t>SD-MACA250</t>
  </si>
  <si>
    <t>Maca pure en poudre sachet</t>
  </si>
  <si>
    <t>SD-MACA1KG</t>
  </si>
  <si>
    <t>SD-MACANOIR250</t>
  </si>
  <si>
    <t>SD-MACADEJ250</t>
  </si>
  <si>
    <t>Petit déj' à base de maca, cacao, sucre</t>
  </si>
  <si>
    <t>SD-CAROUB250</t>
  </si>
  <si>
    <t>Caroube du Pérou séchée en poudre</t>
  </si>
  <si>
    <t>SD-LUCU250</t>
  </si>
  <si>
    <t>Lucuma séchée en poudre</t>
  </si>
  <si>
    <t>SD-CAMU100</t>
  </si>
  <si>
    <r>
      <t>Camu Camu en poudre</t>
    </r>
    <r>
      <rPr>
        <sz val="10"/>
        <color rgb="FFFF0000"/>
        <rFont val="Arial"/>
        <family val="2"/>
      </rPr>
      <t xml:space="preserve"> (Précommande)</t>
    </r>
  </si>
  <si>
    <r>
      <t xml:space="preserve">Maca noire pure en poudre – sachet </t>
    </r>
    <r>
      <rPr>
        <sz val="10"/>
        <color rgb="FFFF0000"/>
        <rFont val="Arial"/>
        <family val="2"/>
      </rPr>
      <t>(Précommande)</t>
    </r>
  </si>
  <si>
    <r>
      <t xml:space="preserve">Maca pure en poudre Saldac sachet </t>
    </r>
    <r>
      <rPr>
        <sz val="10"/>
        <color rgb="FFFF0000"/>
        <rFont val="Arial"/>
        <family val="2"/>
      </rPr>
      <t>(Précommande)</t>
    </r>
  </si>
  <si>
    <t>Quinoa, fraîne de chia et amarante Saldac</t>
  </si>
  <si>
    <t>Farines de céréales</t>
  </si>
  <si>
    <t>MW-BLE65-1KG</t>
  </si>
  <si>
    <t>Farine de blé Type 65</t>
  </si>
  <si>
    <t>MW-BLE65-2KG</t>
  </si>
  <si>
    <t>MW-PETEPAU-2KG</t>
  </si>
  <si>
    <t>Farine de petit épautre</t>
  </si>
  <si>
    <t>MW-SARRAZ-2KG</t>
  </si>
  <si>
    <t>Farine de sarrazin</t>
  </si>
  <si>
    <t>MW-BLE65-5KG</t>
  </si>
  <si>
    <t>MW-BLE80-5KG</t>
  </si>
  <si>
    <t>Farine de blé Type 80</t>
  </si>
  <si>
    <t>MW-BLE110-5KG</t>
  </si>
  <si>
    <t>Farine de blé Type 110</t>
  </si>
  <si>
    <t>MW-BLE150-5KG</t>
  </si>
  <si>
    <t>Farine de blé Type 150</t>
  </si>
  <si>
    <t>MW-SARRAZ-5KG</t>
  </si>
  <si>
    <t>Farine de sarrasin</t>
  </si>
  <si>
    <t>MW-SEIGLE170-5KG</t>
  </si>
  <si>
    <t>Farine de seigle Type 170</t>
  </si>
  <si>
    <t>MW-4CER-5KG</t>
  </si>
  <si>
    <t>4 céréales -maïs,orge,triticale,seigle</t>
  </si>
  <si>
    <t>MW-EPAUT-5KG</t>
  </si>
  <si>
    <t>Crème d'épautre</t>
  </si>
  <si>
    <t>MW-PETEPAU-5KG</t>
  </si>
  <si>
    <t>Farine de petit épeautre</t>
  </si>
  <si>
    <t>MW-BLE65-25KG</t>
  </si>
  <si>
    <t>MW-BLE80-25KG</t>
  </si>
  <si>
    <t>Autres farines</t>
  </si>
  <si>
    <t>SD-FARAMA500G</t>
  </si>
  <si>
    <t>Farine d'amarante - sachet</t>
  </si>
  <si>
    <t>SD-FARAMA5KG</t>
  </si>
  <si>
    <t>SD-FARBAN500G</t>
  </si>
  <si>
    <t>Farine de banane - sachet</t>
  </si>
  <si>
    <t>SD-FARBAN5KG</t>
  </si>
  <si>
    <t>MM-FARCHAT2KG5</t>
  </si>
  <si>
    <t>Farine de châtaigne</t>
  </si>
  <si>
    <t>2,5k</t>
  </si>
  <si>
    <t>MM-FARPOICH5KG</t>
  </si>
  <si>
    <t>Farine de pois chiches</t>
  </si>
  <si>
    <t>SD-FARQUIN500G</t>
  </si>
  <si>
    <t>Farine de quinoa – sachet</t>
  </si>
  <si>
    <t>SD-FARQUIN5KG</t>
  </si>
  <si>
    <t>Farine de quinoa – vrac</t>
  </si>
  <si>
    <t>MK-FARRS5</t>
  </si>
  <si>
    <t>Farine de riz</t>
  </si>
  <si>
    <t>MK-FARTEFF500</t>
  </si>
  <si>
    <t>Farine de teff</t>
  </si>
  <si>
    <r>
      <t>Farine d'amarante – vrac</t>
    </r>
    <r>
      <rPr>
        <sz val="10"/>
        <color rgb="FFFF0000"/>
        <rFont val="Arial"/>
        <family val="2"/>
      </rPr>
      <t xml:space="preserve"> (Précommande)</t>
    </r>
  </si>
  <si>
    <r>
      <t xml:space="preserve">Farine de banane – vrac </t>
    </r>
    <r>
      <rPr>
        <sz val="10"/>
        <color rgb="FFFF0000"/>
        <rFont val="Arial"/>
        <family val="2"/>
      </rPr>
      <t>(Précommande)</t>
    </r>
  </si>
  <si>
    <t>PU-LAITENT1L</t>
  </si>
  <si>
    <t>Lait entier UHT</t>
  </si>
  <si>
    <t>PU-LAITDEC1L</t>
  </si>
  <si>
    <t>Lait demi-écrémé UHT</t>
  </si>
  <si>
    <t>Crêmes et "laits" végétaux</t>
  </si>
  <si>
    <t>Crèmes et boissons végétales The Bridge</t>
  </si>
  <si>
    <t>TB-CREMAVO20</t>
  </si>
  <si>
    <t>Crème d'avoine liquide</t>
  </si>
  <si>
    <t>TB-CREMRIZ20</t>
  </si>
  <si>
    <t>Crème de riz liquide</t>
  </si>
  <si>
    <t>TB-BOISRIZAM25</t>
  </si>
  <si>
    <t>Boisson riz-amande 25cl</t>
  </si>
  <si>
    <t>TB-BOISRIZCACAO25</t>
  </si>
  <si>
    <t>Boisson riz-cacao 25cl</t>
  </si>
  <si>
    <t>TB-BOISAMAN1L</t>
  </si>
  <si>
    <t>Boisson d'amande (8% amandes) sucrée</t>
  </si>
  <si>
    <t>TB-BOISAMAN3SS1L</t>
  </si>
  <si>
    <t>Boisson d'amandes (3% amandes) sans sucre</t>
  </si>
  <si>
    <t>TB-BOISAVO1L</t>
  </si>
  <si>
    <t>Boisson d'avoine</t>
  </si>
  <si>
    <t>TB-BOISAVOCALC1L</t>
  </si>
  <si>
    <t>Boisson d'avoine-calcium</t>
  </si>
  <si>
    <t>TB-BOISAVOSGLU1L</t>
  </si>
  <si>
    <t>Boisson d'avoine sans gluten</t>
  </si>
  <si>
    <t>TB-BOISAVOBAR1L</t>
  </si>
  <si>
    <t>Boisson d'avoine Barista</t>
  </si>
  <si>
    <t>TB-BOISNAMAZ1L</t>
  </si>
  <si>
    <t>Boisson de noix d'Amazonie</t>
  </si>
  <si>
    <t>TB-BOISRIZ1L</t>
  </si>
  <si>
    <t>Boisson de riz</t>
  </si>
  <si>
    <t>TB-BOISRIZAM1L</t>
  </si>
  <si>
    <t>Boisson riz-amande</t>
  </si>
  <si>
    <t>TB-BOISRIZCALC1L</t>
  </si>
  <si>
    <t>Boisson riz-calcium</t>
  </si>
  <si>
    <t>TB-BOISRIZCOCO1L</t>
  </si>
  <si>
    <t>Boisson riz-coco</t>
  </si>
  <si>
    <t>TB-BOISSARAZ1L</t>
  </si>
  <si>
    <t>Boisson de sarrazin</t>
  </si>
  <si>
    <t>TB-BOISSOJA1L</t>
  </si>
  <si>
    <t>Boisson de soja</t>
  </si>
  <si>
    <t>PA-VC-AVOINE75</t>
  </si>
  <si>
    <t>Boisson d'avoine - verre consigné</t>
  </si>
  <si>
    <t>Lait et boissons végétales</t>
  </si>
  <si>
    <t>Sucre en poudre</t>
  </si>
  <si>
    <t>SL-SUCREBETT25KG</t>
  </si>
  <si>
    <t>Sucre de betterave blanc – vrac</t>
  </si>
  <si>
    <t>Europe</t>
  </si>
  <si>
    <t>MK-SUCBL1KG</t>
  </si>
  <si>
    <t>Sucre de canne blond</t>
  </si>
  <si>
    <t>Colombie</t>
  </si>
  <si>
    <t>MK-SUCBL5KG</t>
  </si>
  <si>
    <t>Sucre de canne blond – vrac</t>
  </si>
  <si>
    <t>DV-SUCREBL25KG</t>
  </si>
  <si>
    <t>SD-SUCRE500G</t>
  </si>
  <si>
    <t>Sucre canne complet (Panela)</t>
  </si>
  <si>
    <t>SD-SUCRE1KG</t>
  </si>
  <si>
    <t>SD-SUCRE5KG</t>
  </si>
  <si>
    <t>Sucre canne complet (Panela) vrac</t>
  </si>
  <si>
    <t>SD-SUCRE25KG</t>
  </si>
  <si>
    <t>JH-GLACE260</t>
  </si>
  <si>
    <r>
      <t>Sucre glace Jean Hervé –</t>
    </r>
    <r>
      <rPr>
        <i/>
        <sz val="10"/>
        <color indexed="32"/>
        <rFont val="Arial"/>
        <family val="2"/>
      </rPr>
      <t xml:space="preserve"> Demeter</t>
    </r>
  </si>
  <si>
    <t>260g</t>
  </si>
  <si>
    <t>JH-GLACE2KG</t>
  </si>
  <si>
    <t>Sucre en morceaux, mélasse</t>
  </si>
  <si>
    <t>MK-SUCMOR1KG</t>
  </si>
  <si>
    <t>Sucre de canne complet morceaux</t>
  </si>
  <si>
    <t>SD-CONFIT450G</t>
  </si>
  <si>
    <t>Confitillo : petites boules</t>
  </si>
  <si>
    <t>MK-MEL430</t>
  </si>
  <si>
    <t>Mélasse de sucre de canne Markal</t>
  </si>
  <si>
    <t>430g</t>
  </si>
  <si>
    <t>CO-LAIT6MG400</t>
  </si>
  <si>
    <t>Lait de Coco maigre 6% matière grasse</t>
  </si>
  <si>
    <t>40cl</t>
  </si>
  <si>
    <t>Philippines</t>
  </si>
  <si>
    <t>CO-LAIT15MG400</t>
  </si>
  <si>
    <t>Lait de Coco 15% matière grasse</t>
  </si>
  <si>
    <t>CO-CREM21MG400</t>
  </si>
  <si>
    <t>Crème de Coco 21% matière grasse</t>
  </si>
  <si>
    <t>CO-HUIL380</t>
  </si>
  <si>
    <t>Huile de coco</t>
  </si>
  <si>
    <t>38cl</t>
  </si>
  <si>
    <t>CO-HUIL780</t>
  </si>
  <si>
    <t>78cl</t>
  </si>
  <si>
    <t>CO-HUIL5L</t>
  </si>
  <si>
    <t>Huile de coco VRAC</t>
  </si>
  <si>
    <t>CO-FARINE250</t>
  </si>
  <si>
    <t>CO-SUCRE250</t>
  </si>
  <si>
    <t>CO-SUCRE5KG</t>
  </si>
  <si>
    <t>CO-VIN375</t>
  </si>
  <si>
    <t>Eau de coco Fountain of Youth</t>
  </si>
  <si>
    <t>FY-COCO52</t>
  </si>
  <si>
    <t>Eau de coco Fountain of Youth (canette alu, non bio)</t>
  </si>
  <si>
    <t>52cl</t>
  </si>
  <si>
    <t>Thaïlande</t>
  </si>
  <si>
    <t>Farine de coco (Maison du Coco)</t>
  </si>
  <si>
    <t>Sucre de coco (Maison du Coco)</t>
  </si>
  <si>
    <t>Sucre de coco VRAC (Maison du Coco)</t>
  </si>
  <si>
    <t>Crèmes et laits de coco Maison du Coco</t>
  </si>
  <si>
    <t>Aides culinaires</t>
  </si>
  <si>
    <t>NA-510190</t>
  </si>
  <si>
    <t>Agar-agar (Nat Ali)</t>
  </si>
  <si>
    <t>Loire Atlantique</t>
  </si>
  <si>
    <t>NA-490060</t>
  </si>
  <si>
    <t>Bouillon de légumes (Nat Ali)</t>
  </si>
  <si>
    <t>MM-AMIMAI5</t>
  </si>
  <si>
    <t>Fécule de Maïs (Moulin des Moines)</t>
  </si>
  <si>
    <t>NA-530010</t>
  </si>
  <si>
    <t>Ferment pour yaourt brassé (Nat Ali)</t>
  </si>
  <si>
    <t>2*6g</t>
  </si>
  <si>
    <t>NA-530050</t>
  </si>
  <si>
    <t>Ferment pour kéfir de lait (Nat Ali)</t>
  </si>
  <si>
    <t>NA-530150</t>
  </si>
  <si>
    <t>Ferment pour boisson kéfir de fruits (Nat Ali)</t>
  </si>
  <si>
    <t>NA-550040</t>
  </si>
  <si>
    <t>Poudre à lever (Nat Ali)</t>
  </si>
  <si>
    <t>MW-POUDLEV2KG</t>
  </si>
  <si>
    <r>
      <t>Poudre à lever (Moulin Waast) -</t>
    </r>
    <r>
      <rPr>
        <i/>
        <sz val="10"/>
        <color indexed="56"/>
        <rFont val="Arial"/>
        <family val="2"/>
      </rPr>
      <t xml:space="preserve"> Non Bio</t>
    </r>
  </si>
  <si>
    <t>NA-310030</t>
  </si>
  <si>
    <t>Sucre vanillé (Nat Ali)</t>
  </si>
  <si>
    <t>Tartinables</t>
  </si>
  <si>
    <t>Sauces et coulis de tomate</t>
  </si>
  <si>
    <t>Soupes</t>
  </si>
  <si>
    <t>Conserves de légumes</t>
  </si>
  <si>
    <t>Légumes lacto-fermentés</t>
  </si>
  <si>
    <t>Mélanges prêts à cuisiner 0 déchet</t>
  </si>
  <si>
    <t>Huiles</t>
  </si>
  <si>
    <t>Huile d'olive</t>
  </si>
  <si>
    <t>EP-HUILOL75</t>
  </si>
  <si>
    <t>Huile d'olive en bouteille Eliki</t>
  </si>
  <si>
    <t>EP-HUILOL500</t>
  </si>
  <si>
    <t>Huile d'olive en bidon Eliki</t>
  </si>
  <si>
    <t>Huile de tournesol vierge, huile de colza</t>
  </si>
  <si>
    <t>MK-HUILTV100</t>
  </si>
  <si>
    <t>Huile de tournesol - bouteille</t>
  </si>
  <si>
    <t>MK-HUILTV300</t>
  </si>
  <si>
    <t>Huile de tournesol - bidon</t>
  </si>
  <si>
    <t>MK-HUILCOLZ100</t>
  </si>
  <si>
    <t>Huile de colza vierge - bouteille</t>
  </si>
  <si>
    <t>Huile de coco Maison du Coco</t>
  </si>
  <si>
    <t>Prix au litre       -5%</t>
  </si>
  <si>
    <t>Vinaigres</t>
  </si>
  <si>
    <t>Vinaigres de cidre (non pasterusés)</t>
  </si>
  <si>
    <t>Vinaigre de cidre Ohain - bouteille</t>
  </si>
  <si>
    <t>VE-VIN100</t>
  </si>
  <si>
    <t>Vinaigre de cidre Reinette - bouteille</t>
  </si>
  <si>
    <t>VE-VIN-BIB5</t>
  </si>
  <si>
    <t>OH-VINCIDAILO50</t>
  </si>
  <si>
    <t>OH-VINCIDBASIL50</t>
  </si>
  <si>
    <t>OH-VINCIDECH50</t>
  </si>
  <si>
    <t>OH-VINCIDESTR50</t>
  </si>
  <si>
    <t>OH-VINCIDROMAR50</t>
  </si>
  <si>
    <t>Vinaigres de vin</t>
  </si>
  <si>
    <t>MK-VINBMC50</t>
  </si>
  <si>
    <t>MM-VINVR50</t>
  </si>
  <si>
    <t>Vinaigre de cidre Ohain - ail des ours</t>
  </si>
  <si>
    <t>Vinaigre de cidre Ohain - basilic</t>
  </si>
  <si>
    <t>Vinaigre de cidre Ohain - échalote</t>
  </si>
  <si>
    <t>Vinaigre de cidre Ohain - estragon</t>
  </si>
  <si>
    <t>Vinaigre de cidre Ohain - romarin</t>
  </si>
  <si>
    <t>Vinaigre de cidre Reinette - VRAC (bib)</t>
  </si>
  <si>
    <t>Vinaigre balsamique</t>
  </si>
  <si>
    <t>Vinaigre de vin rouge</t>
  </si>
  <si>
    <t>Vinaigre de Coco</t>
  </si>
  <si>
    <t>Vinaigre de coco Maison du Coco</t>
  </si>
  <si>
    <t>Vinaidre de Kombucha</t>
  </si>
  <si>
    <t>PR-VINKOM250</t>
  </si>
  <si>
    <t>Lille</t>
  </si>
  <si>
    <t>Vinaigre de Kombucha La Préserverie</t>
  </si>
  <si>
    <t>Epices et herbes aromatiques</t>
  </si>
  <si>
    <t>Epices ID Bio - petit conditionnement</t>
  </si>
  <si>
    <t>ID-BARG20</t>
  </si>
  <si>
    <t>Baies roses entières</t>
  </si>
  <si>
    <t>20g</t>
  </si>
  <si>
    <t>Madagascar</t>
  </si>
  <si>
    <t>ID-CANP40</t>
  </si>
  <si>
    <t>Cannelle en poudre</t>
  </si>
  <si>
    <t>ID-CANT40</t>
  </si>
  <si>
    <t>Cannelle en tuyau</t>
  </si>
  <si>
    <t>ID-CARE30</t>
  </si>
  <si>
    <t>Cardamone entière</t>
  </si>
  <si>
    <t>30g</t>
  </si>
  <si>
    <t>ID-CARP30</t>
  </si>
  <si>
    <t>Cardamone en poudre</t>
  </si>
  <si>
    <t>ID-CLGI30</t>
  </si>
  <si>
    <t>Clous de Girofle entier</t>
  </si>
  <si>
    <t>ID-CORG30</t>
  </si>
  <si>
    <t>Coriandre en graîne</t>
  </si>
  <si>
    <t>ID-CORP30</t>
  </si>
  <si>
    <t>Coriandre en poudre</t>
  </si>
  <si>
    <t>ID-CUMG40</t>
  </si>
  <si>
    <t>Cumin en graîne</t>
  </si>
  <si>
    <t>ID-CUMP40</t>
  </si>
  <si>
    <t>Cumin en poudre</t>
  </si>
  <si>
    <t>ID-CURP40</t>
  </si>
  <si>
    <t xml:space="preserve">Curcuma en poudre </t>
  </si>
  <si>
    <t>ID-GALA40</t>
  </si>
  <si>
    <t xml:space="preserve">Galanga en poudre </t>
  </si>
  <si>
    <t>ID-GINP30</t>
  </si>
  <si>
    <t>Gingembre en poudre</t>
  </si>
  <si>
    <t>ID-MJAG60</t>
  </si>
  <si>
    <t>Moutarde jaune en graîne</t>
  </si>
  <si>
    <t>60g</t>
  </si>
  <si>
    <t>ID-MNOG60</t>
  </si>
  <si>
    <t>Moutarde noire en graîne</t>
  </si>
  <si>
    <t>ID-MUSE30</t>
  </si>
  <si>
    <t>ID-MUSP30</t>
  </si>
  <si>
    <t>Muscade en poudre</t>
  </si>
  <si>
    <t>ID-PADP40</t>
  </si>
  <si>
    <t>Paprika Doux en poudre</t>
  </si>
  <si>
    <t>ID-PAFP40</t>
  </si>
  <si>
    <t>Paprika Fort en poudre</t>
  </si>
  <si>
    <t>ID-PAFU40</t>
  </si>
  <si>
    <t>Paprika Fumé en poudre</t>
  </si>
  <si>
    <t>ID-PIES50</t>
  </si>
  <si>
    <t>Piment d'Espelette en poudre</t>
  </si>
  <si>
    <t>ID-PLOP40</t>
  </si>
  <si>
    <t>Piment langue d'oiseau en poudre</t>
  </si>
  <si>
    <t>ID-PBLG40</t>
  </si>
  <si>
    <t>Poivre Blanc en grain</t>
  </si>
  <si>
    <t>ID-PLON40</t>
  </si>
  <si>
    <t>Poivre Long en grain</t>
  </si>
  <si>
    <t>ID-PONG40</t>
  </si>
  <si>
    <t>Poivre Noir en grain</t>
  </si>
  <si>
    <t>ID-PONP40</t>
  </si>
  <si>
    <t>Poivre Noir en poudre</t>
  </si>
  <si>
    <t>ID-SUMA40</t>
  </si>
  <si>
    <t>ID-VANG16</t>
  </si>
  <si>
    <t>Vanille gousse Premium 16cm</t>
  </si>
  <si>
    <t>Mélanges d'épices ID Bio - petit conditionnement</t>
  </si>
  <si>
    <t>ID-COLO40</t>
  </si>
  <si>
    <t>Colombo</t>
  </si>
  <si>
    <t>ID-CUIN40</t>
  </si>
  <si>
    <t>Curry Indien</t>
  </si>
  <si>
    <t>ID-GAMA40</t>
  </si>
  <si>
    <t>Garam Masala</t>
  </si>
  <si>
    <t>ID-LEGU40</t>
  </si>
  <si>
    <t>Mélange légumes</t>
  </si>
  <si>
    <t>ID-POIS40</t>
  </si>
  <si>
    <t>Mélange poisson</t>
  </si>
  <si>
    <t>ID-QUBA40</t>
  </si>
  <si>
    <t>Mélange 4 baies</t>
  </si>
  <si>
    <t>ID-QUEP40</t>
  </si>
  <si>
    <t>Mélange 4 épices</t>
  </si>
  <si>
    <t>ID-RAHA40</t>
  </si>
  <si>
    <t>Ras El Hanout</t>
  </si>
  <si>
    <t>ID-SALA25</t>
  </si>
  <si>
    <t>Mélange salade</t>
  </si>
  <si>
    <t>25G</t>
  </si>
  <si>
    <t>ID-TAND40</t>
  </si>
  <si>
    <t>Tandoori</t>
  </si>
  <si>
    <t>40G</t>
  </si>
  <si>
    <t>ID-ZAAT40</t>
  </si>
  <si>
    <t>Herbes aromatiques ID Bio - petit conditionnement</t>
  </si>
  <si>
    <t>ID-AIOU15</t>
  </si>
  <si>
    <t>Ail des Ours</t>
  </si>
  <si>
    <t>15g</t>
  </si>
  <si>
    <t>ID-BASI15</t>
  </si>
  <si>
    <t>Basilic</t>
  </si>
  <si>
    <t>ID-ESTR20</t>
  </si>
  <si>
    <t>Estragon</t>
  </si>
  <si>
    <t>ID-HEPR25</t>
  </si>
  <si>
    <t>Herbes de Provence</t>
  </si>
  <si>
    <t>ID-ORIG15</t>
  </si>
  <si>
    <t>ID-ORTI10</t>
  </si>
  <si>
    <t>Ortie</t>
  </si>
  <si>
    <t>10g</t>
  </si>
  <si>
    <t>ID-ROMA30</t>
  </si>
  <si>
    <t>Romarin</t>
  </si>
  <si>
    <t>ID-THYM25</t>
  </si>
  <si>
    <t>Thym</t>
  </si>
  <si>
    <t>Epices ID Bio - VRAC</t>
  </si>
  <si>
    <t>ID-BARG250</t>
  </si>
  <si>
    <t>ID-CANP500</t>
  </si>
  <si>
    <t>ID-CANT500</t>
  </si>
  <si>
    <t>ID-CARE500</t>
  </si>
  <si>
    <t>ID-CARP500</t>
  </si>
  <si>
    <t>ID-CLGI500</t>
  </si>
  <si>
    <t>ID-CORG500</t>
  </si>
  <si>
    <t>ID-CORP500</t>
  </si>
  <si>
    <t>ID-CUMG500</t>
  </si>
  <si>
    <t>ID-CUMP500</t>
  </si>
  <si>
    <t>ID-CURP500</t>
  </si>
  <si>
    <t>ID-GALA500</t>
  </si>
  <si>
    <t>ID-GINP500</t>
  </si>
  <si>
    <t>ID-MJAG500</t>
  </si>
  <si>
    <t>ID-MNOG500</t>
  </si>
  <si>
    <t>ID-MUSE500</t>
  </si>
  <si>
    <t>ID-MUSP500</t>
  </si>
  <si>
    <t>ID-PADP500</t>
  </si>
  <si>
    <t>ID-PAFP500</t>
  </si>
  <si>
    <t>ID-PAFU500</t>
  </si>
  <si>
    <t>ID-PLOP500</t>
  </si>
  <si>
    <t>ID-PBLG500</t>
  </si>
  <si>
    <t>ID-PLON500</t>
  </si>
  <si>
    <t>ID-PONG500</t>
  </si>
  <si>
    <t>ID-PONP500</t>
  </si>
  <si>
    <t>ID-SUMA500</t>
  </si>
  <si>
    <t>Mélanges d'épices ID Bio - VRAC</t>
  </si>
  <si>
    <t>ID-COLO500</t>
  </si>
  <si>
    <t>ID-CUIN500</t>
  </si>
  <si>
    <t>ID-GAMA500</t>
  </si>
  <si>
    <t>ID-LEGU500</t>
  </si>
  <si>
    <t>ID-POIS500</t>
  </si>
  <si>
    <t>ID-QUBA500</t>
  </si>
  <si>
    <t>ID-QUEP500</t>
  </si>
  <si>
    <t>ID-RAHA500</t>
  </si>
  <si>
    <t>ID-SALA500</t>
  </si>
  <si>
    <t>ID-TAND500</t>
  </si>
  <si>
    <t>ID-ZAAT500</t>
  </si>
  <si>
    <t>Herbes aromatiques - VRAC</t>
  </si>
  <si>
    <t>ID-AIOU500</t>
  </si>
  <si>
    <t>Ail des Ours ID BIO</t>
  </si>
  <si>
    <t>ID-BASI500</t>
  </si>
  <si>
    <t>Basilic ID BIO</t>
  </si>
  <si>
    <t>ID-ESTR500</t>
  </si>
  <si>
    <t>Estragon ID BIO</t>
  </si>
  <si>
    <t>ID-ORTI500</t>
  </si>
  <si>
    <t>Ortie ID BIO</t>
  </si>
  <si>
    <t>SS-PL-HBPROV1KG</t>
  </si>
  <si>
    <t>Herbes de Provence Sol à Sol</t>
  </si>
  <si>
    <t>SS-PL-ORIG1KG</t>
  </si>
  <si>
    <t>Origan Sol à Sol</t>
  </si>
  <si>
    <t>SS-PL-ROMAR1KG</t>
  </si>
  <si>
    <t>Romarin Sol à Sol</t>
  </si>
  <si>
    <t>SS-PL-THYM1KG</t>
  </si>
  <si>
    <t>Thym Sol à Sol</t>
  </si>
  <si>
    <t>Sel, condiments et sauces</t>
  </si>
  <si>
    <t>Sel et produits de la Mer l'Atelier du Sel</t>
  </si>
  <si>
    <t>AS-GROSEL1KG</t>
  </si>
  <si>
    <t>Sel gris marin (gros sel) de Guérande IGP</t>
  </si>
  <si>
    <t>Guérande</t>
  </si>
  <si>
    <t>AS-GROSEL5KG</t>
  </si>
  <si>
    <t>AS-SELFIN150</t>
  </si>
  <si>
    <t>Sel fin de Guérande (boîte)</t>
  </si>
  <si>
    <t>AS-SELFIN500</t>
  </si>
  <si>
    <t>Sel fin de Guérande (sachet)</t>
  </si>
  <si>
    <t>AS-SELFIN5KG</t>
  </si>
  <si>
    <t>Sel fin de Guérande (vrac)</t>
  </si>
  <si>
    <t>AS-FLEURSEL250</t>
  </si>
  <si>
    <t>Fleur de sel de Guérande IGP</t>
  </si>
  <si>
    <t>AS-SELHERB250</t>
  </si>
  <si>
    <t>Sel arômatisé aux herbes</t>
  </si>
  <si>
    <t>AS-SELAILOURS250</t>
  </si>
  <si>
    <t>Sel arômatisé à l'ail des ours</t>
  </si>
  <si>
    <t>AS-SELPIMESP250</t>
  </si>
  <si>
    <t>Sel arômatisé au piment d'Espelette</t>
  </si>
  <si>
    <t>AS-COURTBOUILL250</t>
  </si>
  <si>
    <t>Court bouillon</t>
  </si>
  <si>
    <t>AS-SALICMARIN22</t>
  </si>
  <si>
    <t>Salicorne en marinade</t>
  </si>
  <si>
    <t>228ml</t>
  </si>
  <si>
    <t>RA-CORNICH37</t>
  </si>
  <si>
    <t>Cornichons au vinaigre 190g net égoutté</t>
  </si>
  <si>
    <t>37cl</t>
  </si>
  <si>
    <t>RA-CORNICH72</t>
  </si>
  <si>
    <t>Cornichons au vinaigre 360g net égouté</t>
  </si>
  <si>
    <t>72cl</t>
  </si>
  <si>
    <t>RA-CORNAD37</t>
  </si>
  <si>
    <t>Cornichons aigres-doux 190g net égoutté</t>
  </si>
  <si>
    <t>RA-CORNAD72</t>
  </si>
  <si>
    <t>Cornichons aigres-doux 360g net égouté</t>
  </si>
  <si>
    <t>RA-MOUTRAIF125</t>
  </si>
  <si>
    <t>Moutarde mi-forte au raifort</t>
  </si>
  <si>
    <t>RA-RAIRAP125</t>
  </si>
  <si>
    <t>Raifort râpé</t>
  </si>
  <si>
    <t>Moutardes</t>
  </si>
  <si>
    <t>ID-MAOO90</t>
  </si>
  <si>
    <t>Moutarde Ail des ours et Ortie Hindivali</t>
  </si>
  <si>
    <t>90g</t>
  </si>
  <si>
    <t>Occitanie</t>
  </si>
  <si>
    <t>ID-MPIE90</t>
  </si>
  <si>
    <t xml:space="preserve">Moutarde Piment d'Espelette Hindivali </t>
  </si>
  <si>
    <t>AS-MOUTARDSALIC22</t>
  </si>
  <si>
    <t>Moutarde à la salicorne Atelier du sel</t>
  </si>
  <si>
    <t>MM-MOU10KG</t>
  </si>
  <si>
    <t>Moutarde mi-forte VRAC</t>
  </si>
  <si>
    <t>Sauces et pâtes de curry Hindivali</t>
  </si>
  <si>
    <t>ID-SCOC170</t>
  </si>
  <si>
    <t>Sauce Coco-Citronnelle</t>
  </si>
  <si>
    <t>ID-SCUD170</t>
  </si>
  <si>
    <t>Sauce Curry Douce</t>
  </si>
  <si>
    <t>ID-SMAC170</t>
  </si>
  <si>
    <t>Sauce Mafé-Cacahuète</t>
  </si>
  <si>
    <t>ID-PCDO90</t>
  </si>
  <si>
    <t xml:space="preserve">Pâte de curry Douce </t>
  </si>
  <si>
    <t>ID-PCPP90</t>
  </si>
  <si>
    <t>Pâte de curry Peu Pimentée</t>
  </si>
  <si>
    <t>ID-PCFO90</t>
  </si>
  <si>
    <t>Pâte de curry Forte</t>
  </si>
  <si>
    <t>Goma-sio Jean Hervé</t>
  </si>
  <si>
    <t>JH-GOMASIO150</t>
  </si>
  <si>
    <t>Goma-sio sésame et sel</t>
  </si>
  <si>
    <t>JH-GOMASIO1KG5</t>
  </si>
  <si>
    <t>Sauces squeezer Emile Noël</t>
  </si>
  <si>
    <t>EN-KETCH300</t>
  </si>
  <si>
    <t>Ketchup en squeezer</t>
  </si>
  <si>
    <t>300m</t>
  </si>
  <si>
    <t>EN-MAYO315</t>
  </si>
  <si>
    <t>Mayonnaise en squeezer</t>
  </si>
  <si>
    <t>315g</t>
  </si>
  <si>
    <t>EN-MOUFDIJ265</t>
  </si>
  <si>
    <t>Moutarde forte de Dijon en squeezer</t>
  </si>
  <si>
    <t>265g</t>
  </si>
  <si>
    <r>
      <t>Boisson végétale Pajottenlander -</t>
    </r>
    <r>
      <rPr>
        <sz val="18"/>
        <color rgb="FFFF0000"/>
        <rFont val="Arial"/>
        <family val="2"/>
      </rPr>
      <t xml:space="preserve"> verre consigné</t>
    </r>
  </si>
  <si>
    <t>Olives vertes et noires d'Eubée en bocaux – Rovies</t>
  </si>
  <si>
    <t>EP-OLV-ENT350</t>
  </si>
  <si>
    <t>Olives vertes entières</t>
  </si>
  <si>
    <t>EP-OLV-DEN350</t>
  </si>
  <si>
    <t>Olives vertes dénoyautées</t>
  </si>
  <si>
    <t>EP-OLV-AIL350</t>
  </si>
  <si>
    <t>Olives vertes farcies à l'ail</t>
  </si>
  <si>
    <t>EP-OLV-AMAN350</t>
  </si>
  <si>
    <t>Olives vertes farcies aux amandes</t>
  </si>
  <si>
    <t>EP-OLV-POIVR350</t>
  </si>
  <si>
    <t>Olives vertes farcies aux poivrons</t>
  </si>
  <si>
    <t>EP-OLN-ENT350</t>
  </si>
  <si>
    <t>Olives Kalamata du Péloponnèse en bocaux – Sparta</t>
  </si>
  <si>
    <t>EP-OLK-ENT300</t>
  </si>
  <si>
    <t>Olives Kalamata entières</t>
  </si>
  <si>
    <t>300g</t>
  </si>
  <si>
    <t>EP-OLK-DEN300</t>
  </si>
  <si>
    <t>Olives Kalamata dénoyautées</t>
  </si>
  <si>
    <t>Tomates séchées</t>
  </si>
  <si>
    <t>EP-TOMSEC280</t>
  </si>
  <si>
    <t>Tomates séchées Sparta</t>
  </si>
  <si>
    <t>280g</t>
  </si>
  <si>
    <t>Olives</t>
  </si>
  <si>
    <t>Olives vertes et noires d'Eubée en vrac – Rovies</t>
  </si>
  <si>
    <t>EP-OLV-ENT3KG</t>
  </si>
  <si>
    <t>EP-OLV-DEN2.6KG</t>
  </si>
  <si>
    <t>2,6kg</t>
  </si>
  <si>
    <t>EP-OLV-AIL3KG</t>
  </si>
  <si>
    <t>EP-OLN-ENT3KG</t>
  </si>
  <si>
    <t>Olives noires entières</t>
  </si>
  <si>
    <t>Olives Kalamata du Péloponnèse en vrac – Sparta</t>
  </si>
  <si>
    <t>EP-OLK-ENT2KG</t>
  </si>
  <si>
    <t>EP-OLK-DEN2KG</t>
  </si>
  <si>
    <t>EP-OLK-DEN10KG</t>
  </si>
  <si>
    <t>EP-OLK-ROND10KG</t>
  </si>
  <si>
    <t>Olives Kalamata rondelles</t>
  </si>
  <si>
    <t>Pâtes d'olive et Tapenades</t>
  </si>
  <si>
    <t>Tapenade Kalamata Sparta</t>
  </si>
  <si>
    <t>210g</t>
  </si>
  <si>
    <t>Pâte d'olive verte Rovies</t>
  </si>
  <si>
    <t>Pâte d'olive noire Rovies</t>
  </si>
  <si>
    <t>Pâte d'olive kalamata Rovies</t>
  </si>
  <si>
    <t>Tapenade d'olive verte et tomate séchées</t>
  </si>
  <si>
    <t>Délices végétaux Hindivali</t>
  </si>
  <si>
    <t>Délice Végétal Aubergine-Poivron</t>
  </si>
  <si>
    <t xml:space="preserve">Délice Végétal Curry-Coco </t>
  </si>
  <si>
    <t>Délice Végétal Curry-Gingembre</t>
  </si>
  <si>
    <t>Délice Végétal Panais-Ail des Ours</t>
  </si>
  <si>
    <t xml:space="preserve">Délice Végétal Potimarron-Cumin-Noisette </t>
  </si>
  <si>
    <t>Délice Végétal Tomate-Olives</t>
  </si>
  <si>
    <t>EP-OLK-PATE210</t>
  </si>
  <si>
    <t>EP-POVROV180</t>
  </si>
  <si>
    <t>EP-PONROV180</t>
  </si>
  <si>
    <t>EP-PKAROV180</t>
  </si>
  <si>
    <t>EP-TVTSROV180</t>
  </si>
  <si>
    <t>ID-DVAU100</t>
  </si>
  <si>
    <t>ID-DVCC100</t>
  </si>
  <si>
    <t>ID-DVCG100</t>
  </si>
  <si>
    <t>ID-DVPA100</t>
  </si>
  <si>
    <t>ID-DVPO100</t>
  </si>
  <si>
    <t>ID-DVTO100</t>
  </si>
  <si>
    <t>Sauces,coulis et concentrés Terre di Sangiorgio – Demeter</t>
  </si>
  <si>
    <t>SG-SATOMBAS300</t>
  </si>
  <si>
    <t>Sauce tomate basilic</t>
  </si>
  <si>
    <t>SG-SAAUBGR300</t>
  </si>
  <si>
    <t>Sauce aux aubergines grillées</t>
  </si>
  <si>
    <t>SG-SACEP300</t>
  </si>
  <si>
    <t>Sauce aux cêpes</t>
  </si>
  <si>
    <t>SG-SAARABPIQ300</t>
  </si>
  <si>
    <t>Sauce arabiata piquante</t>
  </si>
  <si>
    <t>SG-SAOLCAPR300</t>
  </si>
  <si>
    <t>Sauce olives et câpres (Puttanesca)</t>
  </si>
  <si>
    <t>SG-SACOURGRI300</t>
  </si>
  <si>
    <t>Sauce aux courgettes grillées</t>
  </si>
  <si>
    <t>SG-SABOLOGN300</t>
  </si>
  <si>
    <t>Sauce bolognaise</t>
  </si>
  <si>
    <t>SG-SATHON300</t>
  </si>
  <si>
    <t>Sauce au thon</t>
  </si>
  <si>
    <t>SG-COTOMBAS350</t>
  </si>
  <si>
    <t>Coulis de tomate basilic</t>
  </si>
  <si>
    <t>SG-COTOMPAYS510</t>
  </si>
  <si>
    <t>Coulis tomate paysanne</t>
  </si>
  <si>
    <t>SG-COTOMNAT700</t>
  </si>
  <si>
    <t>Coulis de tomate nature</t>
  </si>
  <si>
    <t>SG-CONCENTTOM200</t>
  </si>
  <si>
    <t>Concentré de tomate 18%</t>
  </si>
  <si>
    <t>Pulpes et purées de tomate IRIS</t>
  </si>
  <si>
    <t>IR-PULNAT340</t>
  </si>
  <si>
    <t>Pulpe de tomate nature</t>
  </si>
  <si>
    <t>IR-PULBAS340</t>
  </si>
  <si>
    <t>Pulpe de tomate basilic</t>
  </si>
  <si>
    <t>IR-PULLEG340</t>
  </si>
  <si>
    <t>Pulpe de tomate légumes</t>
  </si>
  <si>
    <t>IR-PULEPIC340</t>
  </si>
  <si>
    <t>Pulpe de tomate épicée</t>
  </si>
  <si>
    <t>IR-PASPOM690</t>
  </si>
  <si>
    <t>Purée de tomate (Passata)</t>
  </si>
  <si>
    <t>Tomates - grands conditionnements IRIS</t>
  </si>
  <si>
    <t>IR-PASPOM2KG5</t>
  </si>
  <si>
    <t>IR-TOMPEL2KG5</t>
  </si>
  <si>
    <t>Tomates pelées</t>
  </si>
  <si>
    <t>IR-TOMCONC2KG55</t>
  </si>
  <si>
    <t>Tomates concassées</t>
  </si>
  <si>
    <t>IR-CONCTOM4KG5</t>
  </si>
  <si>
    <t>Concentré de tomate</t>
  </si>
  <si>
    <t>Tomates - petites boîtes Bio Idea</t>
  </si>
  <si>
    <t>MK-BITOMCON400</t>
  </si>
  <si>
    <t>Tomates concassees</t>
  </si>
  <si>
    <t>MK-BITOMPEL400</t>
  </si>
  <si>
    <t>510g</t>
  </si>
  <si>
    <t>690g</t>
  </si>
  <si>
    <t>4,5kg</t>
  </si>
  <si>
    <t>2,55k</t>
  </si>
  <si>
    <t>SM-COURGEST50</t>
  </si>
  <si>
    <t>Soupe Courgettes / Estragon</t>
  </si>
  <si>
    <t>SM-POIRPDT50</t>
  </si>
  <si>
    <t>Soupe Poireaux / Pommes de terre</t>
  </si>
  <si>
    <t>SM-CARCOUCUM50</t>
  </si>
  <si>
    <t>Soupe Carottes / Courgettes / Cumin</t>
  </si>
  <si>
    <t>SM-CARLCCUR50</t>
  </si>
  <si>
    <t>Soupe Carottes / Lentilles Corail / Curry</t>
  </si>
  <si>
    <t>SM-POTIM50</t>
  </si>
  <si>
    <t>Soupe Potimarrons</t>
  </si>
  <si>
    <t>SM-BORTSCH50</t>
  </si>
  <si>
    <t>Bortsch de la Baie</t>
  </si>
  <si>
    <t>SM-BETTCOUR50</t>
  </si>
  <si>
    <t>Soupe Betteraves-Courgettes</t>
  </si>
  <si>
    <t>SM-MAROC50</t>
  </si>
  <si>
    <t>Soupe Marocaine</t>
  </si>
  <si>
    <t>SM-COURGEST100</t>
  </si>
  <si>
    <t>SM-POIRPDT100</t>
  </si>
  <si>
    <t>SM-CARCOUCUM100</t>
  </si>
  <si>
    <t>SM-CARLCCUR100</t>
  </si>
  <si>
    <t>SM-POTIM100</t>
  </si>
  <si>
    <t>SM-BORTSCH100</t>
  </si>
  <si>
    <t>SM-BETTCOUR100</t>
  </si>
  <si>
    <t>SM-MAROC100</t>
  </si>
  <si>
    <t>Soupes du Mont - GAEC du polder</t>
  </si>
  <si>
    <t>Bocaux verre - légumes au naturel Cap Bio</t>
  </si>
  <si>
    <t>VG-CHAMPP212</t>
  </si>
  <si>
    <t>Champignons de Paris</t>
  </si>
  <si>
    <t>212m</t>
  </si>
  <si>
    <t>VG-CHAMPS212</t>
  </si>
  <si>
    <t>Champignons Shiitake</t>
  </si>
  <si>
    <t>VG-CHAMPPL212</t>
  </si>
  <si>
    <t>Champignons Pleurote</t>
  </si>
  <si>
    <t>VG-FLAGS460</t>
  </si>
  <si>
    <t>Flageolets Chevrier</t>
  </si>
  <si>
    <t>275g</t>
  </si>
  <si>
    <t>VG-HARBS460</t>
  </si>
  <si>
    <t>Haricots blancs</t>
  </si>
  <si>
    <t>VG-LENTS460</t>
  </si>
  <si>
    <t>Lentilles vertes</t>
  </si>
  <si>
    <t>VG-MAIS460</t>
  </si>
  <si>
    <t>Maïs doux</t>
  </si>
  <si>
    <t>VG-POISCHS460</t>
  </si>
  <si>
    <t>Bocaux verre - plats cuisinés Cap Bio</t>
  </si>
  <si>
    <t>VG-AUBPIM460</t>
  </si>
  <si>
    <t>Aubergines au piment d'Espelette</t>
  </si>
  <si>
    <t>380g</t>
  </si>
  <si>
    <t>VG-COURG460</t>
  </si>
  <si>
    <t>Courgettes cuisinées basilic</t>
  </si>
  <si>
    <t>VG-HARB460</t>
  </si>
  <si>
    <t>Haricots blancs cuisinés</t>
  </si>
  <si>
    <t>VG-POISCH460</t>
  </si>
  <si>
    <t>Pois chiches à l'orientale</t>
  </si>
  <si>
    <t>VG-RAT460</t>
  </si>
  <si>
    <t>Ratatouille provençale</t>
  </si>
  <si>
    <t>MK-BICHAPEC400</t>
  </si>
  <si>
    <t>Champignons de Paris - émincé</t>
  </si>
  <si>
    <t>MK-BICHICCC420</t>
  </si>
  <si>
    <t>Chili Con Carne</t>
  </si>
  <si>
    <t>420g</t>
  </si>
  <si>
    <t>MK-BIHARRC400</t>
  </si>
  <si>
    <t>Haricots rouges</t>
  </si>
  <si>
    <t>240g</t>
  </si>
  <si>
    <t>MK-HARVEX400</t>
  </si>
  <si>
    <t>Haricots verts extra-fins</t>
  </si>
  <si>
    <t>220g</t>
  </si>
  <si>
    <t>MK-MAISDX340</t>
  </si>
  <si>
    <t>Maïs doux en grains</t>
  </si>
  <si>
    <t>285g</t>
  </si>
  <si>
    <t>MK-PETPET400</t>
  </si>
  <si>
    <t>Petits pois à l'étuvée</t>
  </si>
  <si>
    <t>MK-POISCH400</t>
  </si>
  <si>
    <t>Conserves métal - grand format - Cap Bio</t>
  </si>
  <si>
    <t>VG-PCS-5L</t>
  </si>
  <si>
    <t>2655g</t>
  </si>
  <si>
    <t>VG-HBS-5L</t>
  </si>
  <si>
    <t>Haricots blancs au naturel</t>
  </si>
  <si>
    <t>Flocons de purée</t>
  </si>
  <si>
    <t>MK-FLOPTC250</t>
  </si>
  <si>
    <t xml:space="preserve">Flocons de pomme de terre Markal </t>
  </si>
  <si>
    <t>Autriche</t>
  </si>
  <si>
    <t>212ml</t>
  </si>
  <si>
    <t>460ml</t>
  </si>
  <si>
    <t>Poids net égoutté</t>
  </si>
  <si>
    <r>
      <rPr>
        <b/>
        <i/>
        <sz val="10"/>
        <color rgb="FF000080"/>
        <rFont val="Arial"/>
        <family val="2"/>
      </rPr>
      <t xml:space="preserve">ATTENTION </t>
    </r>
    <r>
      <rPr>
        <i/>
        <sz val="10"/>
        <color indexed="18"/>
        <rFont val="Arial"/>
        <family val="2"/>
      </rPr>
      <t xml:space="preserve">: Les produits lacto-fermentés de </t>
    </r>
    <r>
      <rPr>
        <b/>
        <i/>
        <sz val="10"/>
        <color rgb="FF000080"/>
        <rFont val="Arial"/>
        <family val="2"/>
      </rPr>
      <t>La Préserverie</t>
    </r>
    <r>
      <rPr>
        <i/>
        <sz val="10"/>
        <color indexed="18"/>
        <rFont val="Arial"/>
        <family val="2"/>
      </rPr>
      <t xml:space="preserve"> sont </t>
    </r>
    <r>
      <rPr>
        <b/>
        <i/>
        <u/>
        <sz val="10"/>
        <color rgb="FF000080"/>
        <rFont val="Arial"/>
        <family val="2"/>
      </rPr>
      <t>à conserver au frais</t>
    </r>
    <r>
      <rPr>
        <i/>
        <sz val="10"/>
        <color indexed="18"/>
        <rFont val="Arial"/>
        <family val="2"/>
      </rPr>
      <t xml:space="preserve"> (à mettre au frigo dès réception de votre livraison !), et ont une </t>
    </r>
    <r>
      <rPr>
        <b/>
        <i/>
        <u/>
        <sz val="10"/>
        <color rgb="FF000080"/>
        <rFont val="Arial"/>
        <family val="2"/>
      </rPr>
      <t>DLUO courte</t>
    </r>
    <r>
      <rPr>
        <i/>
        <sz val="10"/>
        <color indexed="18"/>
        <rFont val="Arial"/>
        <family val="2"/>
      </rPr>
      <t>.</t>
    </r>
  </si>
  <si>
    <t>Betterave rouge Badiane</t>
  </si>
  <si>
    <t>90 jours</t>
  </si>
  <si>
    <t>Carotte cumin</t>
  </si>
  <si>
    <t>Mix pimenté</t>
  </si>
  <si>
    <t>Trio de carottes Tandoori</t>
  </si>
  <si>
    <t>45 jours</t>
  </si>
  <si>
    <t>Coleslaw</t>
  </si>
  <si>
    <t>30 jours</t>
  </si>
  <si>
    <t>Kimchi à déguster</t>
  </si>
  <si>
    <t>Kimchi à tartiner</t>
  </si>
  <si>
    <t>Ketchup</t>
  </si>
  <si>
    <t>PR-BETBAD180</t>
  </si>
  <si>
    <t>PR-CARCUM180</t>
  </si>
  <si>
    <t>PR-MIXPIM180</t>
  </si>
  <si>
    <t>PR-TRIOCAR180</t>
  </si>
  <si>
    <t>PR-CHOUCROU160</t>
  </si>
  <si>
    <t>PR-COLES160</t>
  </si>
  <si>
    <t>PR-KIMDEG180</t>
  </si>
  <si>
    <t>PR-KIMTAR175</t>
  </si>
  <si>
    <t>PR-KETC200</t>
  </si>
  <si>
    <t>DLUO minimum</t>
  </si>
  <si>
    <t>Légumes lacto-fermentés à croquer - La Préserverie</t>
  </si>
  <si>
    <t>Légumes lacto-fermentés à déguster - La Préserverie</t>
  </si>
  <si>
    <t>Autres porduits lacto-fermentés - La Préserverie</t>
  </si>
  <si>
    <r>
      <rPr>
        <i/>
        <sz val="10"/>
        <color rgb="FF000080"/>
        <rFont val="Arial"/>
        <family val="2"/>
      </rPr>
      <t>Les mélanges secs</t>
    </r>
    <r>
      <rPr>
        <b/>
        <i/>
        <sz val="10"/>
        <color indexed="18"/>
        <rFont val="Arial"/>
        <family val="2"/>
      </rPr>
      <t xml:space="preserve"> Lili Bulk, </t>
    </r>
    <r>
      <rPr>
        <i/>
        <sz val="10"/>
        <color rgb="FF000080"/>
        <rFont val="Arial"/>
        <family val="2"/>
      </rPr>
      <t>prêts à cuisiner et à pâtisser, sont vendus en</t>
    </r>
    <r>
      <rPr>
        <b/>
        <i/>
        <sz val="10"/>
        <color indexed="18"/>
        <rFont val="Arial"/>
        <family val="2"/>
      </rPr>
      <t xml:space="preserve"> bocaux consignés. </t>
    </r>
    <r>
      <rPr>
        <i/>
        <sz val="10"/>
        <color rgb="FF000080"/>
        <rFont val="Arial"/>
        <family val="2"/>
      </rPr>
      <t xml:space="preserve">Les mélanges salés, en petit format, sont </t>
    </r>
    <r>
      <rPr>
        <b/>
        <i/>
        <sz val="10"/>
        <color indexed="18"/>
        <rFont val="Arial"/>
        <family val="2"/>
      </rPr>
      <t xml:space="preserve">vendus par caisses de 35, avec panachage possible. </t>
    </r>
    <r>
      <rPr>
        <i/>
        <sz val="10"/>
        <color rgb="FF000080"/>
        <rFont val="Arial"/>
        <family val="2"/>
      </rPr>
      <t>Les mélanges sucrés, en grand format, sont</t>
    </r>
    <r>
      <rPr>
        <b/>
        <i/>
        <sz val="10"/>
        <color indexed="18"/>
        <rFont val="Arial"/>
        <family val="2"/>
      </rPr>
      <t xml:space="preserve"> vendus par caisse de 24, avec panachage possible.</t>
    </r>
  </si>
  <si>
    <r>
      <t xml:space="preserve">Les bocaux sont consignés 1€, les caisses 3,86€. </t>
    </r>
    <r>
      <rPr>
        <i/>
        <sz val="10"/>
        <color rgb="FF000080"/>
        <rFont val="Arial"/>
        <family val="2"/>
      </rPr>
      <t>Des présentoirs permettant de mettre en avant les produits peuvent être également mis à disposition. Nous consulter.</t>
    </r>
  </si>
  <si>
    <t>Mélanges salés prêts à cuisiner Lili Bulk</t>
  </si>
  <si>
    <t>LI-MIX01XS</t>
  </si>
  <si>
    <t xml:space="preserve">Risotto Greco (risotto pâtes grecques) </t>
  </si>
  <si>
    <t>LI-MIX02XS</t>
  </si>
  <si>
    <t>Dhalicious (riz, lentilles corail, curry)</t>
  </si>
  <si>
    <t>270g</t>
  </si>
  <si>
    <t>LI-MIX03XS</t>
  </si>
  <si>
    <t>Serious Couscous (taboulé de couscous de blé)</t>
  </si>
  <si>
    <t>245g</t>
  </si>
  <si>
    <t>LI-MIX04XS</t>
  </si>
  <si>
    <t>Mix Burger Veggie (ex Burger fever)</t>
  </si>
  <si>
    <t>145g</t>
  </si>
  <si>
    <t>LI-MIX10XS</t>
  </si>
  <si>
    <t>Mix Burger - Quinoa Légumes</t>
  </si>
  <si>
    <t>160g</t>
  </si>
  <si>
    <t>LI-MIX11XS</t>
  </si>
  <si>
    <t xml:space="preserve">Mix Burger - Flocons de riz et graînes </t>
  </si>
  <si>
    <t>LI-MIX05XS</t>
  </si>
  <si>
    <t>Thai'm to Dine (riz basmati, mangue, coco)</t>
  </si>
  <si>
    <t>LI-MIX06XS</t>
  </si>
  <si>
    <t xml:space="preserve">Healthy Lentils (quinoa, sarrasin, lentilles) </t>
  </si>
  <si>
    <t>LI-MIX07XS</t>
  </si>
  <si>
    <t xml:space="preserve">Funky Champi (risotto aux shiitake) </t>
  </si>
  <si>
    <t>205g</t>
  </si>
  <si>
    <t>LI-MIX09XS</t>
  </si>
  <si>
    <t>Rebel Falafel (préparation pour falafels)</t>
  </si>
  <si>
    <t>Mélanges sucrés prêts à pâtisser Lili Bulk</t>
  </si>
  <si>
    <t>Vendus par caisses panachées de 24</t>
  </si>
  <si>
    <t>LI-MS02M</t>
  </si>
  <si>
    <t xml:space="preserve">My Chocolat Fondant (préparation fondant au chocolat) </t>
  </si>
  <si>
    <t>440g</t>
  </si>
  <si>
    <t>LI-MS03M</t>
  </si>
  <si>
    <t xml:space="preserve">My Crunchy Brownies (prép. brownies chocolat / riz soufflé) </t>
  </si>
  <si>
    <t>365g</t>
  </si>
  <si>
    <t>LI-MS04M</t>
  </si>
  <si>
    <t>My homemade Choc' Cookies (prép. cookies avoine choco.)</t>
  </si>
  <si>
    <t>455g</t>
  </si>
  <si>
    <t>LI-MS05M</t>
  </si>
  <si>
    <t>My homemade Healthy Cookies (prép. cookies sans sucre)</t>
  </si>
  <si>
    <t>LI-MS06M</t>
  </si>
  <si>
    <t>Lili Tasty's bar (préparation barres de céréales)</t>
  </si>
  <si>
    <t>335g</t>
  </si>
  <si>
    <t>LI-MS07M</t>
  </si>
  <si>
    <t>Lili Energy Balls (préparation energy balls)</t>
  </si>
  <si>
    <t>LI-MS08M</t>
  </si>
  <si>
    <t>Lili Carrot's cake (préparation cake aux carottes)</t>
  </si>
  <si>
    <t>Mélanges salés prêts à cuisiner Lili Bulk - VRAC 5kg</t>
  </si>
  <si>
    <t>LI-BUGVER5KG</t>
  </si>
  <si>
    <t>LI-RISGREC5KG</t>
  </si>
  <si>
    <t xml:space="preserve">Risotto Greco Lili Bulk (risotto pâtes grecques) </t>
  </si>
  <si>
    <t>LI-SERCOUS5KG</t>
  </si>
  <si>
    <t xml:space="preserve">Serious Couscous Lili Bulk (taboulé de couscous de blé) </t>
  </si>
  <si>
    <t>Préparations 0 déchet</t>
  </si>
  <si>
    <t>Accessoires 0 déchet</t>
  </si>
  <si>
    <t>AF-FILMUNIT-S</t>
  </si>
  <si>
    <t>Apifilm Film unitaire Taille S 18x20 cm</t>
  </si>
  <si>
    <t>AF-FILMUNIT-M</t>
  </si>
  <si>
    <t>Apifilm Film unitaire Taille M 26x28 cm</t>
  </si>
  <si>
    <t>AF-FILMUNIT-L</t>
  </si>
  <si>
    <t>Apifilm Film unitaire Taille L 33x36 cm</t>
  </si>
  <si>
    <t>AF-FILMUNIT-XL</t>
  </si>
  <si>
    <t>Apifilm Film unitaire Taille XL 26x50 cm</t>
  </si>
  <si>
    <t>AF-FILMLOT-1S1M1L</t>
  </si>
  <si>
    <t>Apifilm Film Lot 1S 1M 1L</t>
  </si>
  <si>
    <t>AF-FILMLOT-2L</t>
  </si>
  <si>
    <t>Apifilm Film Lot 2L</t>
  </si>
  <si>
    <t>Isère</t>
  </si>
  <si>
    <t>Droguerie - Papeterie</t>
  </si>
  <si>
    <t>Sacs poubelles</t>
  </si>
  <si>
    <t>JS-SAC20lx50</t>
  </si>
  <si>
    <t>Sacs poubelles 20l x 50 Jetsac</t>
  </si>
  <si>
    <t>JS-SAC30lx25</t>
  </si>
  <si>
    <t>Sacs poubelles 30l x 25 Jetsac</t>
  </si>
  <si>
    <t>JS-SAC50lx25</t>
  </si>
  <si>
    <t>Sacs poubelles 50l x 25 Jetsac</t>
  </si>
  <si>
    <t>JS-SAC100lx25</t>
  </si>
  <si>
    <t>Sacs poubelles 100l x 25 Jetsac</t>
  </si>
  <si>
    <t>JS-SAC130lx20</t>
  </si>
  <si>
    <t>Sacs poubelles 130l x 20 Jetsac</t>
  </si>
  <si>
    <t>JS-SAC150lx10</t>
  </si>
  <si>
    <t>Sacs poubelles 150l x 10 Jetsac</t>
  </si>
  <si>
    <t>Essuie-tout, mouchoirs, papier toilette</t>
  </si>
  <si>
    <t>MK-MOUCBTE80</t>
  </si>
  <si>
    <t>Boîte de 80 mouchoirs 3 feuilles</t>
  </si>
  <si>
    <t>PP-PAPTOILVRAC</t>
  </si>
  <si>
    <t>Ecolabel</t>
  </si>
  <si>
    <t>PP-ESSTTVRAC</t>
  </si>
  <si>
    <t>Papeterie</t>
  </si>
  <si>
    <t>CF-A4-REC80GR</t>
  </si>
  <si>
    <t>Ramette papier recyclé Evercopy A4 80 grammes</t>
  </si>
  <si>
    <t>CF-A4-RECPREM80GR</t>
  </si>
  <si>
    <t>Champagne</t>
  </si>
  <si>
    <t>Pas-de-Calais</t>
  </si>
  <si>
    <t>Label</t>
  </si>
  <si>
    <t>Ramette papier recyclé Evercopy Premium A4 80 g.</t>
  </si>
  <si>
    <t>66m</t>
  </si>
  <si>
    <t>25m</t>
  </si>
  <si>
    <r>
      <t xml:space="preserve">Papier hygiènique blanc recyclé 600 f. PAPECO - </t>
    </r>
    <r>
      <rPr>
        <b/>
        <sz val="10"/>
        <color rgb="FFFF0000"/>
        <rFont val="Arial"/>
        <family val="2"/>
      </rPr>
      <t>VRAC</t>
    </r>
  </si>
  <si>
    <r>
      <t xml:space="preserve">Essuit-tout compact recyclé 200 f. PAPECO - </t>
    </r>
    <r>
      <rPr>
        <b/>
        <sz val="10"/>
        <color rgb="FFFF0000"/>
        <rFont val="Arial"/>
        <family val="2"/>
      </rPr>
      <t>VRAC</t>
    </r>
  </si>
  <si>
    <t>Bien être - Hygiène du corps</t>
  </si>
  <si>
    <t>IC-RBX100</t>
  </si>
  <si>
    <t>IC-BLA100</t>
  </si>
  <si>
    <t>IC-VER100</t>
  </si>
  <si>
    <t>IC-JAU100</t>
  </si>
  <si>
    <t>IC-ROU100</t>
  </si>
  <si>
    <t>IC-AMS100</t>
  </si>
  <si>
    <t>IC-BER100</t>
  </si>
  <si>
    <t>IC-BRI100</t>
  </si>
  <si>
    <t>IC-COP100</t>
  </si>
  <si>
    <t>IC-VAN100</t>
  </si>
  <si>
    <t>IC-VAX100</t>
  </si>
  <si>
    <t>IC-BAH100</t>
  </si>
  <si>
    <t>IC-REY100</t>
  </si>
  <si>
    <t>Papier d'Arménie</t>
  </si>
  <si>
    <t>PA-PAPNATx12</t>
  </si>
  <si>
    <t>Papier d'Arménie nature – carnet de 12 feuilles triples</t>
  </si>
  <si>
    <t>PA-PAPROSx12</t>
  </si>
  <si>
    <t>Papier d'Arménie rose – carnet de 12 feuilles triples</t>
  </si>
  <si>
    <t>PA-BRUL</t>
  </si>
  <si>
    <t>Brûleur papier d'Arménie "Etoile d'Arménie"</t>
  </si>
  <si>
    <t>PA-BOUGNAT</t>
  </si>
  <si>
    <t>Bougie d'Arménie parfumée nature 220g</t>
  </si>
  <si>
    <t>PA-BOUGROS</t>
  </si>
  <si>
    <t>Bougie d'Arménie parfumée rose 220g</t>
  </si>
  <si>
    <t>Bougies Auriculaires</t>
  </si>
  <si>
    <t>DV-BOUGAURICx2</t>
  </si>
  <si>
    <t>Bougie auriculaire cire d'abeille – par 2</t>
  </si>
  <si>
    <t>Bien être, hygiène du corps</t>
  </si>
  <si>
    <t>Roubaix</t>
  </si>
  <si>
    <t>Savon Roubaix (lavage à la main et détachant)</t>
  </si>
  <si>
    <t>Savon Vert à l'argile verte (peaux grasses et jeunes)</t>
  </si>
  <si>
    <t>Savon Jaune à l'argile jaune (peaux normales)</t>
  </si>
  <si>
    <t>Savon Rouge à l'argile rouge (peaux ternes, fatiguées)</t>
  </si>
  <si>
    <t>Savon Amsterdam (bébé et peaux très sensibles)</t>
  </si>
  <si>
    <t>Savon Berlin (peaux normales)</t>
  </si>
  <si>
    <t>Savon Bristol (peaux sèches)</t>
  </si>
  <si>
    <t>Savon Copenhague (peaux sensibles)</t>
  </si>
  <si>
    <t>Savon Vancouver (peaux grasses)</t>
  </si>
  <si>
    <t>Savon Växjö (peaux mixtes)</t>
  </si>
  <si>
    <t>Savon Bahia (peaux matures)</t>
  </si>
  <si>
    <t>Savon Reykjavik (peaux jeunes)</t>
  </si>
  <si>
    <t>Savon Blanc argile blanche (peaux sensibles, rasage)</t>
  </si>
  <si>
    <t>TM-AG-SIRAG25KG</t>
  </si>
  <si>
    <t>MM-SPECULOS230</t>
  </si>
  <si>
    <t>Spéculoos d'épeautre</t>
  </si>
  <si>
    <t xml:space="preserve">Biscuits "Nice Boys" confit de citron, noisette, romarin </t>
  </si>
  <si>
    <t>Biscuits "Red morning light" baies roses, orange douce</t>
  </si>
  <si>
    <t>Bisc. "Sex on fire" noix de Grenoble, confit gingembre</t>
  </si>
  <si>
    <t xml:space="preserve">Les Lettres du Moulin 100% épeautre nappé chocolat </t>
  </si>
  <si>
    <r>
      <t xml:space="preserve">Galettes de riz Grillon d'Or - </t>
    </r>
    <r>
      <rPr>
        <i/>
        <sz val="14"/>
        <color rgb="FFFF0000"/>
        <rFont val="Arial"/>
        <family val="2"/>
      </rPr>
      <t>Nouveau !</t>
    </r>
  </si>
  <si>
    <t>GO-GALRIZ130</t>
  </si>
  <si>
    <t>GO-GAL5CER130</t>
  </si>
  <si>
    <t>GO-GALRIZCN100</t>
  </si>
  <si>
    <t>130g</t>
  </si>
  <si>
    <t>Galettes 5 céréales sans gluten</t>
  </si>
  <si>
    <t>Galettes de riz nappées de chocolat noir</t>
  </si>
  <si>
    <t>Galettes de riz complet (riz de Camargue) sans gluten</t>
  </si>
  <si>
    <t>MM-SONAVO5KG</t>
  </si>
  <si>
    <t>MK-TAPS3</t>
  </si>
  <si>
    <t>MK-FECPDTS5</t>
  </si>
  <si>
    <t>MK-LEVMS3KG</t>
  </si>
  <si>
    <r>
      <t>Fécule de pomme de terre (Markal) -</t>
    </r>
    <r>
      <rPr>
        <i/>
        <sz val="10"/>
        <color rgb="FFFF0000"/>
        <rFont val="Arial"/>
        <family val="2"/>
      </rPr>
      <t xml:space="preserve"> Nouveau</t>
    </r>
  </si>
  <si>
    <r>
      <t>Fécule de manioc (tapioca) (Markal) -</t>
    </r>
    <r>
      <rPr>
        <i/>
        <sz val="10"/>
        <color rgb="FFFF0000"/>
        <rFont val="Arial"/>
        <family val="2"/>
      </rPr>
      <t xml:space="preserve"> Nouveau </t>
    </r>
  </si>
  <si>
    <r>
      <t xml:space="preserve">Levure maltée paillette (Markal) - </t>
    </r>
    <r>
      <rPr>
        <i/>
        <sz val="10"/>
        <color rgb="FF002060"/>
        <rFont val="Arial"/>
        <family val="2"/>
      </rPr>
      <t>Non Bio</t>
    </r>
  </si>
  <si>
    <t>Chou rouge pomme</t>
  </si>
  <si>
    <t>Montant total avant remise</t>
  </si>
  <si>
    <t>Franco de port et remises</t>
  </si>
  <si>
    <t>* Remise de 5% au delà d'un certain seuil de commande</t>
  </si>
  <si>
    <t>Livraison par nos soins (retour des consignes assuré)</t>
  </si>
  <si>
    <t>Métropole Lilloise</t>
  </si>
  <si>
    <t>Hauts de France (02-59-60-62-80)</t>
  </si>
  <si>
    <t>Paris et petite couronne (75-92-93-94-95)</t>
  </si>
  <si>
    <t>Départements : 08-51-54-55-57-76-77-78-91</t>
  </si>
  <si>
    <t>Livraison par transporteur (retour des consignes à la charge du client)</t>
  </si>
  <si>
    <t>Départements : 01-03-10-14-15-16-17-18-19-21-22-23-25-27-28-29-35-36-37-39-41-43-44-45-46-49-50-52-53-56-58-61-63-67-68-69-70-71-72-79-81-85-86-87-88-89-90</t>
  </si>
  <si>
    <t>sur devis</t>
  </si>
  <si>
    <t>Départements : 04-07-09-24-26-31-32-33-38-40-42-47-64-65-73-74-82-84</t>
  </si>
  <si>
    <t>Départements : 05-06-11-12-13-30-34-48-66-83</t>
  </si>
  <si>
    <t>Les niveaux de franco de port et planchers de remise sont exprimés hors consignes.</t>
  </si>
  <si>
    <t>Conditions de livraisons</t>
  </si>
  <si>
    <t>Frais de port</t>
  </si>
  <si>
    <t>Franco de port</t>
  </si>
  <si>
    <t>Les frais de port sont offerts pour toute commande dépassant le niveau de franco</t>
  </si>
  <si>
    <t>Pour les îles et la Haute Montagne, les seuils peuvent être différents (nous consulter)</t>
  </si>
  <si>
    <t>Vendus par caisses panachées de 35</t>
  </si>
  <si>
    <t>Certains produits ont des emballages consignés. Le montant de la consigne est indiqué dans la colonne « Tarif consigne ».</t>
  </si>
  <si>
    <t>Sur les secteurs livrés par transporteur, le retour des emballages consignés est à la charge du client.</t>
  </si>
  <si>
    <t>Détail des Conditions Générales de Vente disponible sur demande à commandes@azade.fr</t>
  </si>
  <si>
    <t>VRAC</t>
  </si>
  <si>
    <t>Consigné</t>
  </si>
  <si>
    <t>Remise     -5%</t>
  </si>
  <si>
    <t>Commandes : commandes@azade.fr / 06 58 52 97 31</t>
  </si>
  <si>
    <t>Infos commerciales : commercial@azade.fr / 06 95 07 86 74</t>
  </si>
  <si>
    <t>0 déchet</t>
  </si>
  <si>
    <t>Type emballage</t>
  </si>
  <si>
    <t>Jus de fruits Verger de la Reinette</t>
  </si>
  <si>
    <t>Savons Iceberg</t>
  </si>
  <si>
    <r>
      <rPr>
        <i/>
        <sz val="10"/>
        <color rgb="FF000080"/>
        <rFont val="Arial"/>
        <family val="2"/>
      </rPr>
      <t xml:space="preserve">Dans la colonne </t>
    </r>
    <r>
      <rPr>
        <b/>
        <i/>
        <sz val="10"/>
        <color indexed="18"/>
        <rFont val="Arial"/>
        <family val="2"/>
      </rPr>
      <t>"Bio ?",</t>
    </r>
    <r>
      <rPr>
        <i/>
        <sz val="10"/>
        <color rgb="FF000080"/>
        <rFont val="Arial"/>
        <family val="2"/>
      </rPr>
      <t xml:space="preserve"> certains vins son</t>
    </r>
    <r>
      <rPr>
        <b/>
        <i/>
        <sz val="10"/>
        <color rgb="FF000080"/>
        <rFont val="Arial"/>
        <family val="2"/>
      </rPr>
      <t>t notés</t>
    </r>
    <r>
      <rPr>
        <b/>
        <i/>
        <sz val="10"/>
        <color indexed="18"/>
        <rFont val="Arial"/>
        <family val="2"/>
      </rPr>
      <t xml:space="preserve"> "Nat" pour "Naturels" (sans sulfites) </t>
    </r>
    <r>
      <rPr>
        <i/>
        <sz val="10"/>
        <color rgb="FF000080"/>
        <rFont val="Arial"/>
        <family val="2"/>
      </rPr>
      <t>ou</t>
    </r>
    <r>
      <rPr>
        <b/>
        <i/>
        <sz val="10"/>
        <color indexed="18"/>
        <rFont val="Arial"/>
        <family val="2"/>
      </rPr>
      <t xml:space="preserve"> "Dem" pour Demeter (biodynamie). </t>
    </r>
    <r>
      <rPr>
        <i/>
        <sz val="10"/>
        <color rgb="FF000080"/>
        <rFont val="Arial"/>
        <family val="2"/>
      </rPr>
      <t xml:space="preserve">Ces vins Naturels ou Demeter sont également </t>
    </r>
    <r>
      <rPr>
        <b/>
        <i/>
        <sz val="10"/>
        <color indexed="18"/>
        <rFont val="Arial"/>
        <family val="2"/>
      </rPr>
      <t>bios à 100%.</t>
    </r>
  </si>
  <si>
    <t>Acessoires 0 déchet</t>
  </si>
  <si>
    <t>Iran</t>
  </si>
  <si>
    <r>
      <t xml:space="preserve">Son d'avoine alimentaire - </t>
    </r>
    <r>
      <rPr>
        <i/>
        <sz val="10"/>
        <color rgb="FFFF0000"/>
        <rFont val="Arial"/>
        <family val="2"/>
      </rPr>
      <t>Nouveau</t>
    </r>
  </si>
  <si>
    <r>
      <t xml:space="preserve">Gaînes de Tournesol - </t>
    </r>
    <r>
      <rPr>
        <b/>
        <i/>
        <sz val="10"/>
        <color rgb="FFFF0000"/>
        <rFont val="Arial"/>
        <family val="2"/>
      </rPr>
      <t>Rupture jusque Mars 2021</t>
    </r>
  </si>
  <si>
    <t>OH-JUSPOMPOIR100</t>
  </si>
  <si>
    <t>Jus de pomme-poire Ohain</t>
  </si>
  <si>
    <t>DV-GAZ</t>
  </si>
  <si>
    <t>CO2 Gaz alimentaire 10kg (consigne 120€)</t>
  </si>
  <si>
    <t>PI-PALEALE33</t>
  </si>
  <si>
    <t>PI-SORAC33</t>
  </si>
  <si>
    <t>Sorachi Ace Au Pif - Blonde 5°</t>
  </si>
  <si>
    <t>BH-FRANC75</t>
  </si>
  <si>
    <t>La Jean Françoise - Bière à la framboise 5,5°</t>
  </si>
  <si>
    <t>VR-LGR-RGORG75</t>
  </si>
  <si>
    <t>Vin de France rouge 'Le Rouge Gorge'</t>
  </si>
  <si>
    <t>IGP d'Oc blanc Terroirs Vivants 100% Viognier</t>
  </si>
  <si>
    <t>VB-LGROC-VINUS75</t>
  </si>
  <si>
    <t>IGP d'Oc blanc Vinus 100% Viognier</t>
  </si>
  <si>
    <t>VP-LGRBL-DELMAST75</t>
  </si>
  <si>
    <t>AOC Blanquette Limoux Dom. Delmas cuv. Tradition</t>
  </si>
  <si>
    <t>AL-COG-VSOPPIN70</t>
  </si>
  <si>
    <t>Cognac VSOP Domaine Pinard 6ans</t>
  </si>
  <si>
    <t>AL-CASSGRRUB70</t>
  </si>
  <si>
    <t>Crème de Cassis Grand Rubren 16°</t>
  </si>
  <si>
    <t>NS-MANGAMEL2KG5</t>
  </si>
  <si>
    <t>Chips</t>
  </si>
  <si>
    <t>Lots</t>
  </si>
  <si>
    <t>Non UE</t>
  </si>
  <si>
    <r>
      <t xml:space="preserve">Kombuchas Loven Kombuchas </t>
    </r>
    <r>
      <rPr>
        <i/>
        <sz val="14"/>
        <color rgb="FF000080"/>
        <rFont val="Arial"/>
        <family val="2"/>
      </rPr>
      <t>(A conserver au frais)</t>
    </r>
  </si>
  <si>
    <t>AOC Cahors rouge La Tour Versilac</t>
  </si>
  <si>
    <r>
      <t>Kombucha Cannelle Anis</t>
    </r>
    <r>
      <rPr>
        <i/>
        <sz val="10"/>
        <color rgb="FFFF0000"/>
        <rFont val="Arial"/>
        <family val="2"/>
      </rPr>
      <t xml:space="preserve"> (saisonnier)</t>
    </r>
  </si>
  <si>
    <t>BB-FRESHCOF33</t>
  </si>
  <si>
    <r>
      <t xml:space="preserve">Kombucha Fresh Coffee </t>
    </r>
    <r>
      <rPr>
        <b/>
        <i/>
        <sz val="10"/>
        <color rgb="FFFF0000"/>
        <rFont val="Arial"/>
        <family val="2"/>
      </rPr>
      <t>Nouveau !</t>
    </r>
  </si>
  <si>
    <t>BB-KOMNAT75</t>
  </si>
  <si>
    <t>BB-KOMGC75</t>
  </si>
  <si>
    <t>BB-KOMCAN75</t>
  </si>
  <si>
    <r>
      <t xml:space="preserve">Kombucha Original (nature) </t>
    </r>
    <r>
      <rPr>
        <b/>
        <i/>
        <sz val="10"/>
        <color rgb="FFFF0000"/>
        <rFont val="Arial"/>
        <family val="2"/>
      </rPr>
      <t>Nouveau !</t>
    </r>
  </si>
  <si>
    <r>
      <t xml:space="preserve">Kombucha Ginger Curcuma </t>
    </r>
    <r>
      <rPr>
        <b/>
        <i/>
        <sz val="10"/>
        <color rgb="FFFF0000"/>
        <rFont val="Arial"/>
        <family val="2"/>
      </rPr>
      <t>Nouveau !</t>
    </r>
  </si>
  <si>
    <r>
      <t>Kombucha Cannelle Anis</t>
    </r>
    <r>
      <rPr>
        <b/>
        <sz val="10"/>
        <color rgb="FFFF0000"/>
        <rFont val="Arial"/>
        <family val="2"/>
      </rPr>
      <t xml:space="preserve"> </t>
    </r>
    <r>
      <rPr>
        <b/>
        <i/>
        <sz val="10"/>
        <color rgb="FFFF0000"/>
        <rFont val="Arial"/>
        <family val="2"/>
      </rPr>
      <t>Nouveau !</t>
    </r>
  </si>
  <si>
    <r>
      <t>L'Amère Noël – Ambrée épicée 5°</t>
    </r>
    <r>
      <rPr>
        <i/>
        <sz val="10"/>
        <color rgb="FFFF0000"/>
        <rFont val="Arial"/>
        <family val="2"/>
      </rPr>
      <t xml:space="preserve"> (Saisonnier)</t>
    </r>
  </si>
  <si>
    <r>
      <t xml:space="preserve">Jean Noël – triple 8,5° </t>
    </r>
    <r>
      <rPr>
        <i/>
        <sz val="10"/>
        <color rgb="FFFF0000"/>
        <rFont val="Arial"/>
        <family val="2"/>
      </rPr>
      <t>(Saisonnier)</t>
    </r>
  </si>
  <si>
    <t>VR-LGRCO-FDV3L</t>
  </si>
  <si>
    <r>
      <t xml:space="preserve">AOP Corbières rouge le Fruit des Vignes - </t>
    </r>
    <r>
      <rPr>
        <b/>
        <i/>
        <sz val="10"/>
        <color rgb="FFFF0000"/>
        <rFont val="Arial"/>
        <family val="2"/>
      </rPr>
      <t>Nouveau !</t>
    </r>
  </si>
  <si>
    <t>PI-IPA33</t>
  </si>
  <si>
    <t>IPA Au Pif - Blonde 6°</t>
  </si>
  <si>
    <t>CL-CADBL25X6</t>
  </si>
  <si>
    <t>CL-CADAMB25X6</t>
  </si>
  <si>
    <t>CL-CADBC25X6</t>
  </si>
  <si>
    <t>CL-CADSG25X6</t>
  </si>
  <si>
    <t>CL-CADBL65</t>
  </si>
  <si>
    <t>CL-CADSG65</t>
  </si>
  <si>
    <t>Bière Cadette blonde 5° - Pack de 6</t>
  </si>
  <si>
    <t>Bière Cadette ambrée 4,5° - Pack de 6</t>
  </si>
  <si>
    <t>Bière Cadette blanche 4,5° - Pack de 6</t>
  </si>
  <si>
    <t>Bière Cadette blonde Sans Gluten 5° - Pack de 6</t>
  </si>
  <si>
    <t>Bière Cadette blonde 5°</t>
  </si>
  <si>
    <t>Bière Cadette blonde Sans Gluten 5°</t>
  </si>
  <si>
    <t>AOC Bordeaux rouge Chât. Lagrugère cuvée Lumine</t>
  </si>
  <si>
    <t>Autres origines</t>
  </si>
  <si>
    <t>AOP St Chinian rouge Cuvée Peyrouse</t>
  </si>
  <si>
    <t>Rupture</t>
  </si>
  <si>
    <t>IGP Vaucluse rouge Domaine des Pasquiers</t>
  </si>
  <si>
    <t>AOC Croze Hermitage rge Chapoutier Les Meysssoniers</t>
  </si>
  <si>
    <t xml:space="preserve">Thé vert Gunpowder </t>
  </si>
  <si>
    <t>SS-TV-CER1KG</t>
  </si>
  <si>
    <r>
      <t xml:space="preserve">Thé vert Le Goût de la Cerise - </t>
    </r>
    <r>
      <rPr>
        <b/>
        <i/>
        <sz val="10"/>
        <color rgb="FFFF0000"/>
        <rFont val="Arial"/>
        <family val="2"/>
      </rPr>
      <t>Nouveau !</t>
    </r>
  </si>
  <si>
    <t>TM-MIELF-SQACAC250</t>
  </si>
  <si>
    <r>
      <t>Miel d'acacia en squeezer -</t>
    </r>
    <r>
      <rPr>
        <b/>
        <i/>
        <sz val="10"/>
        <color rgb="FFFF0000"/>
        <rFont val="Arial"/>
        <family val="2"/>
      </rPr>
      <t xml:space="preserve"> Nouveau !</t>
    </r>
  </si>
  <si>
    <t>TM-MIELF-FOR500</t>
  </si>
  <si>
    <t xml:space="preserve">Miel de forêt </t>
  </si>
  <si>
    <t>PF-CLPOMCAN40</t>
  </si>
  <si>
    <t>Croc' Légumes – Gaufrettes pomme cannelle</t>
  </si>
  <si>
    <t>MK-SEMCFC500</t>
  </si>
  <si>
    <t>Semoule complète de blé dur fine</t>
  </si>
  <si>
    <t>MM-MAISPOP05KG</t>
  </si>
  <si>
    <r>
      <t>Maïs à pop-corn (Moulin des Moines) -</t>
    </r>
    <r>
      <rPr>
        <b/>
        <i/>
        <sz val="10"/>
        <color rgb="FFFF0000"/>
        <rFont val="Arial"/>
        <family val="2"/>
      </rPr>
      <t xml:space="preserve"> Nouveau !</t>
    </r>
  </si>
  <si>
    <t>MK-0LEVMC250</t>
  </si>
  <si>
    <t>Cornichons et Raifort Alelor</t>
  </si>
  <si>
    <t>RA-CORNAD10L</t>
  </si>
  <si>
    <t>10l</t>
  </si>
  <si>
    <r>
      <t xml:space="preserve">Cornichons aigres-doux 5,6kg net égoutté - </t>
    </r>
    <r>
      <rPr>
        <b/>
        <i/>
        <sz val="10"/>
        <color rgb="FFFF0000"/>
        <rFont val="Arial"/>
        <family val="2"/>
      </rPr>
      <t>Nouveau !</t>
    </r>
  </si>
  <si>
    <t>Muscade entière</t>
  </si>
  <si>
    <t>AOC Bordeaux rouge Château Lagrugère L'Essentiel</t>
  </si>
  <si>
    <t>JA-VOD70</t>
  </si>
  <si>
    <r>
      <t xml:space="preserve">Vodka Chais du Fort </t>
    </r>
    <r>
      <rPr>
        <i/>
        <sz val="10"/>
        <rFont val="Arial"/>
        <family val="2"/>
      </rPr>
      <t>(ex Naïaskaïa)</t>
    </r>
    <r>
      <rPr>
        <b/>
        <sz val="10"/>
        <rFont val="Arial"/>
        <family val="2"/>
      </rPr>
      <t xml:space="preserve"> – 37,5°</t>
    </r>
  </si>
  <si>
    <t>OH-VINCID50</t>
  </si>
  <si>
    <t>Tarifs au 1er mars 2021</t>
  </si>
  <si>
    <t>Au 1er mars 2021</t>
  </si>
  <si>
    <t>Cidre breton Le P'tit Fausset</t>
  </si>
  <si>
    <t>PA-VC-POMCONV100</t>
  </si>
  <si>
    <t>Conv</t>
  </si>
  <si>
    <r>
      <t xml:space="preserve">Pomme EN CONVERSION - </t>
    </r>
    <r>
      <rPr>
        <b/>
        <i/>
        <sz val="10"/>
        <color rgb="FFFF0000"/>
        <rFont val="Arial"/>
        <family val="2"/>
      </rPr>
      <t>Nouveau !</t>
    </r>
  </si>
  <si>
    <t>DF-FREN75</t>
  </si>
  <si>
    <r>
      <t xml:space="preserve">Frênette - </t>
    </r>
    <r>
      <rPr>
        <b/>
        <i/>
        <sz val="10"/>
        <color rgb="FFFF0000"/>
        <rFont val="Arial"/>
        <family val="2"/>
      </rPr>
      <t>Nouveau !</t>
    </r>
  </si>
  <si>
    <r>
      <t xml:space="preserve">La Choulette Bio – Blonde 8° - </t>
    </r>
    <r>
      <rPr>
        <b/>
        <i/>
        <sz val="10"/>
        <color rgb="FFFF0000"/>
        <rFont val="Arial"/>
        <family val="2"/>
      </rPr>
      <t>Nouveau !</t>
    </r>
  </si>
  <si>
    <t>Brasserie de Gayant</t>
  </si>
  <si>
    <t>Goudale Bio – Blonde 7,2°</t>
  </si>
  <si>
    <t>SF-GRISFR25</t>
  </si>
  <si>
    <r>
      <t xml:space="preserve">Moulin d'Ascq de Printemps </t>
    </r>
    <r>
      <rPr>
        <b/>
        <sz val="10"/>
        <color rgb="FFFF0000"/>
        <rFont val="Arial"/>
        <family val="2"/>
      </rPr>
      <t>- Disponible !</t>
    </r>
  </si>
  <si>
    <t>MA-PRINTEMPS33</t>
  </si>
  <si>
    <r>
      <t xml:space="preserve">Bière Dark Sister – Brune 6,66°- </t>
    </r>
    <r>
      <rPr>
        <i/>
        <sz val="10"/>
        <color rgb="FFFF0000"/>
        <rFont val="Arial"/>
        <family val="2"/>
      </rPr>
      <t>Rupture jusque avril</t>
    </r>
  </si>
  <si>
    <r>
      <t xml:space="preserve">Babylone – Blonde 6° </t>
    </r>
    <r>
      <rPr>
        <b/>
        <sz val="10"/>
        <color rgb="FFFF0000"/>
        <rFont val="Arial"/>
        <family val="2"/>
      </rPr>
      <t>-</t>
    </r>
    <r>
      <rPr>
        <i/>
        <sz val="10"/>
        <color rgb="FFFF0000"/>
        <rFont val="Arial"/>
        <family val="2"/>
      </rPr>
      <t xml:space="preserve"> Rupture jusque avril</t>
    </r>
  </si>
  <si>
    <r>
      <t>Bière Wunder Lager - 3,8° -</t>
    </r>
    <r>
      <rPr>
        <i/>
        <sz val="10"/>
        <color rgb="FFFF0000"/>
        <rFont val="Arial"/>
        <family val="2"/>
      </rPr>
      <t xml:space="preserve"> Rupture jusque avril</t>
    </r>
  </si>
  <si>
    <t>WI-LIEV33</t>
  </si>
  <si>
    <t>WI-GOUP33</t>
  </si>
  <si>
    <t>WI-LS33</t>
  </si>
  <si>
    <t>WI-LIEV75</t>
  </si>
  <si>
    <t>WI-GOUP75</t>
  </si>
  <si>
    <t>WI-LS75</t>
  </si>
  <si>
    <t>Cidre naturel Le Lièvre</t>
  </si>
  <si>
    <t>Cidre rosé Le Goupil</t>
  </si>
  <si>
    <t>Wignac sans alcool Lady Squirred (pétillant pomme)</t>
  </si>
  <si>
    <t>Ardennes</t>
  </si>
  <si>
    <r>
      <t>Cidre Wignac -</t>
    </r>
    <r>
      <rPr>
        <i/>
        <sz val="14"/>
        <color rgb="FFFF0000"/>
        <rFont val="Arial"/>
        <family val="2"/>
      </rPr>
      <t xml:space="preserve"> Nouveau !</t>
    </r>
  </si>
  <si>
    <t>IGP Côteaux des Baronnies rouge Alméras Vegan</t>
  </si>
  <si>
    <t>CO-RAPE4KG</t>
  </si>
  <si>
    <t>Râpé de coco (Jean Hervé)</t>
  </si>
  <si>
    <t>4kg</t>
  </si>
  <si>
    <r>
      <t xml:space="preserve">Râpé de coco (Maison du Coco) </t>
    </r>
    <r>
      <rPr>
        <b/>
        <i/>
        <sz val="10"/>
        <color rgb="FFFF0000"/>
        <rFont val="Arial"/>
        <family val="2"/>
      </rPr>
      <t>- Nouveau !</t>
    </r>
  </si>
  <si>
    <t>Noix de Cajou au sel (Kasana)</t>
  </si>
  <si>
    <t>NS-CAJSEL3KG</t>
  </si>
  <si>
    <t>MM-MINEST5KG</t>
  </si>
  <si>
    <r>
      <t>Mélange Minestrone (Moulin des Moines) -</t>
    </r>
    <r>
      <rPr>
        <b/>
        <i/>
        <sz val="10"/>
        <color rgb="FFFF0000"/>
        <rFont val="Arial"/>
        <family val="2"/>
      </rPr>
      <t xml:space="preserve"> Nouveau !</t>
    </r>
  </si>
  <si>
    <t>(épeautre décortiqué, haricots blancs, haricots rouges Kidney, azukis , lentilles vertes, rouges, blondes, pois verts)</t>
  </si>
  <si>
    <t>CO-FARINE5KG</t>
  </si>
  <si>
    <r>
      <t xml:space="preserve">Farine de coco (Maison du Coco) - </t>
    </r>
    <r>
      <rPr>
        <b/>
        <i/>
        <sz val="10"/>
        <color rgb="FFFF0000"/>
        <rFont val="Arial"/>
        <family val="2"/>
      </rPr>
      <t>Nouveau format !</t>
    </r>
  </si>
  <si>
    <t>Olivers noires entières</t>
  </si>
  <si>
    <t>PA-VC-AVAM75</t>
  </si>
  <si>
    <t>PA-VC-AVCAL75</t>
  </si>
  <si>
    <r>
      <t xml:space="preserve">Boisson Avoine-Amande - verre consigné </t>
    </r>
    <r>
      <rPr>
        <i/>
        <sz val="10"/>
        <color rgb="FFFF0000"/>
        <rFont val="Arial"/>
        <family val="2"/>
      </rPr>
      <t>Dispo mi-mars</t>
    </r>
  </si>
  <si>
    <r>
      <t>Boisson Avoine-Calcium - verre consigné</t>
    </r>
    <r>
      <rPr>
        <i/>
        <sz val="10"/>
        <color rgb="FFFF0000"/>
        <rFont val="Arial"/>
        <family val="2"/>
      </rPr>
      <t xml:space="preserve"> Dispo mi-mars</t>
    </r>
  </si>
  <si>
    <r>
      <t>Cerise Amaretto -</t>
    </r>
    <r>
      <rPr>
        <i/>
        <sz val="10"/>
        <color rgb="FFFF0000"/>
        <rFont val="Arial"/>
        <family val="2"/>
      </rPr>
      <t xml:space="preserve"> Rupture longue</t>
    </r>
  </si>
  <si>
    <t>SV-MENTGREN25</t>
  </si>
  <si>
    <t>NS-CAJOU11KG34</t>
  </si>
  <si>
    <t>11,34k</t>
  </si>
  <si>
    <r>
      <t xml:space="preserve">Noix de cajou (Kasana) - </t>
    </r>
    <r>
      <rPr>
        <i/>
        <sz val="10"/>
        <color rgb="FFFF0000"/>
        <rFont val="Arial"/>
        <family val="2"/>
      </rPr>
      <t>Modif format</t>
    </r>
  </si>
  <si>
    <t>MK-MACDC5KG</t>
  </si>
  <si>
    <t>Sumac en poudre</t>
  </si>
  <si>
    <t>Zaatar</t>
  </si>
  <si>
    <t>CH-CHOUL75</t>
  </si>
  <si>
    <t>GA-GOUD75</t>
  </si>
  <si>
    <t>AOC Côtes de Provence rosé Pinchinat</t>
  </si>
  <si>
    <r>
      <t>Grisette Fruits rouges - 3,8° -</t>
    </r>
    <r>
      <rPr>
        <b/>
        <i/>
        <sz val="10"/>
        <color rgb="FFFF0000"/>
        <rFont val="Arial"/>
        <family val="2"/>
      </rPr>
      <t xml:space="preserve"> Nouveau !</t>
    </r>
    <r>
      <rPr>
        <sz val="10"/>
        <color rgb="FFFF0000"/>
        <rFont val="Arial"/>
        <family val="2"/>
      </rPr>
      <t xml:space="preserve"> Dispo mi-mars</t>
    </r>
  </si>
  <si>
    <t>Conserves métal - petit format - Luce</t>
  </si>
  <si>
    <r>
      <t xml:space="preserve">La Frênette   </t>
    </r>
    <r>
      <rPr>
        <i/>
        <sz val="14"/>
        <color rgb="FFFF0000"/>
        <rFont val="Arial"/>
        <family val="2"/>
      </rPr>
      <t>Nouveau 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</si>
</sst>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40C];\-#,##0.00\ [$€-40C]"/>
    <numFmt numFmtId="165" formatCode="#,##0.00\ [$€-40C];[Red]\-#,##0.00\ [$€-40C]"/>
    <numFmt numFmtId="166" formatCode="#,##0\ [$€-40C];[Red]\-#,##0\ [$€-40C]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9"/>
      <name val="Arial"/>
      <family val="2"/>
    </font>
    <font>
      <i/>
      <sz val="10"/>
      <color indexed="3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color theme="1"/>
      <name val="Arial"/>
      <family val="2"/>
    </font>
    <font>
      <sz val="28"/>
      <color indexed="18"/>
      <name val="Arial"/>
      <family val="2"/>
    </font>
    <font>
      <sz val="10"/>
      <color theme="1"/>
      <name val="Arial"/>
      <family val="2"/>
    </font>
    <font>
      <sz val="18"/>
      <color indexed="18"/>
      <name val="Arial"/>
      <family val="2"/>
    </font>
    <font>
      <b/>
      <sz val="18"/>
      <color indexed="5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color indexed="18"/>
      <name val="Arial"/>
      <family val="2"/>
    </font>
    <font>
      <sz val="36"/>
      <color indexed="18"/>
      <name val="Arial"/>
      <family val="2"/>
    </font>
    <font>
      <sz val="22"/>
      <color indexed="18"/>
      <name val="Arial"/>
      <family val="2"/>
    </font>
    <font>
      <i/>
      <sz val="14"/>
      <color indexed="18"/>
      <name val="Arial"/>
      <family val="2"/>
    </font>
    <font>
      <sz val="8"/>
      <color theme="1"/>
      <name val="Arial"/>
      <family val="2"/>
    </font>
    <font>
      <i/>
      <sz val="18"/>
      <color indexed="18"/>
      <name val="Arial"/>
      <family val="2"/>
    </font>
    <font>
      <i/>
      <sz val="14"/>
      <color rgb="FF000080"/>
      <name val="Arial"/>
      <family val="2"/>
    </font>
    <font>
      <sz val="14"/>
      <color rgb="FF000080"/>
      <name val="Arial"/>
      <family val="2"/>
    </font>
    <font>
      <b/>
      <i/>
      <sz val="10"/>
      <color indexed="18"/>
      <name val="Arial"/>
      <family val="2"/>
    </font>
    <font>
      <b/>
      <i/>
      <u/>
      <sz val="10"/>
      <color indexed="1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i/>
      <sz val="13"/>
      <color indexed="18"/>
      <name val="Arial"/>
      <family val="2"/>
    </font>
    <font>
      <sz val="10"/>
      <color indexed="32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i/>
      <sz val="10"/>
      <color indexed="10"/>
      <name val="Arial"/>
      <family val="2"/>
    </font>
    <font>
      <b/>
      <i/>
      <sz val="10"/>
      <color indexed="12"/>
      <name val="Arial"/>
      <family val="2"/>
    </font>
    <font>
      <i/>
      <sz val="10"/>
      <name val="Arial"/>
      <family val="2"/>
    </font>
    <font>
      <i/>
      <sz val="18"/>
      <name val="Arial"/>
      <family val="2"/>
    </font>
    <font>
      <b/>
      <sz val="10"/>
      <color indexed="39"/>
      <name val="Arial"/>
      <family val="2"/>
    </font>
    <font>
      <i/>
      <sz val="11"/>
      <color indexed="18"/>
      <name val="Arial"/>
      <family val="2"/>
    </font>
    <font>
      <b/>
      <i/>
      <sz val="11"/>
      <color indexed="18"/>
      <name val="Arial"/>
      <family val="2"/>
    </font>
    <font>
      <b/>
      <i/>
      <sz val="10"/>
      <color indexed="25"/>
      <name val="Arial"/>
      <family val="2"/>
    </font>
    <font>
      <b/>
      <i/>
      <sz val="14"/>
      <color rgb="FF000080"/>
      <name val="Arial"/>
      <family val="2"/>
    </font>
    <font>
      <i/>
      <sz val="10"/>
      <color indexed="12"/>
      <name val="Arial"/>
      <family val="2"/>
    </font>
    <font>
      <b/>
      <i/>
      <sz val="10"/>
      <color indexed="56"/>
      <name val="Arial"/>
      <family val="2"/>
    </font>
    <font>
      <i/>
      <sz val="9"/>
      <name val="Arial"/>
      <family val="2"/>
    </font>
    <font>
      <sz val="9"/>
      <color indexed="18"/>
      <name val="Arial"/>
      <family val="2"/>
    </font>
    <font>
      <i/>
      <sz val="10"/>
      <color theme="1"/>
      <name val="Arial"/>
      <family val="2"/>
    </font>
    <font>
      <i/>
      <sz val="10"/>
      <color rgb="FF002060"/>
      <name val="Arial"/>
      <family val="2"/>
    </font>
    <font>
      <b/>
      <sz val="14"/>
      <color rgb="FF000080"/>
      <name val="Arial"/>
      <family val="2"/>
    </font>
    <font>
      <sz val="18"/>
      <color rgb="FFFF0000"/>
      <name val="Arial"/>
      <family val="2"/>
    </font>
    <font>
      <i/>
      <sz val="10"/>
      <color indexed="56"/>
      <name val="Arial"/>
      <family val="2"/>
    </font>
    <font>
      <i/>
      <sz val="11"/>
      <name val="Arial"/>
      <family val="2"/>
    </font>
    <font>
      <sz val="18"/>
      <name val="Arial"/>
      <family val="2"/>
    </font>
    <font>
      <i/>
      <sz val="10"/>
      <color indexed="18"/>
      <name val="Arial"/>
      <family val="2"/>
    </font>
    <font>
      <b/>
      <i/>
      <sz val="10"/>
      <color rgb="FF000080"/>
      <name val="Arial"/>
      <family val="2"/>
    </font>
    <font>
      <b/>
      <i/>
      <u/>
      <sz val="10"/>
      <color rgb="FF000080"/>
      <name val="Arial"/>
      <family val="2"/>
    </font>
    <font>
      <i/>
      <sz val="10"/>
      <color rgb="FF000080"/>
      <name val="Arial"/>
      <family val="2"/>
    </font>
    <font>
      <i/>
      <sz val="14"/>
      <color rgb="FFFF0000"/>
      <name val="Arial"/>
      <family val="2"/>
    </font>
    <font>
      <b/>
      <sz val="12"/>
      <color indexed="10"/>
      <name val="Arial"/>
      <family val="2"/>
    </font>
    <font>
      <b/>
      <i/>
      <sz val="10"/>
      <color theme="1"/>
      <name val="Arial"/>
      <family val="2"/>
    </font>
    <font>
      <sz val="20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theme="0" tint="-0.499984740745262"/>
        <bgColor indexed="41"/>
      </patternFill>
    </fill>
    <fill>
      <patternFill patternType="solid">
        <fgColor indexed="52"/>
        <bgColor indexed="53"/>
      </patternFill>
    </fill>
    <fill>
      <patternFill patternType="solid">
        <fgColor theme="0" tint="-0.34998626667073579"/>
        <bgColor indexed="41"/>
      </patternFill>
    </fill>
    <fill>
      <patternFill patternType="solid">
        <fgColor indexed="27"/>
        <bgColor indexed="9"/>
      </patternFill>
    </fill>
    <fill>
      <patternFill patternType="solid">
        <fgColor rgb="FFFFC000"/>
        <bgColor indexed="52"/>
      </patternFill>
    </fill>
    <fill>
      <patternFill patternType="solid">
        <fgColor rgb="FFFFC000"/>
        <bgColor indexed="53"/>
      </patternFill>
    </fill>
    <fill>
      <patternFill patternType="solid">
        <fgColor rgb="FFFFC000"/>
        <bgColor indexed="9"/>
      </patternFill>
    </fill>
  </fills>
  <borders count="2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/>
      <diagonal/>
    </border>
    <border>
      <left style="hair">
        <color indexed="8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auto="1"/>
      </bottom>
      <diagonal/>
    </border>
    <border>
      <left/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4" borderId="10" xfId="0" applyFont="1" applyFill="1" applyBorder="1"/>
    <xf numFmtId="0" fontId="2" fillId="4" borderId="7" xfId="0" applyFont="1" applyFill="1" applyBorder="1"/>
    <xf numFmtId="0" fontId="2" fillId="4" borderId="7" xfId="0" applyFont="1" applyFill="1" applyBorder="1" applyAlignment="1"/>
    <xf numFmtId="0" fontId="2" fillId="4" borderId="10" xfId="0" applyFont="1" applyFill="1" applyBorder="1" applyAlignment="1"/>
    <xf numFmtId="4" fontId="4" fillId="0" borderId="11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3" borderId="5" xfId="0" applyFont="1" applyFill="1" applyBorder="1"/>
    <xf numFmtId="3" fontId="13" fillId="0" borderId="11" xfId="0" applyNumberFormat="1" applyFont="1" applyBorder="1" applyAlignment="1">
      <alignment horizontal="center"/>
    </xf>
    <xf numFmtId="4" fontId="13" fillId="4" borderId="11" xfId="0" applyNumberFormat="1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164" fontId="13" fillId="3" borderId="12" xfId="0" applyNumberFormat="1" applyFont="1" applyFill="1" applyBorder="1" applyAlignment="1">
      <alignment horizontal="center"/>
    </xf>
    <xf numFmtId="0" fontId="13" fillId="0" borderId="12" xfId="1" applyNumberFormat="1" applyFont="1" applyFill="1" applyBorder="1" applyAlignment="1">
      <alignment horizontal="center"/>
    </xf>
    <xf numFmtId="0" fontId="13" fillId="3" borderId="10" xfId="0" applyFont="1" applyFill="1" applyBorder="1"/>
    <xf numFmtId="0" fontId="16" fillId="4" borderId="11" xfId="0" applyFont="1" applyFill="1" applyBorder="1" applyAlignment="1">
      <alignment horizontal="center"/>
    </xf>
    <xf numFmtId="164" fontId="13" fillId="3" borderId="11" xfId="0" applyNumberFormat="1" applyFont="1" applyFill="1" applyBorder="1" applyAlignment="1">
      <alignment horizontal="center"/>
    </xf>
    <xf numFmtId="0" fontId="13" fillId="0" borderId="11" xfId="1" applyNumberFormat="1" applyFont="1" applyFill="1" applyBorder="1" applyAlignment="1">
      <alignment horizontal="center"/>
    </xf>
    <xf numFmtId="0" fontId="13" fillId="3" borderId="7" xfId="0" applyFont="1" applyFill="1" applyBorder="1"/>
    <xf numFmtId="3" fontId="13" fillId="0" borderId="14" xfId="0" applyNumberFormat="1" applyFont="1" applyBorder="1" applyAlignment="1">
      <alignment horizontal="center"/>
    </xf>
    <xf numFmtId="4" fontId="13" fillId="4" borderId="14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164" fontId="13" fillId="3" borderId="14" xfId="0" applyNumberFormat="1" applyFont="1" applyFill="1" applyBorder="1" applyAlignment="1">
      <alignment horizontal="center"/>
    </xf>
    <xf numFmtId="0" fontId="13" fillId="0" borderId="14" xfId="1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2" xfId="0" applyFont="1" applyFill="1" applyBorder="1" applyAlignment="1"/>
    <xf numFmtId="3" fontId="13" fillId="0" borderId="12" xfId="0" applyNumberFormat="1" applyFont="1" applyBorder="1" applyAlignment="1">
      <alignment horizontal="center"/>
    </xf>
    <xf numFmtId="4" fontId="13" fillId="4" borderId="12" xfId="0" applyNumberFormat="1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14" xfId="0" applyFont="1" applyFill="1" applyBorder="1"/>
    <xf numFmtId="0" fontId="2" fillId="4" borderId="2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9" xfId="0" applyFont="1" applyBorder="1"/>
    <xf numFmtId="0" fontId="14" fillId="0" borderId="0" xfId="0" applyFont="1" applyFill="1"/>
    <xf numFmtId="0" fontId="13" fillId="0" borderId="0" xfId="0" applyFont="1"/>
    <xf numFmtId="0" fontId="13" fillId="3" borderId="12" xfId="0" applyFont="1" applyFill="1" applyBorder="1"/>
    <xf numFmtId="0" fontId="13" fillId="3" borderId="14" xfId="0" applyFont="1" applyFill="1" applyBorder="1"/>
    <xf numFmtId="0" fontId="13" fillId="3" borderId="2" xfId="0" applyFont="1" applyFill="1" applyBorder="1"/>
    <xf numFmtId="3" fontId="13" fillId="0" borderId="1" xfId="0" applyNumberFormat="1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1" applyNumberFormat="1" applyFont="1" applyFill="1" applyAlignment="1">
      <alignment horizontal="center"/>
    </xf>
    <xf numFmtId="0" fontId="2" fillId="4" borderId="14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13" fillId="4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4" fontId="13" fillId="4" borderId="10" xfId="0" applyNumberFormat="1" applyFont="1" applyFill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13" fillId="4" borderId="7" xfId="0" applyNumberFormat="1" applyFont="1" applyFill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14" xfId="0" applyFont="1" applyBorder="1"/>
    <xf numFmtId="0" fontId="3" fillId="0" borderId="12" xfId="0" applyFont="1" applyBorder="1"/>
    <xf numFmtId="0" fontId="3" fillId="0" borderId="14" xfId="0" applyFont="1" applyBorder="1"/>
    <xf numFmtId="0" fontId="11" fillId="0" borderId="15" xfId="0" applyFont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13" fillId="4" borderId="12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" fontId="13" fillId="0" borderId="12" xfId="0" applyNumberFormat="1" applyFont="1" applyFill="1" applyBorder="1" applyAlignment="1">
      <alignment horizontal="center"/>
    </xf>
    <xf numFmtId="4" fontId="13" fillId="0" borderId="11" xfId="0" applyNumberFormat="1" applyFont="1" applyFill="1" applyBorder="1" applyAlignment="1">
      <alignment horizontal="center"/>
    </xf>
    <xf numFmtId="4" fontId="13" fillId="0" borderId="14" xfId="0" applyNumberFormat="1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2" fontId="13" fillId="0" borderId="14" xfId="0" applyNumberFormat="1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4" fillId="0" borderId="15" xfId="0" applyFont="1" applyBorder="1"/>
    <xf numFmtId="0" fontId="13" fillId="3" borderId="11" xfId="0" applyFont="1" applyFill="1" applyBorder="1"/>
    <xf numFmtId="0" fontId="13" fillId="3" borderId="1" xfId="0" applyFont="1" applyFill="1" applyBorder="1"/>
    <xf numFmtId="4" fontId="13" fillId="0" borderId="1" xfId="0" applyNumberFormat="1" applyFont="1" applyFill="1" applyBorder="1" applyAlignment="1">
      <alignment horizontal="center"/>
    </xf>
    <xf numFmtId="3" fontId="13" fillId="0" borderId="12" xfId="0" applyNumberFormat="1" applyFont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" fontId="13" fillId="0" borderId="11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3" fontId="13" fillId="0" borderId="14" xfId="0" applyNumberFormat="1" applyFont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4" fontId="13" fillId="4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" fontId="13" fillId="4" borderId="11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4" fontId="13" fillId="4" borderId="14" xfId="0" applyNumberFormat="1" applyFont="1" applyFill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4" fontId="1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2" fillId="4" borderId="11" xfId="0" applyFont="1" applyFill="1" applyBorder="1"/>
    <xf numFmtId="3" fontId="13" fillId="0" borderId="12" xfId="0" applyNumberFormat="1" applyFont="1" applyBorder="1"/>
    <xf numFmtId="3" fontId="13" fillId="0" borderId="11" xfId="0" applyNumberFormat="1" applyFont="1" applyBorder="1"/>
    <xf numFmtId="3" fontId="13" fillId="0" borderId="14" xfId="0" applyNumberFormat="1" applyFont="1" applyBorder="1"/>
    <xf numFmtId="3" fontId="13" fillId="0" borderId="5" xfId="0" applyNumberFormat="1" applyFont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7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" fontId="13" fillId="4" borderId="5" xfId="0" applyNumberFormat="1" applyFont="1" applyFill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7" xfId="0" applyFont="1" applyFill="1" applyBorder="1"/>
    <xf numFmtId="0" fontId="2" fillId="0" borderId="16" xfId="0" applyFont="1" applyBorder="1" applyAlignment="1">
      <alignment horizontal="center"/>
    </xf>
    <xf numFmtId="0" fontId="13" fillId="3" borderId="16" xfId="0" applyFont="1" applyFill="1" applyBorder="1"/>
    <xf numFmtId="164" fontId="13" fillId="3" borderId="16" xfId="0" applyNumberFormat="1" applyFont="1" applyFill="1" applyBorder="1" applyAlignment="1">
      <alignment horizontal="center"/>
    </xf>
    <xf numFmtId="0" fontId="13" fillId="0" borderId="16" xfId="1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4" fontId="13" fillId="4" borderId="16" xfId="0" applyNumberFormat="1" applyFont="1" applyFill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30" fillId="0" borderId="14" xfId="0" applyNumberFormat="1" applyFont="1" applyFill="1" applyBorder="1" applyAlignment="1">
      <alignment horizontal="center"/>
    </xf>
    <xf numFmtId="4" fontId="30" fillId="0" borderId="11" xfId="0" applyNumberFormat="1" applyFont="1" applyFill="1" applyBorder="1" applyAlignment="1">
      <alignment horizontal="center"/>
    </xf>
    <xf numFmtId="4" fontId="30" fillId="0" borderId="12" xfId="0" applyNumberFormat="1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horizontal="center"/>
    </xf>
    <xf numFmtId="0" fontId="2" fillId="4" borderId="1" xfId="0" applyFont="1" applyFill="1" applyBorder="1"/>
    <xf numFmtId="3" fontId="16" fillId="0" borderId="12" xfId="0" applyNumberFormat="1" applyFont="1" applyBorder="1" applyAlignment="1">
      <alignment horizontal="center"/>
    </xf>
    <xf numFmtId="3" fontId="16" fillId="0" borderId="14" xfId="0" applyNumberFormat="1" applyFont="1" applyBorder="1" applyAlignment="1">
      <alignment horizontal="center"/>
    </xf>
    <xf numFmtId="4" fontId="14" fillId="0" borderId="0" xfId="0" applyNumberFormat="1" applyFont="1" applyFill="1" applyAlignment="1">
      <alignment horizontal="center"/>
    </xf>
    <xf numFmtId="0" fontId="14" fillId="0" borderId="1" xfId="0" applyFont="1" applyBorder="1"/>
    <xf numFmtId="165" fontId="13" fillId="0" borderId="12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34" fillId="0" borderId="11" xfId="0" applyNumberFormat="1" applyFont="1" applyBorder="1" applyAlignment="1">
      <alignment horizontal="center"/>
    </xf>
    <xf numFmtId="165" fontId="35" fillId="0" borderId="11" xfId="0" applyNumberFormat="1" applyFont="1" applyBorder="1" applyAlignment="1">
      <alignment horizontal="center"/>
    </xf>
    <xf numFmtId="165" fontId="34" fillId="0" borderId="14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165" fontId="35" fillId="0" borderId="14" xfId="0" applyNumberFormat="1" applyFont="1" applyBorder="1" applyAlignment="1">
      <alignment horizontal="center"/>
    </xf>
    <xf numFmtId="165" fontId="35" fillId="0" borderId="12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37" fillId="0" borderId="11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13" fillId="0" borderId="12" xfId="0" applyNumberFormat="1" applyFont="1" applyBorder="1" applyAlignment="1">
      <alignment horizontal="center"/>
    </xf>
    <xf numFmtId="2" fontId="37" fillId="0" borderId="11" xfId="0" applyNumberFormat="1" applyFont="1" applyBorder="1" applyAlignment="1">
      <alignment horizontal="center"/>
    </xf>
    <xf numFmtId="2" fontId="37" fillId="0" borderId="12" xfId="0" applyNumberFormat="1" applyFont="1" applyBorder="1" applyAlignment="1">
      <alignment horizontal="center"/>
    </xf>
    <xf numFmtId="2" fontId="37" fillId="0" borderId="14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19" fillId="0" borderId="0" xfId="0" applyFont="1"/>
    <xf numFmtId="3" fontId="16" fillId="0" borderId="11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165" fontId="39" fillId="0" borderId="11" xfId="0" applyNumberFormat="1" applyFont="1" applyBorder="1" applyAlignment="1">
      <alignment horizontal="center"/>
    </xf>
    <xf numFmtId="165" fontId="34" fillId="0" borderId="1" xfId="0" applyNumberFormat="1" applyFont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165" fontId="34" fillId="0" borderId="12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36" fillId="0" borderId="12" xfId="0" applyNumberFormat="1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7" fillId="4" borderId="10" xfId="0" applyFont="1" applyFill="1" applyBorder="1"/>
    <xf numFmtId="0" fontId="37" fillId="4" borderId="7" xfId="0" applyFont="1" applyFill="1" applyBorder="1"/>
    <xf numFmtId="165" fontId="32" fillId="0" borderId="12" xfId="0" applyNumberFormat="1" applyFont="1" applyBorder="1" applyAlignment="1">
      <alignment horizontal="center"/>
    </xf>
    <xf numFmtId="165" fontId="32" fillId="0" borderId="14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4" fillId="0" borderId="0" xfId="0" applyFont="1"/>
    <xf numFmtId="4" fontId="16" fillId="0" borderId="12" xfId="0" applyNumberFormat="1" applyFont="1" applyBorder="1"/>
    <xf numFmtId="4" fontId="16" fillId="0" borderId="11" xfId="0" applyNumberFormat="1" applyFont="1" applyBorder="1"/>
    <xf numFmtId="4" fontId="16" fillId="0" borderId="14" xfId="0" applyNumberFormat="1" applyFont="1" applyBorder="1"/>
    <xf numFmtId="4" fontId="16" fillId="0" borderId="1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6" xfId="1" applyNumberFormat="1" applyFont="1" applyFill="1" applyBorder="1" applyAlignment="1">
      <alignment horizontal="center"/>
    </xf>
    <xf numFmtId="0" fontId="13" fillId="0" borderId="13" xfId="1" applyNumberFormat="1" applyFont="1" applyFill="1" applyBorder="1" applyAlignment="1">
      <alignment horizontal="center"/>
    </xf>
    <xf numFmtId="0" fontId="13" fillId="0" borderId="8" xfId="1" applyNumberFormat="1" applyFont="1" applyFill="1" applyBorder="1" applyAlignment="1">
      <alignment horizontal="center"/>
    </xf>
    <xf numFmtId="0" fontId="13" fillId="0" borderId="4" xfId="1" applyNumberFormat="1" applyFont="1" applyFill="1" applyBorder="1" applyAlignment="1">
      <alignment horizontal="center"/>
    </xf>
    <xf numFmtId="0" fontId="27" fillId="0" borderId="0" xfId="0" applyFont="1"/>
    <xf numFmtId="0" fontId="7" fillId="0" borderId="5" xfId="0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7" fillId="0" borderId="12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3" fontId="46" fillId="0" borderId="12" xfId="0" applyNumberFormat="1" applyFont="1" applyBorder="1" applyAlignment="1">
      <alignment horizontal="center"/>
    </xf>
    <xf numFmtId="3" fontId="46" fillId="0" borderId="11" xfId="0" applyNumberFormat="1" applyFont="1" applyBorder="1" applyAlignment="1">
      <alignment horizontal="center"/>
    </xf>
    <xf numFmtId="3" fontId="46" fillId="0" borderId="14" xfId="0" applyNumberFormat="1" applyFont="1" applyBorder="1" applyAlignment="1">
      <alignment horizontal="center"/>
    </xf>
    <xf numFmtId="0" fontId="47" fillId="0" borderId="0" xfId="0" applyFont="1" applyAlignment="1">
      <alignment horizontal="center"/>
    </xf>
    <xf numFmtId="0" fontId="13" fillId="8" borderId="9" xfId="0" applyFont="1" applyFill="1" applyBorder="1"/>
    <xf numFmtId="3" fontId="13" fillId="0" borderId="2" xfId="0" applyNumberFormat="1" applyFont="1" applyBorder="1" applyAlignment="1">
      <alignment horizontal="center"/>
    </xf>
    <xf numFmtId="3" fontId="16" fillId="0" borderId="7" xfId="0" applyNumberFormat="1" applyFont="1" applyBorder="1" applyAlignment="1">
      <alignment horizontal="center"/>
    </xf>
    <xf numFmtId="4" fontId="37" fillId="0" borderId="12" xfId="0" applyNumberFormat="1" applyFont="1" applyBorder="1" applyAlignment="1">
      <alignment horizontal="center"/>
    </xf>
    <xf numFmtId="4" fontId="37" fillId="0" borderId="11" xfId="0" applyNumberFormat="1" applyFont="1" applyBorder="1" applyAlignment="1">
      <alignment horizontal="center"/>
    </xf>
    <xf numFmtId="4" fontId="37" fillId="0" borderId="14" xfId="0" applyNumberFormat="1" applyFont="1" applyBorder="1" applyAlignment="1">
      <alignment horizontal="center"/>
    </xf>
    <xf numFmtId="4" fontId="37" fillId="0" borderId="10" xfId="0" applyNumberFormat="1" applyFont="1" applyBorder="1" applyAlignment="1">
      <alignment horizontal="center"/>
    </xf>
    <xf numFmtId="4" fontId="37" fillId="0" borderId="7" xfId="0" applyNumberFormat="1" applyFont="1" applyBorder="1" applyAlignment="1">
      <alignment horizontal="center"/>
    </xf>
    <xf numFmtId="4" fontId="37" fillId="0" borderId="1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3" fontId="13" fillId="0" borderId="0" xfId="0" applyNumberFormat="1" applyFont="1" applyAlignment="1">
      <alignment horizontal="center"/>
    </xf>
    <xf numFmtId="4" fontId="13" fillId="4" borderId="0" xfId="0" applyNumberFormat="1" applyFont="1" applyFill="1" applyAlignment="1">
      <alignment horizontal="center"/>
    </xf>
    <xf numFmtId="3" fontId="13" fillId="0" borderId="9" xfId="0" applyNumberFormat="1" applyFont="1" applyBorder="1" applyAlignment="1">
      <alignment horizontal="center"/>
    </xf>
    <xf numFmtId="4" fontId="13" fillId="4" borderId="9" xfId="0" applyNumberFormat="1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9" xfId="0" applyFont="1" applyFill="1" applyBorder="1" applyAlignment="1">
      <alignment horizontal="center"/>
    </xf>
    <xf numFmtId="2" fontId="48" fillId="0" borderId="12" xfId="0" applyNumberFormat="1" applyFont="1" applyBorder="1" applyAlignment="1">
      <alignment horizontal="center"/>
    </xf>
    <xf numFmtId="2" fontId="48" fillId="0" borderId="0" xfId="0" applyNumberFormat="1" applyFont="1" applyAlignment="1">
      <alignment horizontal="center"/>
    </xf>
    <xf numFmtId="2" fontId="48" fillId="0" borderId="11" xfId="0" applyNumberFormat="1" applyFont="1" applyBorder="1" applyAlignment="1">
      <alignment horizontal="center"/>
    </xf>
    <xf numFmtId="2" fontId="48" fillId="0" borderId="9" xfId="0" applyNumberFormat="1" applyFont="1" applyBorder="1" applyAlignment="1">
      <alignment horizontal="center"/>
    </xf>
    <xf numFmtId="2" fontId="48" fillId="0" borderId="14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5" xfId="0" applyFont="1" applyFill="1" applyBorder="1" applyAlignment="1"/>
    <xf numFmtId="3" fontId="16" fillId="0" borderId="6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49" fillId="4" borderId="11" xfId="0" applyFont="1" applyFill="1" applyBorder="1"/>
    <xf numFmtId="0" fontId="49" fillId="4" borderId="14" xfId="0" applyFont="1" applyFill="1" applyBorder="1"/>
    <xf numFmtId="0" fontId="6" fillId="4" borderId="10" xfId="0" applyFont="1" applyFill="1" applyBorder="1"/>
    <xf numFmtId="4" fontId="3" fillId="0" borderId="0" xfId="0" applyNumberFormat="1" applyFont="1" applyAlignment="1">
      <alignment horizontal="center"/>
    </xf>
    <xf numFmtId="4" fontId="37" fillId="0" borderId="5" xfId="0" applyNumberFormat="1" applyFont="1" applyBorder="1" applyAlignment="1">
      <alignment horizontal="center"/>
    </xf>
    <xf numFmtId="4" fontId="37" fillId="0" borderId="0" xfId="0" applyNumberFormat="1" applyFont="1" applyAlignment="1">
      <alignment horizontal="center"/>
    </xf>
    <xf numFmtId="0" fontId="13" fillId="0" borderId="0" xfId="0" applyFont="1" applyBorder="1"/>
    <xf numFmtId="2" fontId="37" fillId="0" borderId="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4" fontId="3" fillId="0" borderId="14" xfId="0" applyNumberFormat="1" applyFont="1" applyBorder="1" applyAlignment="1"/>
    <xf numFmtId="0" fontId="2" fillId="4" borderId="2" xfId="0" applyFont="1" applyFill="1" applyBorder="1" applyAlignment="1"/>
    <xf numFmtId="4" fontId="3" fillId="0" borderId="1" xfId="0" applyNumberFormat="1" applyFont="1" applyBorder="1" applyAlignment="1"/>
    <xf numFmtId="0" fontId="5" fillId="4" borderId="2" xfId="0" applyFont="1" applyFill="1" applyBorder="1" applyAlignment="1"/>
    <xf numFmtId="4" fontId="3" fillId="0" borderId="11" xfId="0" applyNumberFormat="1" applyFont="1" applyBorder="1" applyAlignment="1"/>
    <xf numFmtId="4" fontId="3" fillId="0" borderId="12" xfId="0" applyNumberFormat="1" applyFont="1" applyBorder="1" applyAlignment="1"/>
    <xf numFmtId="0" fontId="14" fillId="0" borderId="0" xfId="0" applyFont="1" applyAlignment="1"/>
    <xf numFmtId="0" fontId="11" fillId="3" borderId="1" xfId="0" applyFont="1" applyFill="1" applyBorder="1"/>
    <xf numFmtId="3" fontId="11" fillId="0" borderId="1" xfId="0" applyNumberFormat="1" applyFont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0" fontId="11" fillId="0" borderId="6" xfId="1" applyNumberFormat="1" applyFont="1" applyFill="1" applyBorder="1" applyAlignment="1">
      <alignment horizontal="center"/>
    </xf>
    <xf numFmtId="0" fontId="11" fillId="3" borderId="12" xfId="0" applyFont="1" applyFill="1" applyBorder="1"/>
    <xf numFmtId="3" fontId="11" fillId="0" borderId="12" xfId="0" applyNumberFormat="1" applyFont="1" applyBorder="1" applyAlignment="1">
      <alignment horizontal="center"/>
    </xf>
    <xf numFmtId="0" fontId="11" fillId="3" borderId="14" xfId="0" applyFont="1" applyFill="1" applyBorder="1"/>
    <xf numFmtId="3" fontId="11" fillId="0" borderId="14" xfId="0" applyNumberFormat="1" applyFont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0" fontId="11" fillId="0" borderId="8" xfId="1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1" fillId="0" borderId="4" xfId="1" applyNumberFormat="1" applyFont="1" applyFill="1" applyBorder="1" applyAlignment="1">
      <alignment horizontal="center"/>
    </xf>
    <xf numFmtId="4" fontId="13" fillId="4" borderId="2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1" fillId="0" borderId="0" xfId="0" applyFont="1" applyAlignment="1"/>
    <xf numFmtId="0" fontId="38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4" fontId="13" fillId="4" borderId="12" xfId="0" applyNumberFormat="1" applyFont="1" applyFill="1" applyBorder="1"/>
    <xf numFmtId="4" fontId="13" fillId="4" borderId="11" xfId="0" applyNumberFormat="1" applyFont="1" applyFill="1" applyBorder="1"/>
    <xf numFmtId="4" fontId="13" fillId="4" borderId="14" xfId="0" applyNumberFormat="1" applyFont="1" applyFill="1" applyBorder="1"/>
    <xf numFmtId="2" fontId="37" fillId="0" borderId="5" xfId="0" applyNumberFormat="1" applyFont="1" applyBorder="1" applyAlignment="1">
      <alignment horizontal="center" vertical="center" wrapText="1"/>
    </xf>
    <xf numFmtId="2" fontId="37" fillId="0" borderId="10" xfId="0" applyNumberFormat="1" applyFont="1" applyBorder="1" applyAlignment="1">
      <alignment horizontal="center" vertical="center" wrapText="1"/>
    </xf>
    <xf numFmtId="2" fontId="37" fillId="0" borderId="7" xfId="0" applyNumberFormat="1" applyFont="1" applyBorder="1" applyAlignment="1">
      <alignment horizontal="center" vertical="center" wrapText="1"/>
    </xf>
    <xf numFmtId="2" fontId="54" fillId="0" borderId="0" xfId="0" applyNumberFormat="1" applyFont="1" applyAlignment="1">
      <alignment horizontal="center"/>
    </xf>
    <xf numFmtId="2" fontId="37" fillId="0" borderId="12" xfId="0" applyNumberFormat="1" applyFont="1" applyBorder="1" applyAlignment="1">
      <alignment horizontal="center" vertical="center" wrapText="1"/>
    </xf>
    <xf numFmtId="2" fontId="37" fillId="0" borderId="1" xfId="0" applyNumberFormat="1" applyFont="1" applyBorder="1" applyAlignment="1">
      <alignment horizontal="center" vertical="center" wrapText="1"/>
    </xf>
    <xf numFmtId="4" fontId="11" fillId="4" borderId="1" xfId="0" applyNumberFormat="1" applyFont="1" applyFill="1" applyBorder="1" applyAlignment="1"/>
    <xf numFmtId="0" fontId="11" fillId="0" borderId="14" xfId="1" applyNumberFormat="1" applyFont="1" applyFill="1" applyBorder="1" applyAlignment="1">
      <alignment horizontal="center"/>
    </xf>
    <xf numFmtId="4" fontId="11" fillId="4" borderId="12" xfId="0" applyNumberFormat="1" applyFont="1" applyFill="1" applyBorder="1" applyAlignment="1">
      <alignment horizontal="center"/>
    </xf>
    <xf numFmtId="4" fontId="11" fillId="4" borderId="14" xfId="0" applyNumberFormat="1" applyFont="1" applyFill="1" applyBorder="1" applyAlignment="1">
      <alignment horizontal="center"/>
    </xf>
    <xf numFmtId="0" fontId="10" fillId="0" borderId="14" xfId="0" applyFont="1" applyBorder="1"/>
    <xf numFmtId="0" fontId="55" fillId="0" borderId="5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3" fontId="18" fillId="0" borderId="12" xfId="0" applyNumberFormat="1" applyFont="1" applyBorder="1" applyAlignment="1">
      <alignment horizontal="center"/>
    </xf>
    <xf numFmtId="3" fontId="18" fillId="0" borderId="11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31" fillId="0" borderId="9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10" fillId="0" borderId="11" xfId="0" applyFont="1" applyBorder="1"/>
    <xf numFmtId="0" fontId="14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vertical="center" wrapText="1"/>
    </xf>
    <xf numFmtId="4" fontId="23" fillId="4" borderId="12" xfId="0" applyNumberFormat="1" applyFont="1" applyFill="1" applyBorder="1" applyAlignment="1">
      <alignment horizontal="center"/>
    </xf>
    <xf numFmtId="4" fontId="23" fillId="4" borderId="11" xfId="0" applyNumberFormat="1" applyFont="1" applyFill="1" applyBorder="1" applyAlignment="1">
      <alignment horizontal="center"/>
    </xf>
    <xf numFmtId="4" fontId="23" fillId="4" borderId="14" xfId="0" applyNumberFormat="1" applyFont="1" applyFill="1" applyBorder="1" applyAlignment="1">
      <alignment horizontal="center"/>
    </xf>
    <xf numFmtId="0" fontId="8" fillId="0" borderId="0" xfId="0" applyFont="1" applyAlignment="1"/>
    <xf numFmtId="0" fontId="60" fillId="0" borderId="0" xfId="0" applyFont="1" applyAlignment="1"/>
    <xf numFmtId="0" fontId="3" fillId="2" borderId="2" xfId="0" applyFont="1" applyFill="1" applyBorder="1" applyAlignment="1">
      <alignment vertical="center"/>
    </xf>
    <xf numFmtId="165" fontId="16" fillId="0" borderId="0" xfId="0" applyNumberFormat="1" applyFont="1" applyAlignment="1"/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0" fontId="14" fillId="0" borderId="0" xfId="0" applyFont="1" applyFill="1" applyAlignment="1">
      <alignment horizontal="center" wrapText="1"/>
    </xf>
    <xf numFmtId="0" fontId="14" fillId="0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61" fillId="0" borderId="0" xfId="0" applyFont="1"/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22" fillId="0" borderId="0" xfId="0" applyFont="1" applyBorder="1" applyAlignment="1"/>
    <xf numFmtId="0" fontId="18" fillId="2" borderId="14" xfId="0" applyFont="1" applyFill="1" applyBorder="1" applyAlignment="1">
      <alignment horizontal="center" vertical="center" textRotation="90" wrapText="1"/>
    </xf>
    <xf numFmtId="0" fontId="23" fillId="2" borderId="14" xfId="0" applyFont="1" applyFill="1" applyBorder="1" applyAlignment="1">
      <alignment horizontal="center" vertical="center" textRotation="90" wrapText="1"/>
    </xf>
    <xf numFmtId="4" fontId="13" fillId="2" borderId="14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textRotation="90" wrapText="1"/>
    </xf>
    <xf numFmtId="4" fontId="2" fillId="0" borderId="14" xfId="0" applyNumberFormat="1" applyFont="1" applyBorder="1" applyAlignment="1">
      <alignment horizontal="center" vertical="center" wrapText="1"/>
    </xf>
    <xf numFmtId="0" fontId="2" fillId="2" borderId="14" xfId="1" applyNumberFormat="1" applyFont="1" applyFill="1" applyBorder="1" applyAlignment="1">
      <alignment horizontal="center" vertical="center" wrapText="1"/>
    </xf>
    <xf numFmtId="0" fontId="62" fillId="0" borderId="0" xfId="0" applyFont="1"/>
    <xf numFmtId="0" fontId="30" fillId="0" borderId="0" xfId="0" applyFont="1"/>
    <xf numFmtId="0" fontId="40" fillId="0" borderId="0" xfId="0" applyFont="1" applyAlignment="1">
      <alignment horizontal="left" vertical="center" wrapText="1"/>
    </xf>
    <xf numFmtId="0" fontId="3" fillId="0" borderId="11" xfId="0" applyFont="1" applyBorder="1"/>
    <xf numFmtId="4" fontId="30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0" xfId="0" applyFont="1" applyBorder="1"/>
    <xf numFmtId="0" fontId="13" fillId="0" borderId="10" xfId="0" applyFont="1" applyFill="1" applyBorder="1"/>
    <xf numFmtId="0" fontId="13" fillId="0" borderId="11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40" fillId="0" borderId="0" xfId="0" applyFont="1" applyAlignment="1">
      <alignment horizontal="left" vertical="center" wrapText="1"/>
    </xf>
    <xf numFmtId="4" fontId="33" fillId="0" borderId="12" xfId="0" applyNumberFormat="1" applyFont="1" applyFill="1" applyBorder="1" applyAlignment="1">
      <alignment horizontal="center"/>
    </xf>
    <xf numFmtId="4" fontId="33" fillId="0" borderId="11" xfId="0" applyNumberFormat="1" applyFont="1" applyFill="1" applyBorder="1" applyAlignment="1">
      <alignment horizontal="center"/>
    </xf>
    <xf numFmtId="4" fontId="33" fillId="0" borderId="14" xfId="0" applyNumberFormat="1" applyFont="1" applyFill="1" applyBorder="1" applyAlignment="1">
      <alignment horizontal="center"/>
    </xf>
    <xf numFmtId="0" fontId="14" fillId="0" borderId="12" xfId="0" applyFont="1" applyBorder="1"/>
    <xf numFmtId="0" fontId="14" fillId="0" borderId="12" xfId="0" applyFont="1" applyBorder="1" applyAlignment="1">
      <alignment horizontal="center"/>
    </xf>
    <xf numFmtId="2" fontId="38" fillId="0" borderId="12" xfId="0" applyNumberFormat="1" applyFont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4" fontId="13" fillId="4" borderId="12" xfId="0" applyNumberFormat="1" applyFont="1" applyFill="1" applyBorder="1" applyAlignment="1"/>
    <xf numFmtId="0" fontId="16" fillId="4" borderId="5" xfId="0" applyFont="1" applyFill="1" applyBorder="1" applyAlignment="1"/>
    <xf numFmtId="4" fontId="13" fillId="4" borderId="11" xfId="0" applyNumberFormat="1" applyFont="1" applyFill="1" applyBorder="1" applyAlignment="1"/>
    <xf numFmtId="0" fontId="16" fillId="4" borderId="10" xfId="0" applyFont="1" applyFill="1" applyBorder="1" applyAlignment="1"/>
    <xf numFmtId="4" fontId="13" fillId="4" borderId="14" xfId="0" applyNumberFormat="1" applyFont="1" applyFill="1" applyBorder="1" applyAlignment="1"/>
    <xf numFmtId="0" fontId="16" fillId="4" borderId="7" xfId="0" applyFont="1" applyFill="1" applyBorder="1" applyAlignment="1"/>
    <xf numFmtId="0" fontId="13" fillId="0" borderId="1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3" fontId="23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" fontId="29" fillId="2" borderId="5" xfId="0" applyNumberFormat="1" applyFont="1" applyFill="1" applyBorder="1" applyAlignment="1">
      <alignment horizontal="center" vertical="center" wrapText="1"/>
    </xf>
    <xf numFmtId="4" fontId="29" fillId="2" borderId="6" xfId="0" applyNumberFormat="1" applyFont="1" applyFill="1" applyBorder="1" applyAlignment="1">
      <alignment horizontal="center" vertical="center" wrapText="1"/>
    </xf>
    <xf numFmtId="4" fontId="29" fillId="2" borderId="7" xfId="0" applyNumberFormat="1" applyFont="1" applyFill="1" applyBorder="1" applyAlignment="1">
      <alignment horizontal="center" vertical="center" wrapText="1"/>
    </xf>
    <xf numFmtId="4" fontId="29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23" fillId="2" borderId="1" xfId="0" applyFont="1" applyFill="1" applyBorder="1" applyAlignment="1">
      <alignment horizontal="center" vertical="center" textRotation="90" wrapText="1"/>
    </xf>
    <xf numFmtId="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textRotation="90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 wrapText="1"/>
    </xf>
    <xf numFmtId="4" fontId="16" fillId="2" borderId="1" xfId="0" applyNumberFormat="1" applyFont="1" applyFill="1" applyBorder="1" applyAlignment="1">
      <alignment horizontal="center" vertical="center" wrapText="1"/>
    </xf>
    <xf numFmtId="4" fontId="17" fillId="2" borderId="1" xfId="0" applyNumberFormat="1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4" fontId="37" fillId="2" borderId="1" xfId="0" applyNumberFormat="1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4" fontId="29" fillId="2" borderId="12" xfId="0" applyNumberFormat="1" applyFont="1" applyFill="1" applyBorder="1" applyAlignment="1">
      <alignment horizontal="center" vertical="center" wrapText="1"/>
    </xf>
    <xf numFmtId="4" fontId="29" fillId="2" borderId="14" xfId="0" applyNumberFormat="1" applyFont="1" applyFill="1" applyBorder="1" applyAlignment="1">
      <alignment horizontal="center" vertical="center" wrapText="1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2" borderId="14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18" fillId="2" borderId="14" xfId="0" applyFont="1" applyFill="1" applyBorder="1" applyAlignment="1">
      <alignment horizontal="center" vertical="center" textRotation="90" wrapText="1"/>
    </xf>
    <xf numFmtId="0" fontId="23" fillId="2" borderId="14" xfId="0" applyFont="1" applyFill="1" applyBorder="1" applyAlignment="1">
      <alignment horizontal="center" vertical="center" textRotation="90" wrapText="1"/>
    </xf>
    <xf numFmtId="4" fontId="13" fillId="2" borderId="14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textRotation="90" wrapText="1"/>
    </xf>
    <xf numFmtId="4" fontId="16" fillId="2" borderId="1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7" fillId="0" borderId="0" xfId="0" quotePrefix="1" applyFont="1" applyBorder="1" applyAlignment="1">
      <alignment horizontal="left" vertical="center" wrapText="1"/>
    </xf>
    <xf numFmtId="0" fontId="9" fillId="3" borderId="10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27" fillId="0" borderId="15" xfId="0" applyFont="1" applyBorder="1" applyAlignment="1">
      <alignment horizontal="left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0" fontId="2" fillId="2" borderId="12" xfId="1" applyNumberFormat="1" applyFont="1" applyFill="1" applyBorder="1" applyAlignment="1">
      <alignment horizontal="center" vertical="center" wrapText="1"/>
    </xf>
    <xf numFmtId="0" fontId="55" fillId="0" borderId="0" xfId="0" quotePrefix="1" applyFont="1" applyBorder="1" applyAlignment="1">
      <alignment horizontal="left" vertical="center" wrapText="1"/>
    </xf>
    <xf numFmtId="0" fontId="18" fillId="2" borderId="12" xfId="0" applyFont="1" applyFill="1" applyBorder="1" applyAlignment="1">
      <alignment horizontal="center" vertical="center" textRotation="90" wrapText="1"/>
    </xf>
    <xf numFmtId="0" fontId="23" fillId="2" borderId="12" xfId="0" applyFont="1" applyFill="1" applyBorder="1" applyAlignment="1">
      <alignment horizontal="center" vertical="center" textRotation="90" wrapText="1"/>
    </xf>
    <xf numFmtId="4" fontId="13" fillId="2" borderId="12" xfId="0" applyNumberFormat="1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textRotation="90" wrapText="1"/>
    </xf>
    <xf numFmtId="0" fontId="27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left"/>
    </xf>
    <xf numFmtId="166" fontId="11" fillId="0" borderId="21" xfId="0" applyNumberFormat="1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left" wrapText="1"/>
    </xf>
    <xf numFmtId="166" fontId="11" fillId="0" borderId="21" xfId="0" applyNumberFormat="1" applyFont="1" applyBorder="1" applyAlignment="1">
      <alignment horizontal="center" vertical="center" wrapText="1"/>
    </xf>
    <xf numFmtId="166" fontId="11" fillId="0" borderId="2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66" fontId="11" fillId="0" borderId="24" xfId="0" applyNumberFormat="1" applyFont="1" applyBorder="1" applyAlignment="1">
      <alignment horizontal="center"/>
    </xf>
    <xf numFmtId="166" fontId="11" fillId="0" borderId="25" xfId="0" applyNumberFormat="1" applyFont="1" applyBorder="1" applyAlignment="1">
      <alignment horizontal="center"/>
    </xf>
    <xf numFmtId="166" fontId="11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34</xdr:row>
      <xdr:rowOff>66675</xdr:rowOff>
    </xdr:from>
    <xdr:to>
      <xdr:col>5</xdr:col>
      <xdr:colOff>381000</xdr:colOff>
      <xdr:row>50</xdr:row>
      <xdr:rowOff>152400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ECD7629-C5D6-4EAB-9554-202787675E74}"/>
            </a:ext>
          </a:extLst>
        </xdr:cNvPr>
        <xdr:cNvSpPr txBox="1"/>
      </xdr:nvSpPr>
      <xdr:spPr>
        <a:xfrm>
          <a:off x="1143000" y="6296025"/>
          <a:ext cx="3048000" cy="3009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 b="1" i="1">
              <a:solidFill>
                <a:srgbClr val="002060"/>
              </a:solidFill>
            </a:rPr>
            <a:t>Contacts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Administration des ventes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06 58 52 97 31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commandes@azade.fr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Informations commerciales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06 95 07 86 74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commercial@azade.fr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Comptabilité</a:t>
          </a:r>
          <a:r>
            <a:rPr lang="fr-FR" sz="1100">
              <a:solidFill>
                <a:srgbClr val="002060"/>
              </a:solidFill>
            </a:rPr>
            <a:t>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09 80 81 40 01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comptabilite@azade.fr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Adresse</a:t>
          </a:r>
          <a:r>
            <a:rPr lang="fr-FR" sz="1100" b="1" baseline="0">
              <a:solidFill>
                <a:srgbClr val="002060"/>
              </a:solidFill>
            </a:rPr>
            <a:t> de l'entrepôt :</a:t>
          </a:r>
        </a:p>
        <a:p>
          <a:pPr algn="ctr"/>
          <a:r>
            <a:rPr lang="fr-FR" sz="1100" baseline="0">
              <a:solidFill>
                <a:srgbClr val="002060"/>
              </a:solidFill>
            </a:rPr>
            <a:t>AZADE - Rue des 3 Tilleuls - 59850 Nieppe</a:t>
          </a:r>
          <a:endParaRPr lang="fr-FR" sz="1100">
            <a:solidFill>
              <a:srgbClr val="002060"/>
            </a:solidFill>
          </a:endParaRPr>
        </a:p>
        <a:p>
          <a:endParaRPr lang="fr-FR" sz="1100"/>
        </a:p>
      </xdr:txBody>
    </xdr:sp>
    <xdr:clientData/>
  </xdr:twoCellAnchor>
  <xdr:twoCellAnchor editAs="oneCell">
    <xdr:from>
      <xdr:col>1</xdr:col>
      <xdr:colOff>466736</xdr:colOff>
      <xdr:row>1</xdr:row>
      <xdr:rowOff>66675</xdr:rowOff>
    </xdr:from>
    <xdr:to>
      <xdr:col>5</xdr:col>
      <xdr:colOff>355641</xdr:colOff>
      <xdr:row>17</xdr:row>
      <xdr:rowOff>51075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19E971-682A-43E3-97A2-248815088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36" y="247650"/>
          <a:ext cx="2936905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850F-D69E-4081-A749-56955440BCE9}">
  <dimension ref="A1:H55"/>
  <sheetViews>
    <sheetView topLeftCell="A19" workbookViewId="0">
      <selection activeCell="A33" sqref="A33"/>
    </sheetView>
  </sheetViews>
  <sheetFormatPr baseColWidth="10" defaultRowHeight="15" x14ac:dyDescent="0.25"/>
  <sheetData>
    <row r="1" s="21" customFormat="1" ht="14.25" x14ac:dyDescent="0.2"/>
    <row r="2" s="21" customFormat="1" ht="14.25" x14ac:dyDescent="0.2"/>
    <row r="3" s="21" customFormat="1" ht="14.25" x14ac:dyDescent="0.2"/>
    <row r="4" s="21" customFormat="1" ht="14.25" x14ac:dyDescent="0.2"/>
    <row r="5" s="21" customFormat="1" ht="14.25" x14ac:dyDescent="0.2"/>
    <row r="6" s="21" customFormat="1" ht="14.25" x14ac:dyDescent="0.2"/>
    <row r="7" s="21" customFormat="1" ht="14.25" x14ac:dyDescent="0.2"/>
    <row r="8" s="21" customFormat="1" ht="14.25" x14ac:dyDescent="0.2"/>
    <row r="9" s="21" customFormat="1" ht="14.25" x14ac:dyDescent="0.2"/>
    <row r="10" s="21" customFormat="1" ht="14.25" x14ac:dyDescent="0.2"/>
    <row r="11" s="21" customFormat="1" ht="14.25" x14ac:dyDescent="0.2"/>
    <row r="12" s="21" customFormat="1" ht="14.25" x14ac:dyDescent="0.2"/>
    <row r="13" s="21" customFormat="1" ht="14.25" x14ac:dyDescent="0.2"/>
    <row r="14" s="21" customFormat="1" ht="14.25" x14ac:dyDescent="0.2"/>
    <row r="15" s="21" customFormat="1" ht="14.25" x14ac:dyDescent="0.2"/>
    <row r="16" s="21" customFormat="1" ht="14.25" x14ac:dyDescent="0.2"/>
    <row r="17" spans="1:8" s="21" customFormat="1" ht="14.25" x14ac:dyDescent="0.2"/>
    <row r="18" spans="1:8" s="21" customFormat="1" ht="14.25" x14ac:dyDescent="0.2"/>
    <row r="19" spans="1:8" s="21" customFormat="1" ht="15" customHeight="1" x14ac:dyDescent="0.2"/>
    <row r="20" spans="1:8" s="21" customFormat="1" ht="14.25" x14ac:dyDescent="0.2"/>
    <row r="21" spans="1:8" s="21" customFormat="1" ht="14.25" customHeight="1" x14ac:dyDescent="0.2">
      <c r="A21" s="451" t="s">
        <v>53</v>
      </c>
      <c r="B21" s="451"/>
      <c r="C21" s="451"/>
      <c r="D21" s="451"/>
      <c r="E21" s="451"/>
      <c r="F21" s="451"/>
      <c r="G21" s="451"/>
      <c r="H21" s="406"/>
    </row>
    <row r="22" spans="1:8" s="21" customFormat="1" ht="14.25" customHeight="1" x14ac:dyDescent="0.2">
      <c r="A22" s="451"/>
      <c r="B22" s="451"/>
      <c r="C22" s="451"/>
      <c r="D22" s="451"/>
      <c r="E22" s="451"/>
      <c r="F22" s="451"/>
      <c r="G22" s="451"/>
      <c r="H22" s="406"/>
    </row>
    <row r="23" spans="1:8" s="21" customFormat="1" ht="15" customHeight="1" x14ac:dyDescent="0.2">
      <c r="A23" s="451"/>
      <c r="B23" s="451"/>
      <c r="C23" s="451"/>
      <c r="D23" s="451"/>
      <c r="E23" s="451"/>
      <c r="F23" s="451"/>
      <c r="G23" s="451"/>
      <c r="H23" s="406"/>
    </row>
    <row r="24" spans="1:8" s="21" customFormat="1" ht="15" customHeight="1" x14ac:dyDescent="0.2">
      <c r="A24" s="451"/>
      <c r="B24" s="451"/>
      <c r="C24" s="451"/>
      <c r="D24" s="451"/>
      <c r="E24" s="451"/>
      <c r="F24" s="451"/>
      <c r="G24" s="451"/>
      <c r="H24" s="406"/>
    </row>
    <row r="25" spans="1:8" s="21" customFormat="1" ht="15" customHeight="1" x14ac:dyDescent="0.2">
      <c r="A25" s="451"/>
      <c r="B25" s="451"/>
      <c r="C25" s="451"/>
      <c r="D25" s="451"/>
      <c r="E25" s="451"/>
      <c r="F25" s="451"/>
      <c r="G25" s="451"/>
      <c r="H25" s="406"/>
    </row>
    <row r="26" spans="1:8" s="21" customFormat="1" ht="15" customHeight="1" x14ac:dyDescent="0.45">
      <c r="A26" s="452" t="s">
        <v>125</v>
      </c>
      <c r="B26" s="452"/>
      <c r="C26" s="452"/>
      <c r="D26" s="452"/>
      <c r="E26" s="452"/>
      <c r="F26" s="452"/>
      <c r="G26" s="452"/>
      <c r="H26" s="407"/>
    </row>
    <row r="27" spans="1:8" s="21" customFormat="1" ht="15" customHeight="1" x14ac:dyDescent="0.45">
      <c r="A27" s="452"/>
      <c r="B27" s="452"/>
      <c r="C27" s="452"/>
      <c r="D27" s="452"/>
      <c r="E27" s="452"/>
      <c r="F27" s="452"/>
      <c r="G27" s="452"/>
      <c r="H27" s="407"/>
    </row>
    <row r="28" spans="1:8" s="21" customFormat="1" ht="15" customHeight="1" x14ac:dyDescent="0.45">
      <c r="A28" s="452"/>
      <c r="B28" s="452"/>
      <c r="C28" s="452"/>
      <c r="D28" s="452"/>
      <c r="E28" s="452"/>
      <c r="F28" s="452"/>
      <c r="G28" s="452"/>
      <c r="H28" s="407"/>
    </row>
    <row r="29" spans="1:8" s="21" customFormat="1" ht="15" customHeight="1" x14ac:dyDescent="0.45">
      <c r="A29" s="452"/>
      <c r="B29" s="452"/>
      <c r="C29" s="452"/>
      <c r="D29" s="452"/>
      <c r="E29" s="452"/>
      <c r="F29" s="452"/>
      <c r="G29" s="452"/>
      <c r="H29" s="407"/>
    </row>
    <row r="30" spans="1:8" s="21" customFormat="1" ht="14.25" customHeight="1" x14ac:dyDescent="0.45">
      <c r="A30" s="452"/>
      <c r="B30" s="452"/>
      <c r="C30" s="452"/>
      <c r="D30" s="452"/>
      <c r="E30" s="452"/>
      <c r="F30" s="452"/>
      <c r="G30" s="452"/>
      <c r="H30" s="407"/>
    </row>
    <row r="31" spans="1:8" s="21" customFormat="1" ht="14.25" customHeight="1" x14ac:dyDescent="0.3">
      <c r="A31" s="453" t="s">
        <v>3904</v>
      </c>
      <c r="B31" s="453"/>
      <c r="C31" s="453"/>
      <c r="D31" s="453"/>
      <c r="E31" s="453"/>
      <c r="F31" s="453"/>
      <c r="G31" s="453"/>
      <c r="H31" s="408"/>
    </row>
    <row r="32" spans="1:8" s="21" customFormat="1" ht="14.25" customHeight="1" x14ac:dyDescent="0.3">
      <c r="A32" s="453"/>
      <c r="B32" s="453"/>
      <c r="C32" s="453"/>
      <c r="D32" s="453"/>
      <c r="E32" s="453"/>
      <c r="F32" s="453"/>
      <c r="G32" s="453"/>
      <c r="H32" s="408"/>
    </row>
    <row r="33" s="21" customFormat="1" ht="14.25" x14ac:dyDescent="0.2"/>
    <row r="34" s="21" customFormat="1" ht="14.25" x14ac:dyDescent="0.2"/>
    <row r="35" s="21" customFormat="1" ht="15" customHeight="1" x14ac:dyDescent="0.2"/>
    <row r="36" s="21" customFormat="1" ht="14.25" x14ac:dyDescent="0.2"/>
    <row r="37" s="21" customFormat="1" ht="14.25" x14ac:dyDescent="0.2"/>
    <row r="38" s="21" customFormat="1" ht="14.25" x14ac:dyDescent="0.2"/>
    <row r="39" s="21" customFormat="1" ht="14.25" x14ac:dyDescent="0.2"/>
    <row r="40" s="21" customFormat="1" ht="14.25" x14ac:dyDescent="0.2"/>
    <row r="41" s="21" customFormat="1" ht="14.25" x14ac:dyDescent="0.2"/>
    <row r="42" s="21" customFormat="1" ht="14.25" x14ac:dyDescent="0.2"/>
    <row r="43" s="21" customFormat="1" ht="15" customHeight="1" x14ac:dyDescent="0.2"/>
    <row r="44" s="21" customFormat="1" ht="15" customHeight="1" x14ac:dyDescent="0.2"/>
    <row r="45" s="21" customFormat="1" ht="14.25" x14ac:dyDescent="0.2"/>
    <row r="46" s="21" customFormat="1" ht="14.25" x14ac:dyDescent="0.2"/>
    <row r="47" s="21" customFormat="1" ht="14.25" x14ac:dyDescent="0.2"/>
    <row r="48" s="21" customFormat="1" ht="14.25" x14ac:dyDescent="0.2"/>
    <row r="49" s="21" customFormat="1" ht="14.25" x14ac:dyDescent="0.2"/>
    <row r="50" s="21" customFormat="1" ht="14.25" x14ac:dyDescent="0.2"/>
    <row r="51" s="21" customFormat="1" ht="14.25" x14ac:dyDescent="0.2"/>
    <row r="52" s="21" customFormat="1" ht="14.25" x14ac:dyDescent="0.2"/>
    <row r="53" s="21" customFormat="1" ht="14.25" x14ac:dyDescent="0.2"/>
    <row r="54" s="21" customFormat="1" ht="14.25" x14ac:dyDescent="0.2"/>
    <row r="55" s="21" customFormat="1" ht="14.25" x14ac:dyDescent="0.2"/>
  </sheetData>
  <mergeCells count="3">
    <mergeCell ref="A21:G25"/>
    <mergeCell ref="A26:G30"/>
    <mergeCell ref="A31:G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5CE1-8061-4579-96F2-4375912533F3}">
  <dimension ref="A1:Z2608"/>
  <sheetViews>
    <sheetView tabSelected="1" topLeftCell="B1" zoomScaleNormal="100" workbookViewId="0">
      <pane ySplit="6" topLeftCell="A2599" activePane="bottomLeft" state="frozen"/>
      <selection pane="bottomLeft" activeCell="N2605" sqref="N2605:N2606"/>
    </sheetView>
  </sheetViews>
  <sheetFormatPr baseColWidth="10" defaultRowHeight="14.25" x14ac:dyDescent="0.2"/>
  <cols>
    <col min="1" max="1" width="10.7109375" style="60" customWidth="1"/>
    <col min="2" max="2" width="27.42578125" style="60" bestFit="1" customWidth="1"/>
    <col min="3" max="3" width="25.42578125" style="21" bestFit="1" customWidth="1"/>
    <col min="4" max="4" width="50.5703125" style="21" customWidth="1"/>
    <col min="5" max="5" width="5.28515625" style="21" customWidth="1"/>
    <col min="6" max="6" width="3.7109375" style="21" customWidth="1"/>
    <col min="7" max="8" width="7.7109375" style="21" customWidth="1"/>
    <col min="9" max="9" width="11" style="21" customWidth="1"/>
    <col min="10" max="10" width="3.7109375" style="21" customWidth="1"/>
    <col min="11" max="11" width="7.5703125" style="21" customWidth="1"/>
    <col min="12" max="13" width="7" style="21" customWidth="1"/>
    <col min="14" max="14" width="11.42578125" style="21"/>
    <col min="15" max="15" width="7.7109375" style="21" hidden="1" customWidth="1"/>
    <col min="16" max="16" width="7.7109375" style="21" customWidth="1"/>
    <col min="17" max="17" width="11.42578125" style="21"/>
    <col min="18" max="18" width="12.7109375" style="21" customWidth="1"/>
    <col min="19" max="19" width="4.85546875" style="21" customWidth="1"/>
    <col min="20" max="20" width="5.7109375" style="21" customWidth="1"/>
    <col min="21" max="21" width="5.85546875" style="21" customWidth="1"/>
    <col min="22" max="22" width="6.140625" style="21" customWidth="1"/>
    <col min="23" max="23" width="5.42578125" style="21" customWidth="1"/>
    <col min="24" max="16384" width="11.42578125" style="21"/>
  </cols>
  <sheetData>
    <row r="1" spans="1:16" ht="25.5" x14ac:dyDescent="0.35">
      <c r="B1" s="417" t="s">
        <v>53</v>
      </c>
      <c r="D1" s="252" t="s">
        <v>3903</v>
      </c>
    </row>
    <row r="2" spans="1:16" x14ac:dyDescent="0.2">
      <c r="B2" s="418" t="s">
        <v>3810</v>
      </c>
      <c r="E2" s="418" t="s">
        <v>3811</v>
      </c>
    </row>
    <row r="3" spans="1:16" ht="14.25" customHeight="1" x14ac:dyDescent="0.2">
      <c r="A3" s="24"/>
      <c r="B3" s="24"/>
      <c r="C3" s="24"/>
      <c r="D3" s="24"/>
      <c r="E3" s="477" t="s">
        <v>41</v>
      </c>
      <c r="F3" s="478" t="s">
        <v>39</v>
      </c>
      <c r="G3" s="479" t="s">
        <v>6</v>
      </c>
      <c r="H3" s="481" t="s">
        <v>51</v>
      </c>
      <c r="I3" s="482" t="s">
        <v>2</v>
      </c>
      <c r="J3" s="483" t="s">
        <v>3</v>
      </c>
      <c r="K3" s="482" t="s">
        <v>38</v>
      </c>
      <c r="L3" s="395"/>
      <c r="M3" s="403"/>
      <c r="N3" s="405" t="s">
        <v>7</v>
      </c>
      <c r="O3" s="403"/>
      <c r="P3" s="404"/>
    </row>
    <row r="4" spans="1:16" x14ac:dyDescent="0.2">
      <c r="A4" s="463" t="s">
        <v>3813</v>
      </c>
      <c r="B4" s="463" t="s">
        <v>47</v>
      </c>
      <c r="C4" s="463" t="s">
        <v>0</v>
      </c>
      <c r="D4" s="464" t="s">
        <v>1</v>
      </c>
      <c r="E4" s="477"/>
      <c r="F4" s="478"/>
      <c r="G4" s="480"/>
      <c r="H4" s="481"/>
      <c r="I4" s="482"/>
      <c r="J4" s="483"/>
      <c r="K4" s="482"/>
      <c r="L4" s="499" t="s">
        <v>8</v>
      </c>
      <c r="M4" s="500"/>
      <c r="N4" s="470" t="s">
        <v>4</v>
      </c>
      <c r="O4" s="472" t="s">
        <v>9</v>
      </c>
      <c r="P4" s="473" t="s">
        <v>52</v>
      </c>
    </row>
    <row r="5" spans="1:16" x14ac:dyDescent="0.2">
      <c r="A5" s="464"/>
      <c r="B5" s="464"/>
      <c r="C5" s="464"/>
      <c r="D5" s="521"/>
      <c r="E5" s="527"/>
      <c r="F5" s="528"/>
      <c r="G5" s="529"/>
      <c r="H5" s="530"/>
      <c r="I5" s="531"/>
      <c r="J5" s="532"/>
      <c r="K5" s="531"/>
      <c r="L5" s="522"/>
      <c r="M5" s="523"/>
      <c r="N5" s="497"/>
      <c r="O5" s="524"/>
      <c r="P5" s="525"/>
    </row>
    <row r="6" spans="1:16" x14ac:dyDescent="0.2">
      <c r="A6" s="331"/>
      <c r="B6" s="331"/>
      <c r="C6" s="8"/>
      <c r="D6" s="8"/>
      <c r="E6" s="409"/>
      <c r="F6" s="410"/>
      <c r="G6" s="411"/>
      <c r="H6" s="412"/>
      <c r="I6" s="413"/>
      <c r="J6" s="414"/>
      <c r="K6" s="413"/>
      <c r="L6" s="159"/>
      <c r="M6" s="159"/>
      <c r="N6" s="159"/>
      <c r="O6" s="415"/>
      <c r="P6" s="416"/>
    </row>
    <row r="7" spans="1:16" ht="34.5" x14ac:dyDescent="0.2">
      <c r="B7" s="60" t="s">
        <v>218</v>
      </c>
      <c r="D7" s="476" t="s">
        <v>36</v>
      </c>
      <c r="E7" s="476"/>
      <c r="F7" s="476"/>
      <c r="G7" s="476"/>
      <c r="H7" s="476"/>
      <c r="I7" s="476"/>
      <c r="J7" s="476"/>
      <c r="K7" s="476"/>
    </row>
    <row r="8" spans="1:16" ht="14.25" customHeight="1" x14ac:dyDescent="0.2">
      <c r="A8" s="24"/>
      <c r="B8" s="24"/>
      <c r="C8" s="24"/>
      <c r="D8" s="24"/>
      <c r="E8" s="477" t="s">
        <v>41</v>
      </c>
      <c r="F8" s="478" t="s">
        <v>39</v>
      </c>
      <c r="G8" s="479" t="s">
        <v>6</v>
      </c>
      <c r="H8" s="481" t="s">
        <v>51</v>
      </c>
      <c r="I8" s="482" t="s">
        <v>2</v>
      </c>
      <c r="J8" s="483" t="s">
        <v>3</v>
      </c>
      <c r="K8" s="514" t="s">
        <v>37</v>
      </c>
      <c r="L8" s="460" t="s">
        <v>7</v>
      </c>
      <c r="M8" s="461"/>
      <c r="N8" s="461"/>
      <c r="O8" s="461"/>
      <c r="P8" s="462"/>
    </row>
    <row r="9" spans="1:16" ht="14.25" customHeight="1" x14ac:dyDescent="0.2">
      <c r="A9" s="24"/>
      <c r="B9" s="450"/>
      <c r="C9" s="463" t="s">
        <v>0</v>
      </c>
      <c r="D9" s="464" t="s">
        <v>1</v>
      </c>
      <c r="E9" s="477"/>
      <c r="F9" s="478"/>
      <c r="G9" s="480"/>
      <c r="H9" s="481"/>
      <c r="I9" s="482"/>
      <c r="J9" s="483"/>
      <c r="K9" s="514"/>
      <c r="L9" s="499" t="s">
        <v>8</v>
      </c>
      <c r="M9" s="500"/>
      <c r="N9" s="470" t="s">
        <v>4</v>
      </c>
      <c r="O9" s="472" t="s">
        <v>9</v>
      </c>
      <c r="P9" s="473" t="s">
        <v>52</v>
      </c>
    </row>
    <row r="10" spans="1:16" x14ac:dyDescent="0.2">
      <c r="A10" s="24"/>
      <c r="B10" s="24"/>
      <c r="C10" s="463"/>
      <c r="D10" s="465"/>
      <c r="E10" s="477"/>
      <c r="F10" s="478"/>
      <c r="G10" s="479"/>
      <c r="H10" s="481"/>
      <c r="I10" s="482"/>
      <c r="J10" s="483"/>
      <c r="K10" s="514"/>
      <c r="L10" s="501"/>
      <c r="M10" s="502"/>
      <c r="N10" s="471"/>
      <c r="O10" s="472"/>
      <c r="P10" s="473"/>
    </row>
    <row r="11" spans="1:16" ht="23.25" x14ac:dyDescent="0.35">
      <c r="A11" s="426"/>
      <c r="B11" s="426" t="s">
        <v>218</v>
      </c>
      <c r="C11" s="58"/>
      <c r="D11" s="58" t="s">
        <v>40</v>
      </c>
    </row>
    <row r="12" spans="1:16" s="60" customFormat="1" ht="12.75" x14ac:dyDescent="0.2">
      <c r="A12" s="424"/>
      <c r="B12" s="424" t="s">
        <v>218</v>
      </c>
      <c r="C12" s="25" t="s">
        <v>10</v>
      </c>
      <c r="D12" s="49" t="s">
        <v>11</v>
      </c>
      <c r="E12" s="45" t="s">
        <v>12</v>
      </c>
      <c r="F12" s="45">
        <v>24</v>
      </c>
      <c r="G12" s="46">
        <v>0.92</v>
      </c>
      <c r="H12" s="47">
        <f>G12*0.95</f>
        <v>0.874</v>
      </c>
      <c r="I12" s="28" t="s">
        <v>13</v>
      </c>
      <c r="J12" s="28" t="s">
        <v>14</v>
      </c>
      <c r="K12" s="53"/>
      <c r="L12" s="458"/>
      <c r="M12" s="459"/>
      <c r="N12" s="29">
        <f>O12*G12</f>
        <v>0</v>
      </c>
      <c r="O12" s="3">
        <f>L12*F12</f>
        <v>0</v>
      </c>
      <c r="P12" s="30" t="s">
        <v>15</v>
      </c>
    </row>
    <row r="13" spans="1:16" s="60" customFormat="1" ht="12.75" x14ac:dyDescent="0.2">
      <c r="A13" s="424"/>
      <c r="B13" s="424" t="s">
        <v>218</v>
      </c>
      <c r="C13" s="31" t="s">
        <v>16</v>
      </c>
      <c r="D13" s="9" t="s">
        <v>17</v>
      </c>
      <c r="E13" s="26" t="s">
        <v>12</v>
      </c>
      <c r="F13" s="26">
        <v>24</v>
      </c>
      <c r="G13" s="27">
        <v>0.92</v>
      </c>
      <c r="H13" s="13">
        <f t="shared" ref="H13:H60" si="0">G13*0.95</f>
        <v>0.874</v>
      </c>
      <c r="I13" s="32" t="s">
        <v>13</v>
      </c>
      <c r="J13" s="32" t="s">
        <v>14</v>
      </c>
      <c r="K13" s="54"/>
      <c r="L13" s="454"/>
      <c r="M13" s="455"/>
      <c r="N13" s="33">
        <f t="shared" ref="N13:N60" si="1">O13*G13</f>
        <v>0</v>
      </c>
      <c r="O13" s="5">
        <f t="shared" ref="O13:O60" si="2">L13*F13</f>
        <v>0</v>
      </c>
      <c r="P13" s="34" t="s">
        <v>15</v>
      </c>
    </row>
    <row r="14" spans="1:16" s="60" customFormat="1" ht="12.75" x14ac:dyDescent="0.2">
      <c r="A14" s="424"/>
      <c r="B14" s="424" t="s">
        <v>218</v>
      </c>
      <c r="C14" s="31" t="s">
        <v>18</v>
      </c>
      <c r="D14" s="9" t="s">
        <v>19</v>
      </c>
      <c r="E14" s="26" t="s">
        <v>12</v>
      </c>
      <c r="F14" s="26">
        <v>24</v>
      </c>
      <c r="G14" s="27">
        <v>0.92</v>
      </c>
      <c r="H14" s="13">
        <f t="shared" si="0"/>
        <v>0.874</v>
      </c>
      <c r="I14" s="32" t="s">
        <v>13</v>
      </c>
      <c r="J14" s="32" t="s">
        <v>14</v>
      </c>
      <c r="K14" s="54"/>
      <c r="L14" s="454"/>
      <c r="M14" s="455"/>
      <c r="N14" s="33">
        <f t="shared" si="1"/>
        <v>0</v>
      </c>
      <c r="O14" s="5">
        <f t="shared" si="2"/>
        <v>0</v>
      </c>
      <c r="P14" s="34" t="s">
        <v>15</v>
      </c>
    </row>
    <row r="15" spans="1:16" s="60" customFormat="1" ht="12.75" x14ac:dyDescent="0.2">
      <c r="A15" s="424"/>
      <c r="B15" s="424" t="s">
        <v>218</v>
      </c>
      <c r="C15" s="31" t="s">
        <v>20</v>
      </c>
      <c r="D15" s="9" t="s">
        <v>21</v>
      </c>
      <c r="E15" s="26" t="s">
        <v>12</v>
      </c>
      <c r="F15" s="26">
        <v>24</v>
      </c>
      <c r="G15" s="27">
        <v>0.92</v>
      </c>
      <c r="H15" s="13">
        <f t="shared" si="0"/>
        <v>0.874</v>
      </c>
      <c r="I15" s="32" t="s">
        <v>13</v>
      </c>
      <c r="J15" s="32" t="s">
        <v>14</v>
      </c>
      <c r="K15" s="54"/>
      <c r="L15" s="454"/>
      <c r="M15" s="455"/>
      <c r="N15" s="33">
        <f t="shared" si="1"/>
        <v>0</v>
      </c>
      <c r="O15" s="5">
        <f t="shared" si="2"/>
        <v>0</v>
      </c>
      <c r="P15" s="34" t="s">
        <v>15</v>
      </c>
    </row>
    <row r="16" spans="1:16" s="60" customFormat="1" ht="12.75" x14ac:dyDescent="0.2">
      <c r="A16" s="424"/>
      <c r="B16" s="424" t="s">
        <v>218</v>
      </c>
      <c r="C16" s="31" t="s">
        <v>22</v>
      </c>
      <c r="D16" s="9" t="s">
        <v>23</v>
      </c>
      <c r="E16" s="26" t="s">
        <v>12</v>
      </c>
      <c r="F16" s="26">
        <v>24</v>
      </c>
      <c r="G16" s="27">
        <v>0.99</v>
      </c>
      <c r="H16" s="13">
        <f t="shared" si="0"/>
        <v>0.9405</v>
      </c>
      <c r="I16" s="32" t="s">
        <v>13</v>
      </c>
      <c r="J16" s="32" t="s">
        <v>14</v>
      </c>
      <c r="K16" s="54"/>
      <c r="L16" s="454"/>
      <c r="M16" s="455"/>
      <c r="N16" s="33">
        <f t="shared" si="1"/>
        <v>0</v>
      </c>
      <c r="O16" s="5">
        <f t="shared" si="2"/>
        <v>0</v>
      </c>
      <c r="P16" s="34" t="s">
        <v>15</v>
      </c>
    </row>
    <row r="17" spans="1:25" s="60" customFormat="1" ht="12.75" x14ac:dyDescent="0.2">
      <c r="A17" s="424"/>
      <c r="B17" s="424" t="s">
        <v>218</v>
      </c>
      <c r="C17" s="31" t="s">
        <v>24</v>
      </c>
      <c r="D17" s="9" t="s">
        <v>25</v>
      </c>
      <c r="E17" s="26" t="s">
        <v>12</v>
      </c>
      <c r="F17" s="26">
        <v>24</v>
      </c>
      <c r="G17" s="27">
        <v>1.05</v>
      </c>
      <c r="H17" s="13">
        <f t="shared" si="0"/>
        <v>0.99749999999999994</v>
      </c>
      <c r="I17" s="32" t="s">
        <v>13</v>
      </c>
      <c r="J17" s="32" t="s">
        <v>14</v>
      </c>
      <c r="K17" s="54"/>
      <c r="L17" s="454"/>
      <c r="M17" s="455"/>
      <c r="N17" s="33">
        <f t="shared" si="1"/>
        <v>0</v>
      </c>
      <c r="O17" s="5">
        <f t="shared" si="2"/>
        <v>0</v>
      </c>
      <c r="P17" s="34" t="s">
        <v>15</v>
      </c>
    </row>
    <row r="18" spans="1:25" s="60" customFormat="1" ht="12.75" x14ac:dyDescent="0.2">
      <c r="A18" s="424"/>
      <c r="B18" s="424" t="s">
        <v>218</v>
      </c>
      <c r="C18" s="35" t="s">
        <v>26</v>
      </c>
      <c r="D18" s="10" t="s">
        <v>27</v>
      </c>
      <c r="E18" s="36" t="s">
        <v>12</v>
      </c>
      <c r="F18" s="36">
        <v>24</v>
      </c>
      <c r="G18" s="37">
        <v>1.27</v>
      </c>
      <c r="H18" s="14">
        <f t="shared" si="0"/>
        <v>1.2064999999999999</v>
      </c>
      <c r="I18" s="38" t="s">
        <v>13</v>
      </c>
      <c r="J18" s="38" t="s">
        <v>14</v>
      </c>
      <c r="K18" s="55"/>
      <c r="L18" s="456"/>
      <c r="M18" s="457"/>
      <c r="N18" s="39">
        <f t="shared" si="1"/>
        <v>0</v>
      </c>
      <c r="O18" s="7">
        <f t="shared" si="2"/>
        <v>0</v>
      </c>
      <c r="P18" s="40" t="s">
        <v>15</v>
      </c>
    </row>
    <row r="19" spans="1:25" s="60" customFormat="1" ht="12.75" x14ac:dyDescent="0.2">
      <c r="A19" s="424"/>
      <c r="B19" s="424" t="s">
        <v>218</v>
      </c>
      <c r="C19" s="31" t="s">
        <v>28</v>
      </c>
      <c r="D19" s="9" t="s">
        <v>11</v>
      </c>
      <c r="E19" s="26" t="s">
        <v>29</v>
      </c>
      <c r="F19" s="26">
        <v>6</v>
      </c>
      <c r="G19" s="27">
        <v>2.2999999999999998</v>
      </c>
      <c r="H19" s="13">
        <f t="shared" si="0"/>
        <v>2.1849999999999996</v>
      </c>
      <c r="I19" s="28" t="s">
        <v>13</v>
      </c>
      <c r="J19" s="28" t="s">
        <v>14</v>
      </c>
      <c r="K19" s="53"/>
      <c r="L19" s="458"/>
      <c r="M19" s="459"/>
      <c r="N19" s="29">
        <f t="shared" si="1"/>
        <v>0</v>
      </c>
      <c r="O19" s="3">
        <f t="shared" si="2"/>
        <v>0</v>
      </c>
      <c r="P19" s="30" t="s">
        <v>15</v>
      </c>
    </row>
    <row r="20" spans="1:25" s="60" customFormat="1" ht="12.75" x14ac:dyDescent="0.2">
      <c r="A20" s="424"/>
      <c r="B20" s="424" t="s">
        <v>218</v>
      </c>
      <c r="C20" s="31" t="s">
        <v>30</v>
      </c>
      <c r="D20" s="9" t="s">
        <v>17</v>
      </c>
      <c r="E20" s="26" t="s">
        <v>29</v>
      </c>
      <c r="F20" s="26">
        <v>12</v>
      </c>
      <c r="G20" s="27">
        <v>2.4</v>
      </c>
      <c r="H20" s="13">
        <f t="shared" si="0"/>
        <v>2.2799999999999998</v>
      </c>
      <c r="I20" s="32" t="s">
        <v>13</v>
      </c>
      <c r="J20" s="32" t="s">
        <v>14</v>
      </c>
      <c r="K20" s="54"/>
      <c r="L20" s="454"/>
      <c r="M20" s="455"/>
      <c r="N20" s="33">
        <f t="shared" si="1"/>
        <v>0</v>
      </c>
      <c r="O20" s="5">
        <f t="shared" si="2"/>
        <v>0</v>
      </c>
      <c r="P20" s="34" t="s">
        <v>15</v>
      </c>
    </row>
    <row r="21" spans="1:25" s="60" customFormat="1" ht="12.75" x14ac:dyDescent="0.2">
      <c r="A21" s="424"/>
      <c r="B21" s="424" t="s">
        <v>218</v>
      </c>
      <c r="C21" s="31" t="s">
        <v>31</v>
      </c>
      <c r="D21" s="9" t="s">
        <v>19</v>
      </c>
      <c r="E21" s="26" t="s">
        <v>29</v>
      </c>
      <c r="F21" s="26">
        <v>12</v>
      </c>
      <c r="G21" s="27">
        <v>2.2999999999999998</v>
      </c>
      <c r="H21" s="13">
        <f t="shared" si="0"/>
        <v>2.1849999999999996</v>
      </c>
      <c r="I21" s="32" t="s">
        <v>13</v>
      </c>
      <c r="J21" s="32" t="s">
        <v>14</v>
      </c>
      <c r="K21" s="54"/>
      <c r="L21" s="454"/>
      <c r="M21" s="455"/>
      <c r="N21" s="33">
        <f t="shared" si="1"/>
        <v>0</v>
      </c>
      <c r="O21" s="5">
        <f t="shared" si="2"/>
        <v>0</v>
      </c>
      <c r="P21" s="34" t="s">
        <v>15</v>
      </c>
    </row>
    <row r="22" spans="1:25" s="60" customFormat="1" ht="12.75" x14ac:dyDescent="0.2">
      <c r="A22" s="424"/>
      <c r="B22" s="424" t="s">
        <v>218</v>
      </c>
      <c r="C22" s="31" t="s">
        <v>32</v>
      </c>
      <c r="D22" s="9" t="s">
        <v>21</v>
      </c>
      <c r="E22" s="26" t="s">
        <v>29</v>
      </c>
      <c r="F22" s="26">
        <v>6</v>
      </c>
      <c r="G22" s="27">
        <v>2.2999999999999998</v>
      </c>
      <c r="H22" s="13">
        <f t="shared" si="0"/>
        <v>2.1849999999999996</v>
      </c>
      <c r="I22" s="32" t="s">
        <v>13</v>
      </c>
      <c r="J22" s="32" t="s">
        <v>14</v>
      </c>
      <c r="K22" s="54"/>
      <c r="L22" s="454"/>
      <c r="M22" s="455"/>
      <c r="N22" s="33">
        <f t="shared" si="1"/>
        <v>0</v>
      </c>
      <c r="O22" s="5">
        <f t="shared" si="2"/>
        <v>0</v>
      </c>
      <c r="P22" s="34" t="s">
        <v>15</v>
      </c>
    </row>
    <row r="23" spans="1:25" s="60" customFormat="1" ht="12.75" x14ac:dyDescent="0.2">
      <c r="A23" s="424"/>
      <c r="B23" s="424" t="s">
        <v>218</v>
      </c>
      <c r="C23" s="31" t="s">
        <v>33</v>
      </c>
      <c r="D23" s="9" t="s">
        <v>23</v>
      </c>
      <c r="E23" s="26" t="s">
        <v>29</v>
      </c>
      <c r="F23" s="26">
        <v>12</v>
      </c>
      <c r="G23" s="27">
        <v>2.58</v>
      </c>
      <c r="H23" s="13">
        <f t="shared" si="0"/>
        <v>2.4510000000000001</v>
      </c>
      <c r="I23" s="32" t="s">
        <v>13</v>
      </c>
      <c r="J23" s="32" t="s">
        <v>14</v>
      </c>
      <c r="K23" s="54"/>
      <c r="L23" s="454"/>
      <c r="M23" s="455"/>
      <c r="N23" s="33">
        <f t="shared" si="1"/>
        <v>0</v>
      </c>
      <c r="O23" s="5">
        <f t="shared" si="2"/>
        <v>0</v>
      </c>
      <c r="P23" s="34" t="s">
        <v>15</v>
      </c>
    </row>
    <row r="24" spans="1:25" s="60" customFormat="1" ht="12.75" x14ac:dyDescent="0.2">
      <c r="A24" s="424"/>
      <c r="B24" s="424" t="s">
        <v>218</v>
      </c>
      <c r="C24" s="31" t="s">
        <v>34</v>
      </c>
      <c r="D24" s="9" t="s">
        <v>25</v>
      </c>
      <c r="E24" s="26" t="s">
        <v>29</v>
      </c>
      <c r="F24" s="26">
        <v>12</v>
      </c>
      <c r="G24" s="27">
        <v>2.86</v>
      </c>
      <c r="H24" s="13">
        <f t="shared" si="0"/>
        <v>2.7169999999999996</v>
      </c>
      <c r="I24" s="32" t="s">
        <v>13</v>
      </c>
      <c r="J24" s="32" t="s">
        <v>14</v>
      </c>
      <c r="K24" s="54"/>
      <c r="L24" s="454"/>
      <c r="M24" s="455"/>
      <c r="N24" s="33">
        <f t="shared" si="1"/>
        <v>0</v>
      </c>
      <c r="O24" s="5">
        <f t="shared" si="2"/>
        <v>0</v>
      </c>
      <c r="P24" s="34" t="s">
        <v>15</v>
      </c>
    </row>
    <row r="25" spans="1:25" s="60" customFormat="1" ht="12.75" x14ac:dyDescent="0.2">
      <c r="A25" s="424"/>
      <c r="B25" s="424" t="s">
        <v>218</v>
      </c>
      <c r="C25" s="35" t="s">
        <v>35</v>
      </c>
      <c r="D25" s="10" t="s">
        <v>27</v>
      </c>
      <c r="E25" s="36" t="s">
        <v>29</v>
      </c>
      <c r="F25" s="36">
        <v>12</v>
      </c>
      <c r="G25" s="37">
        <v>3.7</v>
      </c>
      <c r="H25" s="14">
        <f t="shared" si="0"/>
        <v>3.5150000000000001</v>
      </c>
      <c r="I25" s="38" t="s">
        <v>13</v>
      </c>
      <c r="J25" s="38" t="s">
        <v>14</v>
      </c>
      <c r="K25" s="55"/>
      <c r="L25" s="456"/>
      <c r="M25" s="457"/>
      <c r="N25" s="39">
        <f t="shared" si="1"/>
        <v>0</v>
      </c>
      <c r="O25" s="7">
        <f t="shared" si="2"/>
        <v>0</v>
      </c>
      <c r="P25" s="40" t="s">
        <v>15</v>
      </c>
    </row>
    <row r="26" spans="1:25" ht="23.25" x14ac:dyDescent="0.35">
      <c r="A26" s="426" t="s">
        <v>3807</v>
      </c>
      <c r="B26" s="426" t="s">
        <v>218</v>
      </c>
      <c r="D26" s="252" t="s">
        <v>3814</v>
      </c>
      <c r="E26" s="71"/>
      <c r="F26" s="71"/>
      <c r="G26" s="71"/>
      <c r="H26" s="71"/>
      <c r="I26" s="71"/>
      <c r="J26" s="71"/>
      <c r="K26" s="72"/>
      <c r="L26" s="22"/>
      <c r="M26" s="22"/>
      <c r="O26" s="22"/>
      <c r="P26" s="23"/>
      <c r="Q26" s="60"/>
      <c r="R26" s="60"/>
      <c r="S26" s="60"/>
      <c r="T26" s="60"/>
      <c r="U26" s="60"/>
      <c r="V26" s="60"/>
      <c r="W26" s="60"/>
      <c r="X26" s="60"/>
      <c r="Y26" s="60"/>
    </row>
    <row r="27" spans="1:25" s="60" customFormat="1" ht="12.75" x14ac:dyDescent="0.2">
      <c r="A27" s="424"/>
      <c r="B27" s="424" t="s">
        <v>218</v>
      </c>
      <c r="C27" s="25" t="s">
        <v>86</v>
      </c>
      <c r="D27" s="49" t="s">
        <v>69</v>
      </c>
      <c r="E27" s="45" t="s">
        <v>12</v>
      </c>
      <c r="F27" s="45">
        <v>23</v>
      </c>
      <c r="G27" s="46">
        <v>1.1399999999999999</v>
      </c>
      <c r="H27" s="73">
        <f t="shared" si="0"/>
        <v>1.083</v>
      </c>
      <c r="I27" s="28" t="s">
        <v>121</v>
      </c>
      <c r="J27" s="28" t="s">
        <v>14</v>
      </c>
      <c r="K27" s="53"/>
      <c r="L27" s="458"/>
      <c r="M27" s="459"/>
      <c r="N27" s="29">
        <f t="shared" si="1"/>
        <v>0</v>
      </c>
      <c r="O27" s="3">
        <f t="shared" si="2"/>
        <v>0</v>
      </c>
      <c r="P27" s="30" t="s">
        <v>15</v>
      </c>
    </row>
    <row r="28" spans="1:25" s="60" customFormat="1" ht="12.75" x14ac:dyDescent="0.2">
      <c r="A28" s="424"/>
      <c r="B28" s="424" t="s">
        <v>218</v>
      </c>
      <c r="C28" s="31" t="s">
        <v>87</v>
      </c>
      <c r="D28" s="9" t="s">
        <v>70</v>
      </c>
      <c r="E28" s="26" t="s">
        <v>12</v>
      </c>
      <c r="F28" s="26">
        <v>23</v>
      </c>
      <c r="G28" s="27">
        <v>1.29</v>
      </c>
      <c r="H28" s="74">
        <f t="shared" si="0"/>
        <v>1.2255</v>
      </c>
      <c r="I28" s="32" t="s">
        <v>121</v>
      </c>
      <c r="J28" s="32" t="s">
        <v>14</v>
      </c>
      <c r="K28" s="54"/>
      <c r="L28" s="454"/>
      <c r="M28" s="455"/>
      <c r="N28" s="33">
        <f t="shared" si="1"/>
        <v>0</v>
      </c>
      <c r="O28" s="5">
        <f t="shared" si="2"/>
        <v>0</v>
      </c>
      <c r="P28" s="34" t="s">
        <v>15</v>
      </c>
    </row>
    <row r="29" spans="1:25" s="60" customFormat="1" ht="12.75" x14ac:dyDescent="0.2">
      <c r="A29" s="424"/>
      <c r="B29" s="424" t="s">
        <v>218</v>
      </c>
      <c r="C29" s="31" t="s">
        <v>88</v>
      </c>
      <c r="D29" s="9" t="s">
        <v>71</v>
      </c>
      <c r="E29" s="26" t="s">
        <v>12</v>
      </c>
      <c r="F29" s="26">
        <v>23</v>
      </c>
      <c r="G29" s="27">
        <v>1.29</v>
      </c>
      <c r="H29" s="74">
        <f t="shared" si="0"/>
        <v>1.2255</v>
      </c>
      <c r="I29" s="32" t="s">
        <v>121</v>
      </c>
      <c r="J29" s="32" t="s">
        <v>14</v>
      </c>
      <c r="K29" s="54"/>
      <c r="L29" s="454"/>
      <c r="M29" s="455"/>
      <c r="N29" s="33">
        <f t="shared" si="1"/>
        <v>0</v>
      </c>
      <c r="O29" s="5">
        <f t="shared" si="2"/>
        <v>0</v>
      </c>
      <c r="P29" s="34" t="s">
        <v>15</v>
      </c>
    </row>
    <row r="30" spans="1:25" s="60" customFormat="1" ht="12.75" x14ac:dyDescent="0.2">
      <c r="A30" s="424"/>
      <c r="B30" s="424" t="s">
        <v>218</v>
      </c>
      <c r="C30" s="31" t="s">
        <v>89</v>
      </c>
      <c r="D30" s="9" t="s">
        <v>72</v>
      </c>
      <c r="E30" s="26" t="s">
        <v>12</v>
      </c>
      <c r="F30" s="26">
        <v>23</v>
      </c>
      <c r="G30" s="27">
        <v>1.29</v>
      </c>
      <c r="H30" s="74">
        <f t="shared" si="0"/>
        <v>1.2255</v>
      </c>
      <c r="I30" s="32" t="s">
        <v>121</v>
      </c>
      <c r="J30" s="32" t="s">
        <v>14</v>
      </c>
      <c r="K30" s="54"/>
      <c r="L30" s="454"/>
      <c r="M30" s="455"/>
      <c r="N30" s="33">
        <f t="shared" si="1"/>
        <v>0</v>
      </c>
      <c r="O30" s="5">
        <f t="shared" si="2"/>
        <v>0</v>
      </c>
      <c r="P30" s="34" t="s">
        <v>15</v>
      </c>
    </row>
    <row r="31" spans="1:25" s="60" customFormat="1" ht="12.75" x14ac:dyDescent="0.2">
      <c r="A31" s="424"/>
      <c r="B31" s="424" t="s">
        <v>218</v>
      </c>
      <c r="C31" s="35" t="s">
        <v>90</v>
      </c>
      <c r="D31" s="10" t="s">
        <v>73</v>
      </c>
      <c r="E31" s="26" t="s">
        <v>12</v>
      </c>
      <c r="F31" s="36">
        <v>23</v>
      </c>
      <c r="G31" s="37">
        <v>1.45</v>
      </c>
      <c r="H31" s="75">
        <f t="shared" si="0"/>
        <v>1.3774999999999999</v>
      </c>
      <c r="I31" s="32" t="s">
        <v>122</v>
      </c>
      <c r="J31" s="38" t="s">
        <v>14</v>
      </c>
      <c r="K31" s="55"/>
      <c r="L31" s="456"/>
      <c r="M31" s="457"/>
      <c r="N31" s="39">
        <f t="shared" si="1"/>
        <v>0</v>
      </c>
      <c r="O31" s="5">
        <f t="shared" si="2"/>
        <v>0</v>
      </c>
      <c r="P31" s="34" t="s">
        <v>15</v>
      </c>
    </row>
    <row r="32" spans="1:25" s="60" customFormat="1" ht="12.75" x14ac:dyDescent="0.2">
      <c r="A32" s="424"/>
      <c r="B32" s="424" t="s">
        <v>218</v>
      </c>
      <c r="C32" s="31" t="s">
        <v>91</v>
      </c>
      <c r="D32" s="9" t="s">
        <v>69</v>
      </c>
      <c r="E32" s="45" t="s">
        <v>49</v>
      </c>
      <c r="F32" s="45">
        <v>6</v>
      </c>
      <c r="G32" s="46">
        <v>2.2599999999999998</v>
      </c>
      <c r="H32" s="73">
        <f t="shared" si="0"/>
        <v>2.1469999999999998</v>
      </c>
      <c r="I32" s="28" t="s">
        <v>121</v>
      </c>
      <c r="J32" s="28" t="s">
        <v>14</v>
      </c>
      <c r="K32" s="53"/>
      <c r="L32" s="458"/>
      <c r="M32" s="459"/>
      <c r="N32" s="29">
        <f t="shared" si="1"/>
        <v>0</v>
      </c>
      <c r="O32" s="3">
        <f t="shared" si="2"/>
        <v>0</v>
      </c>
      <c r="P32" s="30" t="s">
        <v>15</v>
      </c>
    </row>
    <row r="33" spans="1:25" s="60" customFormat="1" ht="12.75" x14ac:dyDescent="0.2">
      <c r="A33" s="424"/>
      <c r="B33" s="424" t="s">
        <v>218</v>
      </c>
      <c r="C33" s="31" t="s">
        <v>92</v>
      </c>
      <c r="D33" s="9" t="s">
        <v>70</v>
      </c>
      <c r="E33" s="26" t="s">
        <v>49</v>
      </c>
      <c r="F33" s="26">
        <v>6</v>
      </c>
      <c r="G33" s="27">
        <v>2.4500000000000002</v>
      </c>
      <c r="H33" s="74">
        <f t="shared" si="0"/>
        <v>2.3275000000000001</v>
      </c>
      <c r="I33" s="32" t="s">
        <v>121</v>
      </c>
      <c r="J33" s="32" t="s">
        <v>14</v>
      </c>
      <c r="K33" s="54"/>
      <c r="L33" s="454"/>
      <c r="M33" s="455"/>
      <c r="N33" s="33">
        <f t="shared" si="1"/>
        <v>0</v>
      </c>
      <c r="O33" s="5">
        <f t="shared" si="2"/>
        <v>0</v>
      </c>
      <c r="P33" s="34" t="s">
        <v>15</v>
      </c>
    </row>
    <row r="34" spans="1:25" s="60" customFormat="1" ht="12.75" x14ac:dyDescent="0.2">
      <c r="A34" s="424"/>
      <c r="B34" s="424" t="s">
        <v>218</v>
      </c>
      <c r="C34" s="31" t="s">
        <v>93</v>
      </c>
      <c r="D34" s="9" t="s">
        <v>74</v>
      </c>
      <c r="E34" s="26" t="s">
        <v>49</v>
      </c>
      <c r="F34" s="26">
        <v>6</v>
      </c>
      <c r="G34" s="27">
        <v>2.58</v>
      </c>
      <c r="H34" s="74">
        <f t="shared" si="0"/>
        <v>2.4510000000000001</v>
      </c>
      <c r="I34" s="32" t="s">
        <v>121</v>
      </c>
      <c r="J34" s="32" t="s">
        <v>14</v>
      </c>
      <c r="K34" s="54"/>
      <c r="L34" s="454"/>
      <c r="M34" s="455"/>
      <c r="N34" s="33">
        <f t="shared" si="1"/>
        <v>0</v>
      </c>
      <c r="O34" s="5">
        <f t="shared" si="2"/>
        <v>0</v>
      </c>
      <c r="P34" s="34" t="s">
        <v>15</v>
      </c>
    </row>
    <row r="35" spans="1:25" s="60" customFormat="1" ht="12.75" x14ac:dyDescent="0.2">
      <c r="A35" s="424"/>
      <c r="B35" s="424" t="s">
        <v>218</v>
      </c>
      <c r="C35" s="31" t="s">
        <v>94</v>
      </c>
      <c r="D35" s="9" t="s">
        <v>71</v>
      </c>
      <c r="E35" s="26" t="s">
        <v>49</v>
      </c>
      <c r="F35" s="26">
        <v>6</v>
      </c>
      <c r="G35" s="27">
        <v>2.4500000000000002</v>
      </c>
      <c r="H35" s="74">
        <f t="shared" si="0"/>
        <v>2.3275000000000001</v>
      </c>
      <c r="I35" s="32" t="s">
        <v>121</v>
      </c>
      <c r="J35" s="32" t="s">
        <v>14</v>
      </c>
      <c r="K35" s="54"/>
      <c r="L35" s="454"/>
      <c r="M35" s="455"/>
      <c r="N35" s="33">
        <f t="shared" si="1"/>
        <v>0</v>
      </c>
      <c r="O35" s="5">
        <f t="shared" si="2"/>
        <v>0</v>
      </c>
      <c r="P35" s="34" t="s">
        <v>15</v>
      </c>
    </row>
    <row r="36" spans="1:25" s="60" customFormat="1" ht="12.75" x14ac:dyDescent="0.2">
      <c r="A36" s="424"/>
      <c r="B36" s="424" t="s">
        <v>218</v>
      </c>
      <c r="C36" s="31" t="s">
        <v>95</v>
      </c>
      <c r="D36" s="9" t="s">
        <v>72</v>
      </c>
      <c r="E36" s="26" t="s">
        <v>49</v>
      </c>
      <c r="F36" s="26">
        <v>6</v>
      </c>
      <c r="G36" s="27">
        <v>2.4500000000000002</v>
      </c>
      <c r="H36" s="74">
        <f t="shared" si="0"/>
        <v>2.3275000000000001</v>
      </c>
      <c r="I36" s="32" t="s">
        <v>121</v>
      </c>
      <c r="J36" s="32" t="s">
        <v>14</v>
      </c>
      <c r="K36" s="54"/>
      <c r="L36" s="454"/>
      <c r="M36" s="455"/>
      <c r="N36" s="33">
        <f t="shared" si="1"/>
        <v>0</v>
      </c>
      <c r="O36" s="5">
        <f t="shared" si="2"/>
        <v>0</v>
      </c>
      <c r="P36" s="34" t="s">
        <v>15</v>
      </c>
    </row>
    <row r="37" spans="1:25" s="60" customFormat="1" ht="12.75" x14ac:dyDescent="0.2">
      <c r="A37" s="424"/>
      <c r="B37" s="424" t="s">
        <v>218</v>
      </c>
      <c r="C37" s="35" t="s">
        <v>96</v>
      </c>
      <c r="D37" s="10" t="s">
        <v>73</v>
      </c>
      <c r="E37" s="26" t="s">
        <v>49</v>
      </c>
      <c r="F37" s="36">
        <v>6</v>
      </c>
      <c r="G37" s="37">
        <v>2.7</v>
      </c>
      <c r="H37" s="75">
        <f t="shared" si="0"/>
        <v>2.5649999999999999</v>
      </c>
      <c r="I37" s="32" t="s">
        <v>122</v>
      </c>
      <c r="J37" s="38" t="s">
        <v>14</v>
      </c>
      <c r="K37" s="55"/>
      <c r="L37" s="456"/>
      <c r="M37" s="457"/>
      <c r="N37" s="39">
        <f t="shared" si="1"/>
        <v>0</v>
      </c>
      <c r="O37" s="7">
        <f t="shared" si="2"/>
        <v>0</v>
      </c>
      <c r="P37" s="40" t="s">
        <v>15</v>
      </c>
    </row>
    <row r="38" spans="1:25" s="60" customFormat="1" ht="12.75" x14ac:dyDescent="0.2">
      <c r="A38" s="424" t="s">
        <v>3807</v>
      </c>
      <c r="B38" s="424" t="s">
        <v>218</v>
      </c>
      <c r="C38" s="31" t="s">
        <v>97</v>
      </c>
      <c r="D38" s="9" t="s">
        <v>70</v>
      </c>
      <c r="E38" s="26" t="s">
        <v>118</v>
      </c>
      <c r="F38" s="26">
        <v>1</v>
      </c>
      <c r="G38" s="27">
        <v>13</v>
      </c>
      <c r="H38" s="74">
        <f t="shared" si="0"/>
        <v>12.35</v>
      </c>
      <c r="I38" s="28" t="s">
        <v>121</v>
      </c>
      <c r="J38" s="32" t="s">
        <v>14</v>
      </c>
      <c r="K38" s="54"/>
      <c r="L38" s="458"/>
      <c r="M38" s="459"/>
      <c r="N38" s="33">
        <f t="shared" si="1"/>
        <v>0</v>
      </c>
      <c r="O38" s="5">
        <f t="shared" si="2"/>
        <v>0</v>
      </c>
      <c r="P38" s="34" t="s">
        <v>15</v>
      </c>
    </row>
    <row r="39" spans="1:25" s="60" customFormat="1" ht="12.75" x14ac:dyDescent="0.2">
      <c r="A39" s="424" t="s">
        <v>3807</v>
      </c>
      <c r="B39" s="424" t="s">
        <v>218</v>
      </c>
      <c r="C39" s="31" t="s">
        <v>98</v>
      </c>
      <c r="D39" s="9" t="s">
        <v>71</v>
      </c>
      <c r="E39" s="26" t="s">
        <v>118</v>
      </c>
      <c r="F39" s="26">
        <v>1</v>
      </c>
      <c r="G39" s="27">
        <v>13</v>
      </c>
      <c r="H39" s="74">
        <f t="shared" si="0"/>
        <v>12.35</v>
      </c>
      <c r="I39" s="32" t="s">
        <v>121</v>
      </c>
      <c r="J39" s="32" t="s">
        <v>14</v>
      </c>
      <c r="K39" s="54"/>
      <c r="L39" s="454"/>
      <c r="M39" s="455"/>
      <c r="N39" s="33">
        <f t="shared" si="1"/>
        <v>0</v>
      </c>
      <c r="O39" s="5">
        <f t="shared" si="2"/>
        <v>0</v>
      </c>
      <c r="P39" s="34" t="s">
        <v>15</v>
      </c>
    </row>
    <row r="40" spans="1:25" s="60" customFormat="1" ht="12.75" x14ac:dyDescent="0.2">
      <c r="A40" s="424" t="s">
        <v>3807</v>
      </c>
      <c r="B40" s="424" t="s">
        <v>218</v>
      </c>
      <c r="C40" s="31" t="s">
        <v>99</v>
      </c>
      <c r="D40" s="9" t="s">
        <v>72</v>
      </c>
      <c r="E40" s="26" t="s">
        <v>118</v>
      </c>
      <c r="F40" s="26">
        <v>1</v>
      </c>
      <c r="G40" s="27">
        <v>13</v>
      </c>
      <c r="H40" s="74">
        <f t="shared" si="0"/>
        <v>12.35</v>
      </c>
      <c r="I40" s="32" t="s">
        <v>121</v>
      </c>
      <c r="J40" s="32" t="s">
        <v>14</v>
      </c>
      <c r="K40" s="54"/>
      <c r="L40" s="454"/>
      <c r="M40" s="455"/>
      <c r="N40" s="33">
        <f t="shared" si="1"/>
        <v>0</v>
      </c>
      <c r="O40" s="5">
        <f t="shared" si="2"/>
        <v>0</v>
      </c>
      <c r="P40" s="34" t="s">
        <v>15</v>
      </c>
    </row>
    <row r="41" spans="1:25" s="60" customFormat="1" ht="12.75" x14ac:dyDescent="0.2">
      <c r="A41" s="424" t="s">
        <v>3807</v>
      </c>
      <c r="B41" s="424" t="s">
        <v>218</v>
      </c>
      <c r="C41" s="35" t="s">
        <v>100</v>
      </c>
      <c r="D41" s="10" t="s">
        <v>73</v>
      </c>
      <c r="E41" s="36" t="s">
        <v>118</v>
      </c>
      <c r="F41" s="36">
        <v>1</v>
      </c>
      <c r="G41" s="37">
        <v>16.2</v>
      </c>
      <c r="H41" s="75">
        <f t="shared" si="0"/>
        <v>15.389999999999999</v>
      </c>
      <c r="I41" s="38" t="s">
        <v>122</v>
      </c>
      <c r="J41" s="38" t="s">
        <v>14</v>
      </c>
      <c r="K41" s="55"/>
      <c r="L41" s="456"/>
      <c r="M41" s="457"/>
      <c r="N41" s="39">
        <f t="shared" si="1"/>
        <v>0</v>
      </c>
      <c r="O41" s="7">
        <f t="shared" si="2"/>
        <v>0</v>
      </c>
      <c r="P41" s="40" t="s">
        <v>15</v>
      </c>
    </row>
    <row r="42" spans="1:25" s="60" customFormat="1" ht="12.75" x14ac:dyDescent="0.2">
      <c r="A42" s="425"/>
      <c r="B42" s="425" t="s">
        <v>218</v>
      </c>
      <c r="C42" s="61" t="s">
        <v>101</v>
      </c>
      <c r="D42" s="49" t="s">
        <v>126</v>
      </c>
      <c r="E42" s="45" t="s">
        <v>49</v>
      </c>
      <c r="F42" s="45">
        <v>6</v>
      </c>
      <c r="G42" s="46">
        <v>2.99</v>
      </c>
      <c r="H42" s="73">
        <f t="shared" si="0"/>
        <v>2.8405</v>
      </c>
      <c r="I42" s="28" t="s">
        <v>121</v>
      </c>
      <c r="J42" s="28" t="s">
        <v>14</v>
      </c>
      <c r="K42" s="53"/>
      <c r="L42" s="458"/>
      <c r="M42" s="459"/>
      <c r="N42" s="29">
        <f t="shared" si="1"/>
        <v>0</v>
      </c>
      <c r="O42" s="3">
        <f t="shared" si="2"/>
        <v>0</v>
      </c>
      <c r="P42" s="30" t="s">
        <v>15</v>
      </c>
    </row>
    <row r="43" spans="1:25" s="60" customFormat="1" ht="12.75" x14ac:dyDescent="0.2">
      <c r="A43" s="425"/>
      <c r="B43" s="425" t="s">
        <v>218</v>
      </c>
      <c r="C43" s="62" t="s">
        <v>102</v>
      </c>
      <c r="D43" s="50" t="s">
        <v>127</v>
      </c>
      <c r="E43" s="36" t="s">
        <v>49</v>
      </c>
      <c r="F43" s="36">
        <v>6</v>
      </c>
      <c r="G43" s="37">
        <v>2.99</v>
      </c>
      <c r="H43" s="75">
        <f t="shared" si="0"/>
        <v>2.8405</v>
      </c>
      <c r="I43" s="38" t="s">
        <v>121</v>
      </c>
      <c r="J43" s="38" t="s">
        <v>14</v>
      </c>
      <c r="K43" s="55"/>
      <c r="L43" s="456"/>
      <c r="M43" s="457"/>
      <c r="N43" s="39">
        <f t="shared" si="1"/>
        <v>0</v>
      </c>
      <c r="O43" s="7">
        <f t="shared" si="2"/>
        <v>0</v>
      </c>
      <c r="P43" s="40" t="s">
        <v>15</v>
      </c>
    </row>
    <row r="44" spans="1:25" ht="23.25" x14ac:dyDescent="0.35">
      <c r="A44" s="426" t="s">
        <v>3807</v>
      </c>
      <c r="B44" s="426" t="s">
        <v>218</v>
      </c>
      <c r="D44" s="252" t="s">
        <v>75</v>
      </c>
      <c r="E44" s="71"/>
      <c r="F44" s="71"/>
      <c r="G44" s="71"/>
      <c r="H44" s="71"/>
      <c r="I44" s="71"/>
      <c r="J44" s="71"/>
      <c r="K44" s="72"/>
      <c r="L44" s="22"/>
      <c r="M44" s="22"/>
      <c r="O44" s="22"/>
      <c r="P44" s="23"/>
      <c r="Q44" s="60"/>
      <c r="R44" s="60"/>
      <c r="S44" s="60"/>
      <c r="T44" s="60"/>
      <c r="U44" s="60"/>
      <c r="V44" s="60"/>
      <c r="W44" s="60"/>
      <c r="X44" s="60"/>
      <c r="Y44" s="60"/>
    </row>
    <row r="45" spans="1:25" s="60" customFormat="1" ht="12.75" x14ac:dyDescent="0.2">
      <c r="A45" s="424" t="s">
        <v>3807</v>
      </c>
      <c r="B45" s="425" t="s">
        <v>218</v>
      </c>
      <c r="C45" s="63" t="s">
        <v>103</v>
      </c>
      <c r="D45" s="51" t="s">
        <v>76</v>
      </c>
      <c r="E45" s="64" t="s">
        <v>118</v>
      </c>
      <c r="F45" s="64">
        <v>1</v>
      </c>
      <c r="G45" s="76">
        <v>10.9</v>
      </c>
      <c r="H45" s="77">
        <f t="shared" si="0"/>
        <v>10.355</v>
      </c>
      <c r="I45" s="78" t="s">
        <v>123</v>
      </c>
      <c r="J45" s="78" t="s">
        <v>14</v>
      </c>
      <c r="K45" s="56"/>
      <c r="L45" s="474"/>
      <c r="M45" s="475"/>
      <c r="N45" s="65">
        <f t="shared" si="1"/>
        <v>0</v>
      </c>
      <c r="O45" s="57">
        <f t="shared" si="2"/>
        <v>0</v>
      </c>
      <c r="P45" s="66" t="s">
        <v>15</v>
      </c>
    </row>
    <row r="46" spans="1:25" ht="23.25" x14ac:dyDescent="0.35">
      <c r="A46" s="426" t="s">
        <v>3807</v>
      </c>
      <c r="B46" s="426" t="s">
        <v>218</v>
      </c>
      <c r="D46" s="252" t="s">
        <v>77</v>
      </c>
      <c r="E46" s="71"/>
      <c r="F46" s="71"/>
      <c r="G46" s="71"/>
      <c r="H46" s="71"/>
      <c r="I46" s="71"/>
      <c r="J46" s="71"/>
      <c r="K46" s="72"/>
      <c r="L46" s="22"/>
      <c r="M46" s="22"/>
      <c r="O46" s="22"/>
      <c r="P46" s="23"/>
      <c r="Q46" s="60"/>
      <c r="R46" s="60"/>
      <c r="S46" s="60"/>
      <c r="T46" s="60"/>
      <c r="U46" s="60"/>
      <c r="V46" s="60"/>
      <c r="W46" s="60"/>
      <c r="X46" s="60"/>
      <c r="Y46" s="60"/>
    </row>
    <row r="47" spans="1:25" s="60" customFormat="1" ht="12.75" x14ac:dyDescent="0.2">
      <c r="A47" s="424"/>
      <c r="B47" s="424" t="s">
        <v>218</v>
      </c>
      <c r="C47" s="25" t="s">
        <v>104</v>
      </c>
      <c r="D47" s="49" t="s">
        <v>19</v>
      </c>
      <c r="E47" s="45" t="s">
        <v>12</v>
      </c>
      <c r="F47" s="45">
        <v>12</v>
      </c>
      <c r="G47" s="46">
        <v>1.35</v>
      </c>
      <c r="H47" s="73">
        <f t="shared" si="0"/>
        <v>1.2825</v>
      </c>
      <c r="I47" s="28" t="s">
        <v>124</v>
      </c>
      <c r="J47" s="28" t="s">
        <v>14</v>
      </c>
      <c r="K47" s="53"/>
      <c r="L47" s="458"/>
      <c r="M47" s="459"/>
      <c r="N47" s="29">
        <f t="shared" si="1"/>
        <v>0</v>
      </c>
      <c r="O47" s="3">
        <f t="shared" si="2"/>
        <v>0</v>
      </c>
      <c r="P47" s="30" t="s">
        <v>15</v>
      </c>
    </row>
    <row r="48" spans="1:25" s="60" customFormat="1" ht="12.75" x14ac:dyDescent="0.2">
      <c r="A48" s="424"/>
      <c r="B48" s="424" t="s">
        <v>218</v>
      </c>
      <c r="C48" s="31" t="s">
        <v>105</v>
      </c>
      <c r="D48" s="9" t="s">
        <v>78</v>
      </c>
      <c r="E48" s="26" t="s">
        <v>12</v>
      </c>
      <c r="F48" s="26">
        <v>12</v>
      </c>
      <c r="G48" s="27">
        <v>1.35</v>
      </c>
      <c r="H48" s="74">
        <f t="shared" si="0"/>
        <v>1.2825</v>
      </c>
      <c r="I48" s="32" t="s">
        <v>124</v>
      </c>
      <c r="J48" s="32" t="s">
        <v>14</v>
      </c>
      <c r="K48" s="54"/>
      <c r="L48" s="454"/>
      <c r="M48" s="455"/>
      <c r="N48" s="33">
        <f t="shared" si="1"/>
        <v>0</v>
      </c>
      <c r="O48" s="5">
        <f t="shared" si="2"/>
        <v>0</v>
      </c>
      <c r="P48" s="34" t="s">
        <v>15</v>
      </c>
    </row>
    <row r="49" spans="1:16" s="60" customFormat="1" ht="12.75" x14ac:dyDescent="0.2">
      <c r="A49" s="424"/>
      <c r="B49" s="424" t="s">
        <v>218</v>
      </c>
      <c r="C49" s="31" t="s">
        <v>106</v>
      </c>
      <c r="D49" s="9" t="s">
        <v>79</v>
      </c>
      <c r="E49" s="26" t="s">
        <v>12</v>
      </c>
      <c r="F49" s="26">
        <v>12</v>
      </c>
      <c r="G49" s="27">
        <v>1.35</v>
      </c>
      <c r="H49" s="74">
        <f t="shared" si="0"/>
        <v>1.2825</v>
      </c>
      <c r="I49" s="32" t="s">
        <v>124</v>
      </c>
      <c r="J49" s="32" t="s">
        <v>14</v>
      </c>
      <c r="K49" s="54"/>
      <c r="L49" s="454"/>
      <c r="M49" s="455"/>
      <c r="N49" s="33">
        <f t="shared" si="1"/>
        <v>0</v>
      </c>
      <c r="O49" s="5">
        <f t="shared" si="2"/>
        <v>0</v>
      </c>
      <c r="P49" s="34" t="s">
        <v>15</v>
      </c>
    </row>
    <row r="50" spans="1:16" s="60" customFormat="1" ht="12.75" x14ac:dyDescent="0.2">
      <c r="A50" s="424"/>
      <c r="B50" s="424" t="s">
        <v>218</v>
      </c>
      <c r="C50" s="31" t="s">
        <v>107</v>
      </c>
      <c r="D50" s="9" t="s">
        <v>80</v>
      </c>
      <c r="E50" s="26" t="s">
        <v>12</v>
      </c>
      <c r="F50" s="26">
        <v>12</v>
      </c>
      <c r="G50" s="27">
        <v>1.35</v>
      </c>
      <c r="H50" s="74">
        <f t="shared" si="0"/>
        <v>1.2825</v>
      </c>
      <c r="I50" s="32" t="s">
        <v>124</v>
      </c>
      <c r="J50" s="32" t="s">
        <v>14</v>
      </c>
      <c r="K50" s="54"/>
      <c r="L50" s="454"/>
      <c r="M50" s="455"/>
      <c r="N50" s="33">
        <f t="shared" si="1"/>
        <v>0</v>
      </c>
      <c r="O50" s="5">
        <f t="shared" si="2"/>
        <v>0</v>
      </c>
      <c r="P50" s="34" t="s">
        <v>15</v>
      </c>
    </row>
    <row r="51" spans="1:16" s="60" customFormat="1" ht="12.75" x14ac:dyDescent="0.2">
      <c r="A51" s="424"/>
      <c r="B51" s="424" t="s">
        <v>218</v>
      </c>
      <c r="C51" s="31" t="s">
        <v>108</v>
      </c>
      <c r="D51" s="9" t="s">
        <v>81</v>
      </c>
      <c r="E51" s="26" t="s">
        <v>12</v>
      </c>
      <c r="F51" s="26">
        <v>12</v>
      </c>
      <c r="G51" s="27">
        <v>1.35</v>
      </c>
      <c r="H51" s="74">
        <f t="shared" si="0"/>
        <v>1.2825</v>
      </c>
      <c r="I51" s="32" t="s">
        <v>124</v>
      </c>
      <c r="J51" s="32" t="s">
        <v>14</v>
      </c>
      <c r="K51" s="54"/>
      <c r="L51" s="454"/>
      <c r="M51" s="455"/>
      <c r="N51" s="33">
        <f t="shared" si="1"/>
        <v>0</v>
      </c>
      <c r="O51" s="5">
        <f t="shared" si="2"/>
        <v>0</v>
      </c>
      <c r="P51" s="34" t="s">
        <v>15</v>
      </c>
    </row>
    <row r="52" spans="1:16" s="60" customFormat="1" ht="12.75" x14ac:dyDescent="0.2">
      <c r="A52" s="424"/>
      <c r="B52" s="424" t="s">
        <v>218</v>
      </c>
      <c r="C52" s="31" t="s">
        <v>109</v>
      </c>
      <c r="D52" s="9" t="s">
        <v>82</v>
      </c>
      <c r="E52" s="26" t="s">
        <v>12</v>
      </c>
      <c r="F52" s="26">
        <v>12</v>
      </c>
      <c r="G52" s="79">
        <v>1.35</v>
      </c>
      <c r="H52" s="80">
        <f t="shared" si="0"/>
        <v>1.2825</v>
      </c>
      <c r="I52" s="32" t="s">
        <v>124</v>
      </c>
      <c r="J52" s="32" t="s">
        <v>14</v>
      </c>
      <c r="K52" s="54"/>
      <c r="L52" s="454"/>
      <c r="M52" s="455"/>
      <c r="N52" s="33">
        <f t="shared" si="1"/>
        <v>0</v>
      </c>
      <c r="O52" s="5">
        <f t="shared" si="2"/>
        <v>0</v>
      </c>
      <c r="P52" s="34" t="s">
        <v>15</v>
      </c>
    </row>
    <row r="53" spans="1:16" s="60" customFormat="1" ht="12.75" x14ac:dyDescent="0.2">
      <c r="A53" s="424"/>
      <c r="B53" s="424" t="s">
        <v>218</v>
      </c>
      <c r="C53" s="35" t="s">
        <v>110</v>
      </c>
      <c r="D53" s="10" t="s">
        <v>83</v>
      </c>
      <c r="E53" s="36" t="s">
        <v>12</v>
      </c>
      <c r="F53" s="36">
        <v>12</v>
      </c>
      <c r="G53" s="81">
        <v>1.35</v>
      </c>
      <c r="H53" s="82">
        <f t="shared" si="0"/>
        <v>1.2825</v>
      </c>
      <c r="I53" s="83" t="s">
        <v>124</v>
      </c>
      <c r="J53" s="38" t="s">
        <v>14</v>
      </c>
      <c r="K53" s="55"/>
      <c r="L53" s="456"/>
      <c r="M53" s="457"/>
      <c r="N53" s="39">
        <f t="shared" si="1"/>
        <v>0</v>
      </c>
      <c r="O53" s="7">
        <f t="shared" si="2"/>
        <v>0</v>
      </c>
      <c r="P53" s="40" t="s">
        <v>15</v>
      </c>
    </row>
    <row r="54" spans="1:16" s="60" customFormat="1" ht="12.75" x14ac:dyDescent="0.2">
      <c r="A54" s="424"/>
      <c r="B54" s="424" t="s">
        <v>218</v>
      </c>
      <c r="C54" s="25" t="s">
        <v>111</v>
      </c>
      <c r="D54" s="49" t="s">
        <v>19</v>
      </c>
      <c r="E54" s="45" t="s">
        <v>119</v>
      </c>
      <c r="F54" s="45">
        <v>6</v>
      </c>
      <c r="G54" s="46">
        <v>3.8</v>
      </c>
      <c r="H54" s="73">
        <f t="shared" si="0"/>
        <v>3.61</v>
      </c>
      <c r="I54" s="28" t="s">
        <v>124</v>
      </c>
      <c r="J54" s="28" t="s">
        <v>14</v>
      </c>
      <c r="K54" s="53"/>
      <c r="L54" s="458"/>
      <c r="M54" s="459"/>
      <c r="N54" s="29">
        <f t="shared" si="1"/>
        <v>0</v>
      </c>
      <c r="O54" s="3">
        <f t="shared" si="2"/>
        <v>0</v>
      </c>
      <c r="P54" s="30" t="s">
        <v>15</v>
      </c>
    </row>
    <row r="55" spans="1:16" s="60" customFormat="1" ht="12.75" x14ac:dyDescent="0.2">
      <c r="A55" s="424"/>
      <c r="B55" s="424" t="s">
        <v>218</v>
      </c>
      <c r="C55" s="31" t="s">
        <v>112</v>
      </c>
      <c r="D55" s="9" t="s">
        <v>78</v>
      </c>
      <c r="E55" s="26" t="s">
        <v>119</v>
      </c>
      <c r="F55" s="26">
        <v>6</v>
      </c>
      <c r="G55" s="27">
        <v>3.6</v>
      </c>
      <c r="H55" s="74">
        <f t="shared" si="0"/>
        <v>3.42</v>
      </c>
      <c r="I55" s="32" t="s">
        <v>124</v>
      </c>
      <c r="J55" s="32" t="s">
        <v>14</v>
      </c>
      <c r="K55" s="54"/>
      <c r="L55" s="454"/>
      <c r="M55" s="455"/>
      <c r="N55" s="33">
        <f t="shared" si="1"/>
        <v>0</v>
      </c>
      <c r="O55" s="5">
        <f t="shared" si="2"/>
        <v>0</v>
      </c>
      <c r="P55" s="34" t="s">
        <v>15</v>
      </c>
    </row>
    <row r="56" spans="1:16" s="60" customFormat="1" ht="12.75" x14ac:dyDescent="0.2">
      <c r="A56" s="424"/>
      <c r="B56" s="424" t="s">
        <v>218</v>
      </c>
      <c r="C56" s="31" t="s">
        <v>113</v>
      </c>
      <c r="D56" s="9" t="s">
        <v>79</v>
      </c>
      <c r="E56" s="26" t="s">
        <v>119</v>
      </c>
      <c r="F56" s="26">
        <v>6</v>
      </c>
      <c r="G56" s="27">
        <v>3.42</v>
      </c>
      <c r="H56" s="74">
        <f t="shared" si="0"/>
        <v>3.2489999999999997</v>
      </c>
      <c r="I56" s="32" t="s">
        <v>124</v>
      </c>
      <c r="J56" s="32" t="s">
        <v>14</v>
      </c>
      <c r="K56" s="54"/>
      <c r="L56" s="454"/>
      <c r="M56" s="455"/>
      <c r="N56" s="33">
        <f t="shared" si="1"/>
        <v>0</v>
      </c>
      <c r="O56" s="5">
        <f t="shared" si="2"/>
        <v>0</v>
      </c>
      <c r="P56" s="34" t="s">
        <v>15</v>
      </c>
    </row>
    <row r="57" spans="1:16" s="60" customFormat="1" ht="12.75" x14ac:dyDescent="0.2">
      <c r="A57" s="424"/>
      <c r="B57" s="424" t="s">
        <v>218</v>
      </c>
      <c r="C57" s="31" t="s">
        <v>114</v>
      </c>
      <c r="D57" s="9" t="s">
        <v>82</v>
      </c>
      <c r="E57" s="26" t="s">
        <v>119</v>
      </c>
      <c r="F57" s="26">
        <v>6</v>
      </c>
      <c r="G57" s="27">
        <v>3.44</v>
      </c>
      <c r="H57" s="74">
        <f t="shared" si="0"/>
        <v>3.2679999999999998</v>
      </c>
      <c r="I57" s="32" t="s">
        <v>124</v>
      </c>
      <c r="J57" s="32" t="s">
        <v>14</v>
      </c>
      <c r="K57" s="54"/>
      <c r="L57" s="454"/>
      <c r="M57" s="455"/>
      <c r="N57" s="33">
        <f t="shared" si="1"/>
        <v>0</v>
      </c>
      <c r="O57" s="5">
        <f t="shared" si="2"/>
        <v>0</v>
      </c>
      <c r="P57" s="34" t="s">
        <v>15</v>
      </c>
    </row>
    <row r="58" spans="1:16" s="60" customFormat="1" ht="12.75" x14ac:dyDescent="0.2">
      <c r="A58" s="424"/>
      <c r="B58" s="424" t="s">
        <v>218</v>
      </c>
      <c r="C58" s="31" t="s">
        <v>115</v>
      </c>
      <c r="D58" s="9" t="s">
        <v>83</v>
      </c>
      <c r="E58" s="26" t="s">
        <v>119</v>
      </c>
      <c r="F58" s="26">
        <v>6</v>
      </c>
      <c r="G58" s="79">
        <v>3.44</v>
      </c>
      <c r="H58" s="80">
        <f t="shared" si="0"/>
        <v>3.2679999999999998</v>
      </c>
      <c r="I58" s="32" t="s">
        <v>124</v>
      </c>
      <c r="J58" s="32" t="s">
        <v>14</v>
      </c>
      <c r="K58" s="54"/>
      <c r="L58" s="454"/>
      <c r="M58" s="455"/>
      <c r="N58" s="33">
        <f t="shared" si="1"/>
        <v>0</v>
      </c>
      <c r="O58" s="5">
        <f t="shared" si="2"/>
        <v>0</v>
      </c>
      <c r="P58" s="34" t="s">
        <v>15</v>
      </c>
    </row>
    <row r="59" spans="1:16" s="60" customFormat="1" ht="15" customHeight="1" x14ac:dyDescent="0.2">
      <c r="A59" s="424"/>
      <c r="B59" s="424" t="s">
        <v>218</v>
      </c>
      <c r="C59" s="35" t="s">
        <v>116</v>
      </c>
      <c r="D59" s="10" t="s">
        <v>84</v>
      </c>
      <c r="E59" s="36" t="s">
        <v>119</v>
      </c>
      <c r="F59" s="36">
        <v>6</v>
      </c>
      <c r="G59" s="81">
        <v>3.44</v>
      </c>
      <c r="H59" s="82">
        <f t="shared" si="0"/>
        <v>3.2679999999999998</v>
      </c>
      <c r="I59" s="83" t="s">
        <v>124</v>
      </c>
      <c r="J59" s="38" t="s">
        <v>14</v>
      </c>
      <c r="K59" s="55"/>
      <c r="L59" s="456"/>
      <c r="M59" s="457"/>
      <c r="N59" s="39">
        <f t="shared" si="1"/>
        <v>0</v>
      </c>
      <c r="O59" s="7">
        <f t="shared" si="2"/>
        <v>0</v>
      </c>
      <c r="P59" s="40" t="s">
        <v>15</v>
      </c>
    </row>
    <row r="60" spans="1:16" s="60" customFormat="1" ht="15" customHeight="1" x14ac:dyDescent="0.2">
      <c r="A60" s="424" t="s">
        <v>3807</v>
      </c>
      <c r="B60" s="424" t="s">
        <v>218</v>
      </c>
      <c r="C60" s="35" t="s">
        <v>117</v>
      </c>
      <c r="D60" s="10" t="s">
        <v>85</v>
      </c>
      <c r="E60" s="36" t="s">
        <v>120</v>
      </c>
      <c r="F60" s="36">
        <v>1</v>
      </c>
      <c r="G60" s="81">
        <v>7.82</v>
      </c>
      <c r="H60" s="82">
        <f t="shared" si="0"/>
        <v>7.4290000000000003</v>
      </c>
      <c r="I60" s="83" t="s">
        <v>124</v>
      </c>
      <c r="J60" s="38" t="s">
        <v>14</v>
      </c>
      <c r="K60" s="55"/>
      <c r="L60" s="474"/>
      <c r="M60" s="475"/>
      <c r="N60" s="39">
        <f t="shared" si="1"/>
        <v>0</v>
      </c>
      <c r="O60" s="7">
        <f t="shared" si="2"/>
        <v>0</v>
      </c>
      <c r="P60" s="40" t="s">
        <v>15</v>
      </c>
    </row>
    <row r="61" spans="1:16" s="60" customFormat="1" ht="15" customHeight="1" x14ac:dyDescent="0.2">
      <c r="A61" s="426"/>
      <c r="B61" s="426"/>
      <c r="D61" s="67"/>
      <c r="E61" s="67"/>
      <c r="F61" s="67"/>
      <c r="G61" s="67"/>
      <c r="H61" s="67"/>
      <c r="I61" s="67"/>
      <c r="J61" s="67"/>
      <c r="K61" s="67"/>
      <c r="L61" s="68"/>
      <c r="M61" s="68"/>
      <c r="O61" s="68"/>
      <c r="P61" s="69"/>
    </row>
    <row r="62" spans="1:16" s="60" customFormat="1" ht="15" customHeight="1" x14ac:dyDescent="0.2">
      <c r="A62" s="426"/>
      <c r="B62" s="426"/>
      <c r="D62" s="67"/>
      <c r="E62" s="67"/>
      <c r="F62" s="67"/>
      <c r="G62" s="67"/>
      <c r="H62" s="67"/>
      <c r="I62" s="67"/>
      <c r="J62" s="67"/>
      <c r="K62" s="67"/>
      <c r="L62" s="68"/>
      <c r="M62" s="68"/>
      <c r="O62" s="68"/>
      <c r="P62" s="69"/>
    </row>
    <row r="63" spans="1:16" s="60" customFormat="1" ht="15" customHeight="1" x14ac:dyDescent="0.2">
      <c r="A63" s="426"/>
      <c r="B63" s="426"/>
      <c r="D63" s="67"/>
      <c r="E63" s="67"/>
      <c r="F63" s="67"/>
      <c r="G63" s="67"/>
      <c r="H63" s="67"/>
      <c r="I63" s="67"/>
      <c r="J63" s="67"/>
      <c r="K63" s="67"/>
      <c r="L63" s="68"/>
      <c r="M63" s="68"/>
      <c r="O63" s="68"/>
      <c r="P63" s="69"/>
    </row>
    <row r="64" spans="1:16" s="60" customFormat="1" ht="15" customHeight="1" x14ac:dyDescent="0.2">
      <c r="A64" s="426"/>
      <c r="B64" s="426"/>
      <c r="D64" s="67"/>
      <c r="E64" s="67"/>
      <c r="F64" s="67"/>
      <c r="G64" s="67"/>
      <c r="H64" s="67"/>
      <c r="I64" s="67"/>
      <c r="J64" s="67"/>
      <c r="K64" s="67"/>
      <c r="L64" s="68"/>
      <c r="M64" s="68"/>
      <c r="O64" s="68"/>
      <c r="P64" s="69"/>
    </row>
    <row r="65" spans="1:16" s="60" customFormat="1" ht="14.25" customHeight="1" x14ac:dyDescent="0.2">
      <c r="A65" s="427"/>
      <c r="B65" s="427"/>
      <c r="C65" s="24"/>
      <c r="D65" s="24"/>
      <c r="E65" s="477" t="s">
        <v>41</v>
      </c>
      <c r="F65" s="478" t="s">
        <v>39</v>
      </c>
      <c r="G65" s="479" t="s">
        <v>6</v>
      </c>
      <c r="H65" s="481" t="s">
        <v>51</v>
      </c>
      <c r="I65" s="482" t="s">
        <v>2</v>
      </c>
      <c r="J65" s="483" t="s">
        <v>3</v>
      </c>
      <c r="K65" s="514" t="s">
        <v>37</v>
      </c>
      <c r="L65" s="460" t="s">
        <v>7</v>
      </c>
      <c r="M65" s="461"/>
      <c r="N65" s="461"/>
      <c r="O65" s="461"/>
      <c r="P65" s="462"/>
    </row>
    <row r="66" spans="1:16" s="60" customFormat="1" ht="12.75" customHeight="1" x14ac:dyDescent="0.2">
      <c r="A66" s="427"/>
      <c r="B66" s="427"/>
      <c r="C66" s="463" t="s">
        <v>0</v>
      </c>
      <c r="D66" s="464" t="s">
        <v>1</v>
      </c>
      <c r="E66" s="477"/>
      <c r="F66" s="478"/>
      <c r="G66" s="480"/>
      <c r="H66" s="481"/>
      <c r="I66" s="482"/>
      <c r="J66" s="483"/>
      <c r="K66" s="514"/>
      <c r="L66" s="499" t="s">
        <v>8</v>
      </c>
      <c r="M66" s="500"/>
      <c r="N66" s="470" t="s">
        <v>4</v>
      </c>
      <c r="O66" s="472" t="s">
        <v>9</v>
      </c>
      <c r="P66" s="473" t="s">
        <v>52</v>
      </c>
    </row>
    <row r="67" spans="1:16" s="60" customFormat="1" ht="12.75" x14ac:dyDescent="0.2">
      <c r="A67" s="427"/>
      <c r="B67" s="427"/>
      <c r="C67" s="463"/>
      <c r="D67" s="465"/>
      <c r="E67" s="477"/>
      <c r="F67" s="478"/>
      <c r="G67" s="479"/>
      <c r="H67" s="481"/>
      <c r="I67" s="482"/>
      <c r="J67" s="483"/>
      <c r="K67" s="514"/>
      <c r="L67" s="501"/>
      <c r="M67" s="502"/>
      <c r="N67" s="471"/>
      <c r="O67" s="472"/>
      <c r="P67" s="473"/>
    </row>
    <row r="68" spans="1:16" s="60" customFormat="1" ht="23.25" x14ac:dyDescent="0.35">
      <c r="A68" s="426"/>
      <c r="B68" s="426" t="s">
        <v>218</v>
      </c>
      <c r="C68" s="90"/>
      <c r="D68" s="91" t="s">
        <v>128</v>
      </c>
      <c r="E68" s="67"/>
      <c r="F68" s="67"/>
      <c r="G68" s="67"/>
      <c r="H68" s="67"/>
      <c r="I68" s="67"/>
      <c r="J68" s="67"/>
      <c r="K68" s="67"/>
      <c r="L68" s="68"/>
      <c r="M68" s="68"/>
      <c r="O68" s="68"/>
      <c r="P68" s="69"/>
    </row>
    <row r="69" spans="1:16" s="60" customFormat="1" ht="15" customHeight="1" x14ac:dyDescent="0.2">
      <c r="A69" s="425"/>
      <c r="B69" s="425" t="s">
        <v>218</v>
      </c>
      <c r="C69" s="61" t="s">
        <v>129</v>
      </c>
      <c r="D69" s="9" t="s">
        <v>130</v>
      </c>
      <c r="E69" s="45" t="s">
        <v>210</v>
      </c>
      <c r="F69" s="45">
        <v>25</v>
      </c>
      <c r="G69" s="46">
        <v>1.45</v>
      </c>
      <c r="H69" s="73">
        <f t="shared" ref="H69:H120" si="3">G69*0.95</f>
        <v>1.3774999999999999</v>
      </c>
      <c r="I69" s="28" t="s">
        <v>212</v>
      </c>
      <c r="J69" s="28" t="s">
        <v>14</v>
      </c>
      <c r="K69" s="95"/>
      <c r="L69" s="458"/>
      <c r="M69" s="459"/>
      <c r="N69" s="29">
        <f t="shared" ref="N69:N120" si="4">O69*G69</f>
        <v>0</v>
      </c>
      <c r="O69" s="3">
        <f t="shared" ref="O69:O120" si="5">L69*F69</f>
        <v>0</v>
      </c>
      <c r="P69" s="30" t="s">
        <v>15</v>
      </c>
    </row>
    <row r="70" spans="1:16" s="60" customFormat="1" ht="12.75" x14ac:dyDescent="0.2">
      <c r="A70" s="424"/>
      <c r="B70" s="424" t="s">
        <v>218</v>
      </c>
      <c r="C70" s="31" t="s">
        <v>131</v>
      </c>
      <c r="D70" s="9" t="s">
        <v>132</v>
      </c>
      <c r="E70" s="26" t="s">
        <v>210</v>
      </c>
      <c r="F70" s="26">
        <v>25</v>
      </c>
      <c r="G70" s="27">
        <v>1.5</v>
      </c>
      <c r="H70" s="74">
        <f t="shared" si="3"/>
        <v>1.4249999999999998</v>
      </c>
      <c r="I70" s="32" t="s">
        <v>212</v>
      </c>
      <c r="J70" s="32" t="s">
        <v>14</v>
      </c>
      <c r="K70" s="96"/>
      <c r="L70" s="454"/>
      <c r="M70" s="455"/>
      <c r="N70" s="33">
        <f t="shared" si="4"/>
        <v>0</v>
      </c>
      <c r="O70" s="5">
        <f t="shared" si="5"/>
        <v>0</v>
      </c>
      <c r="P70" s="34" t="s">
        <v>15</v>
      </c>
    </row>
    <row r="71" spans="1:16" s="60" customFormat="1" ht="12.75" x14ac:dyDescent="0.2">
      <c r="A71" s="424"/>
      <c r="B71" s="424" t="s">
        <v>218</v>
      </c>
      <c r="C71" s="35" t="s">
        <v>133</v>
      </c>
      <c r="D71" s="10" t="s">
        <v>134</v>
      </c>
      <c r="E71" s="26" t="s">
        <v>210</v>
      </c>
      <c r="F71" s="26">
        <v>25</v>
      </c>
      <c r="G71" s="27">
        <v>1.45</v>
      </c>
      <c r="H71" s="74">
        <f t="shared" si="3"/>
        <v>1.3774999999999999</v>
      </c>
      <c r="I71" s="32" t="s">
        <v>212</v>
      </c>
      <c r="J71" s="32" t="s">
        <v>14</v>
      </c>
      <c r="K71" s="97"/>
      <c r="L71" s="456"/>
      <c r="M71" s="457"/>
      <c r="N71" s="33">
        <f t="shared" si="4"/>
        <v>0</v>
      </c>
      <c r="O71" s="5">
        <f t="shared" si="5"/>
        <v>0</v>
      </c>
      <c r="P71" s="34" t="s">
        <v>15</v>
      </c>
    </row>
    <row r="72" spans="1:16" s="60" customFormat="1" ht="12.75" x14ac:dyDescent="0.2">
      <c r="A72" s="424"/>
      <c r="B72" s="424" t="s">
        <v>218</v>
      </c>
      <c r="C72" s="25" t="s">
        <v>135</v>
      </c>
      <c r="D72" s="49" t="s">
        <v>130</v>
      </c>
      <c r="E72" s="45" t="s">
        <v>119</v>
      </c>
      <c r="F72" s="45">
        <v>12</v>
      </c>
      <c r="G72" s="46">
        <v>3.65</v>
      </c>
      <c r="H72" s="73">
        <f t="shared" si="3"/>
        <v>3.4674999999999998</v>
      </c>
      <c r="I72" s="28" t="s">
        <v>212</v>
      </c>
      <c r="J72" s="28" t="s">
        <v>14</v>
      </c>
      <c r="K72" s="95"/>
      <c r="L72" s="458"/>
      <c r="M72" s="459"/>
      <c r="N72" s="29">
        <f t="shared" si="4"/>
        <v>0</v>
      </c>
      <c r="O72" s="3">
        <f t="shared" si="5"/>
        <v>0</v>
      </c>
      <c r="P72" s="30" t="s">
        <v>15</v>
      </c>
    </row>
    <row r="73" spans="1:16" s="60" customFormat="1" ht="12.75" x14ac:dyDescent="0.2">
      <c r="A73" s="424"/>
      <c r="B73" s="424" t="s">
        <v>218</v>
      </c>
      <c r="C73" s="31" t="s">
        <v>136</v>
      </c>
      <c r="D73" s="9" t="s">
        <v>132</v>
      </c>
      <c r="E73" s="26" t="s">
        <v>119</v>
      </c>
      <c r="F73" s="26">
        <v>12</v>
      </c>
      <c r="G73" s="27">
        <v>3.8</v>
      </c>
      <c r="H73" s="74">
        <f t="shared" si="3"/>
        <v>3.61</v>
      </c>
      <c r="I73" s="32" t="s">
        <v>212</v>
      </c>
      <c r="J73" s="32" t="s">
        <v>14</v>
      </c>
      <c r="K73" s="96"/>
      <c r="L73" s="454"/>
      <c r="M73" s="455"/>
      <c r="N73" s="33">
        <f t="shared" si="4"/>
        <v>0</v>
      </c>
      <c r="O73" s="5">
        <f t="shared" si="5"/>
        <v>0</v>
      </c>
      <c r="P73" s="34" t="s">
        <v>15</v>
      </c>
    </row>
    <row r="74" spans="1:16" s="60" customFormat="1" ht="12.75" x14ac:dyDescent="0.2">
      <c r="A74" s="424"/>
      <c r="B74" s="424" t="s">
        <v>218</v>
      </c>
      <c r="C74" s="35" t="s">
        <v>137</v>
      </c>
      <c r="D74" s="10" t="s">
        <v>134</v>
      </c>
      <c r="E74" s="36" t="s">
        <v>119</v>
      </c>
      <c r="F74" s="36">
        <v>12</v>
      </c>
      <c r="G74" s="37">
        <v>3.75</v>
      </c>
      <c r="H74" s="75">
        <f t="shared" si="3"/>
        <v>3.5625</v>
      </c>
      <c r="I74" s="38" t="s">
        <v>212</v>
      </c>
      <c r="J74" s="38" t="s">
        <v>14</v>
      </c>
      <c r="K74" s="97"/>
      <c r="L74" s="456"/>
      <c r="M74" s="457"/>
      <c r="N74" s="39">
        <f t="shared" si="4"/>
        <v>0</v>
      </c>
      <c r="O74" s="7">
        <f t="shared" si="5"/>
        <v>0</v>
      </c>
      <c r="P74" s="40" t="s">
        <v>15</v>
      </c>
    </row>
    <row r="75" spans="1:16" s="60" customFormat="1" ht="23.25" x14ac:dyDescent="0.35">
      <c r="A75" s="426" t="s">
        <v>3808</v>
      </c>
      <c r="B75" s="426" t="s">
        <v>218</v>
      </c>
      <c r="C75" s="21"/>
      <c r="D75" s="252" t="s">
        <v>370</v>
      </c>
      <c r="E75" s="252"/>
      <c r="F75" s="252"/>
      <c r="G75" s="71"/>
      <c r="H75" s="71"/>
      <c r="I75" s="71"/>
      <c r="J75" s="71"/>
      <c r="K75" s="59"/>
      <c r="L75" s="22"/>
      <c r="M75" s="22"/>
      <c r="N75" s="21"/>
      <c r="O75" s="22"/>
      <c r="P75" s="23"/>
    </row>
    <row r="76" spans="1:16" s="60" customFormat="1" ht="12.75" x14ac:dyDescent="0.2">
      <c r="A76" s="424" t="s">
        <v>3808</v>
      </c>
      <c r="B76" s="424" t="s">
        <v>218</v>
      </c>
      <c r="C76" s="25" t="s">
        <v>138</v>
      </c>
      <c r="D76" s="49" t="s">
        <v>69</v>
      </c>
      <c r="E76" s="45" t="s">
        <v>211</v>
      </c>
      <c r="F76" s="45">
        <v>24</v>
      </c>
      <c r="G76" s="46">
        <v>0.66</v>
      </c>
      <c r="H76" s="73">
        <f t="shared" si="3"/>
        <v>0.627</v>
      </c>
      <c r="I76" s="28" t="s">
        <v>213</v>
      </c>
      <c r="J76" s="28" t="s">
        <v>14</v>
      </c>
      <c r="K76" s="95">
        <v>0.12</v>
      </c>
      <c r="L76" s="458"/>
      <c r="M76" s="459"/>
      <c r="N76" s="29">
        <f t="shared" si="4"/>
        <v>0</v>
      </c>
      <c r="O76" s="3">
        <f t="shared" si="5"/>
        <v>0</v>
      </c>
      <c r="P76" s="30" t="s">
        <v>15</v>
      </c>
    </row>
    <row r="77" spans="1:16" s="60" customFormat="1" ht="12.75" x14ac:dyDescent="0.2">
      <c r="A77" s="424" t="s">
        <v>3808</v>
      </c>
      <c r="B77" s="424" t="s">
        <v>218</v>
      </c>
      <c r="C77" s="31" t="s">
        <v>139</v>
      </c>
      <c r="D77" s="9" t="s">
        <v>140</v>
      </c>
      <c r="E77" s="26" t="s">
        <v>211</v>
      </c>
      <c r="F77" s="26">
        <v>24</v>
      </c>
      <c r="G77" s="27">
        <v>0.8</v>
      </c>
      <c r="H77" s="74">
        <f t="shared" si="3"/>
        <v>0.76</v>
      </c>
      <c r="I77" s="32" t="s">
        <v>213</v>
      </c>
      <c r="J77" s="32" t="s">
        <v>14</v>
      </c>
      <c r="K77" s="96">
        <v>0.12</v>
      </c>
      <c r="L77" s="454"/>
      <c r="M77" s="455"/>
      <c r="N77" s="33">
        <f t="shared" si="4"/>
        <v>0</v>
      </c>
      <c r="O77" s="5">
        <f t="shared" si="5"/>
        <v>0</v>
      </c>
      <c r="P77" s="34" t="s">
        <v>15</v>
      </c>
    </row>
    <row r="78" spans="1:16" s="60" customFormat="1" ht="12.75" x14ac:dyDescent="0.2">
      <c r="A78" s="424" t="s">
        <v>3808</v>
      </c>
      <c r="B78" s="424" t="s">
        <v>218</v>
      </c>
      <c r="C78" s="31" t="s">
        <v>141</v>
      </c>
      <c r="D78" s="9" t="s">
        <v>142</v>
      </c>
      <c r="E78" s="26" t="s">
        <v>211</v>
      </c>
      <c r="F78" s="26">
        <v>24</v>
      </c>
      <c r="G78" s="27">
        <v>0.8</v>
      </c>
      <c r="H78" s="74">
        <f t="shared" si="3"/>
        <v>0.76</v>
      </c>
      <c r="I78" s="32" t="s">
        <v>213</v>
      </c>
      <c r="J78" s="32" t="s">
        <v>14</v>
      </c>
      <c r="K78" s="96">
        <v>0.12</v>
      </c>
      <c r="L78" s="454"/>
      <c r="M78" s="455"/>
      <c r="N78" s="33">
        <f t="shared" si="4"/>
        <v>0</v>
      </c>
      <c r="O78" s="5">
        <f t="shared" si="5"/>
        <v>0</v>
      </c>
      <c r="P78" s="34" t="s">
        <v>15</v>
      </c>
    </row>
    <row r="79" spans="1:16" s="60" customFormat="1" ht="12.75" x14ac:dyDescent="0.2">
      <c r="A79" s="424" t="s">
        <v>3808</v>
      </c>
      <c r="B79" s="424" t="s">
        <v>218</v>
      </c>
      <c r="C79" s="31" t="s">
        <v>143</v>
      </c>
      <c r="D79" s="9" t="s">
        <v>144</v>
      </c>
      <c r="E79" s="26" t="s">
        <v>211</v>
      </c>
      <c r="F79" s="26">
        <v>24</v>
      </c>
      <c r="G79" s="27">
        <v>0.8</v>
      </c>
      <c r="H79" s="74">
        <f t="shared" si="3"/>
        <v>0.76</v>
      </c>
      <c r="I79" s="32" t="s">
        <v>213</v>
      </c>
      <c r="J79" s="32" t="s">
        <v>14</v>
      </c>
      <c r="K79" s="96">
        <v>0.12</v>
      </c>
      <c r="L79" s="454"/>
      <c r="M79" s="455"/>
      <c r="N79" s="33">
        <f t="shared" si="4"/>
        <v>0</v>
      </c>
      <c r="O79" s="5">
        <f t="shared" si="5"/>
        <v>0</v>
      </c>
      <c r="P79" s="34" t="s">
        <v>15</v>
      </c>
    </row>
    <row r="80" spans="1:16" s="60" customFormat="1" ht="12.75" x14ac:dyDescent="0.2">
      <c r="A80" s="424" t="s">
        <v>3808</v>
      </c>
      <c r="B80" s="424" t="s">
        <v>218</v>
      </c>
      <c r="C80" s="31" t="s">
        <v>145</v>
      </c>
      <c r="D80" s="9" t="s">
        <v>146</v>
      </c>
      <c r="E80" s="26" t="s">
        <v>211</v>
      </c>
      <c r="F80" s="26">
        <v>24</v>
      </c>
      <c r="G80" s="27">
        <v>0.8</v>
      </c>
      <c r="H80" s="74">
        <f t="shared" si="3"/>
        <v>0.76</v>
      </c>
      <c r="I80" s="32" t="s">
        <v>213</v>
      </c>
      <c r="J80" s="32" t="s">
        <v>14</v>
      </c>
      <c r="K80" s="96">
        <v>0.12</v>
      </c>
      <c r="L80" s="454"/>
      <c r="M80" s="455"/>
      <c r="N80" s="33">
        <f t="shared" si="4"/>
        <v>0</v>
      </c>
      <c r="O80" s="5">
        <f t="shared" si="5"/>
        <v>0</v>
      </c>
      <c r="P80" s="34" t="s">
        <v>15</v>
      </c>
    </row>
    <row r="81" spans="1:16" s="60" customFormat="1" ht="12.75" x14ac:dyDescent="0.2">
      <c r="A81" s="424" t="s">
        <v>3808</v>
      </c>
      <c r="B81" s="424" t="s">
        <v>218</v>
      </c>
      <c r="C81" s="31" t="s">
        <v>147</v>
      </c>
      <c r="D81" s="9" t="s">
        <v>148</v>
      </c>
      <c r="E81" s="26" t="s">
        <v>211</v>
      </c>
      <c r="F81" s="26">
        <v>24</v>
      </c>
      <c r="G81" s="27">
        <v>0.8</v>
      </c>
      <c r="H81" s="74">
        <f t="shared" si="3"/>
        <v>0.76</v>
      </c>
      <c r="I81" s="32" t="s">
        <v>213</v>
      </c>
      <c r="J81" s="32" t="s">
        <v>14</v>
      </c>
      <c r="K81" s="96">
        <v>0.12</v>
      </c>
      <c r="L81" s="454"/>
      <c r="M81" s="455"/>
      <c r="N81" s="33">
        <f t="shared" si="4"/>
        <v>0</v>
      </c>
      <c r="O81" s="5">
        <f t="shared" si="5"/>
        <v>0</v>
      </c>
      <c r="P81" s="34" t="s">
        <v>15</v>
      </c>
    </row>
    <row r="82" spans="1:16" s="60" customFormat="1" ht="12.75" x14ac:dyDescent="0.2">
      <c r="A82" s="424" t="s">
        <v>3808</v>
      </c>
      <c r="B82" s="424" t="s">
        <v>218</v>
      </c>
      <c r="C82" s="31" t="s">
        <v>149</v>
      </c>
      <c r="D82" s="9" t="s">
        <v>150</v>
      </c>
      <c r="E82" s="26" t="s">
        <v>211</v>
      </c>
      <c r="F82" s="26">
        <v>24</v>
      </c>
      <c r="G82" s="27">
        <v>0.76</v>
      </c>
      <c r="H82" s="74">
        <f t="shared" si="3"/>
        <v>0.72199999999999998</v>
      </c>
      <c r="I82" s="32" t="s">
        <v>213</v>
      </c>
      <c r="J82" s="32" t="s">
        <v>14</v>
      </c>
      <c r="K82" s="96">
        <v>0.12</v>
      </c>
      <c r="L82" s="454"/>
      <c r="M82" s="455"/>
      <c r="N82" s="33">
        <f t="shared" si="4"/>
        <v>0</v>
      </c>
      <c r="O82" s="5">
        <f t="shared" si="5"/>
        <v>0</v>
      </c>
      <c r="P82" s="34" t="s">
        <v>15</v>
      </c>
    </row>
    <row r="83" spans="1:16" s="60" customFormat="1" ht="12.75" x14ac:dyDescent="0.2">
      <c r="A83" s="424" t="s">
        <v>3808</v>
      </c>
      <c r="B83" s="424" t="s">
        <v>218</v>
      </c>
      <c r="C83" s="31" t="s">
        <v>151</v>
      </c>
      <c r="D83" s="9" t="s">
        <v>152</v>
      </c>
      <c r="E83" s="26" t="s">
        <v>211</v>
      </c>
      <c r="F83" s="26">
        <v>24</v>
      </c>
      <c r="G83" s="79">
        <v>0.73</v>
      </c>
      <c r="H83" s="80">
        <f t="shared" si="3"/>
        <v>0.69350000000000001</v>
      </c>
      <c r="I83" s="102" t="s">
        <v>213</v>
      </c>
      <c r="J83" s="32" t="s">
        <v>14</v>
      </c>
      <c r="K83" s="96">
        <v>0.12</v>
      </c>
      <c r="L83" s="454"/>
      <c r="M83" s="455"/>
      <c r="N83" s="33">
        <f t="shared" si="4"/>
        <v>0</v>
      </c>
      <c r="O83" s="5">
        <f t="shared" si="5"/>
        <v>0</v>
      </c>
      <c r="P83" s="34" t="s">
        <v>15</v>
      </c>
    </row>
    <row r="84" spans="1:16" s="60" customFormat="1" ht="12.75" x14ac:dyDescent="0.2">
      <c r="A84" s="424" t="s">
        <v>3808</v>
      </c>
      <c r="B84" s="424" t="s">
        <v>218</v>
      </c>
      <c r="C84" s="35" t="s">
        <v>153</v>
      </c>
      <c r="D84" s="10" t="s">
        <v>154</v>
      </c>
      <c r="E84" s="36" t="s">
        <v>211</v>
      </c>
      <c r="F84" s="36">
        <v>24</v>
      </c>
      <c r="G84" s="81">
        <v>0.66</v>
      </c>
      <c r="H84" s="82">
        <f t="shared" si="3"/>
        <v>0.627</v>
      </c>
      <c r="I84" s="83" t="s">
        <v>213</v>
      </c>
      <c r="J84" s="38" t="s">
        <v>14</v>
      </c>
      <c r="K84" s="97">
        <v>0.12</v>
      </c>
      <c r="L84" s="456"/>
      <c r="M84" s="457"/>
      <c r="N84" s="39">
        <f t="shared" si="4"/>
        <v>0</v>
      </c>
      <c r="O84" s="7">
        <f t="shared" si="5"/>
        <v>0</v>
      </c>
      <c r="P84" s="40" t="s">
        <v>15</v>
      </c>
    </row>
    <row r="85" spans="1:16" s="60" customFormat="1" ht="12.75" x14ac:dyDescent="0.2">
      <c r="A85" s="424" t="s">
        <v>3808</v>
      </c>
      <c r="B85" s="424" t="s">
        <v>218</v>
      </c>
      <c r="C85" s="25" t="s">
        <v>155</v>
      </c>
      <c r="D85" s="49" t="s">
        <v>69</v>
      </c>
      <c r="E85" s="45" t="s">
        <v>49</v>
      </c>
      <c r="F85" s="45">
        <v>6</v>
      </c>
      <c r="G85" s="46">
        <v>1.55</v>
      </c>
      <c r="H85" s="73">
        <f t="shared" si="3"/>
        <v>1.4724999999999999</v>
      </c>
      <c r="I85" s="28" t="s">
        <v>213</v>
      </c>
      <c r="J85" s="28" t="s">
        <v>14</v>
      </c>
      <c r="K85" s="98">
        <v>0.25</v>
      </c>
      <c r="L85" s="458"/>
      <c r="M85" s="459"/>
      <c r="N85" s="29">
        <f t="shared" si="4"/>
        <v>0</v>
      </c>
      <c r="O85" s="3">
        <f t="shared" si="5"/>
        <v>0</v>
      </c>
      <c r="P85" s="30" t="s">
        <v>15</v>
      </c>
    </row>
    <row r="86" spans="1:16" s="60" customFormat="1" ht="12.75" x14ac:dyDescent="0.2">
      <c r="A86" s="424" t="s">
        <v>3808</v>
      </c>
      <c r="B86" s="424" t="s">
        <v>218</v>
      </c>
      <c r="C86" s="31" t="s">
        <v>3906</v>
      </c>
      <c r="D86" s="9" t="s">
        <v>3908</v>
      </c>
      <c r="E86" s="26" t="s">
        <v>119</v>
      </c>
      <c r="F86" s="26">
        <v>6</v>
      </c>
      <c r="G86" s="27">
        <v>1.65</v>
      </c>
      <c r="H86" s="74">
        <f t="shared" ref="H86" si="6">G86*0.95</f>
        <v>1.5674999999999999</v>
      </c>
      <c r="I86" s="32" t="s">
        <v>213</v>
      </c>
      <c r="J86" s="440" t="s">
        <v>3907</v>
      </c>
      <c r="K86" s="99">
        <v>0.25</v>
      </c>
      <c r="L86" s="454"/>
      <c r="M86" s="455"/>
      <c r="N86" s="33">
        <f t="shared" ref="N86" si="7">O86*G86</f>
        <v>0</v>
      </c>
      <c r="O86" s="5">
        <f t="shared" ref="O86" si="8">L86*F86</f>
        <v>0</v>
      </c>
      <c r="P86" s="34" t="s">
        <v>15</v>
      </c>
    </row>
    <row r="87" spans="1:16" s="60" customFormat="1" ht="12.75" x14ac:dyDescent="0.2">
      <c r="A87" s="424" t="s">
        <v>3808</v>
      </c>
      <c r="B87" s="424" t="s">
        <v>218</v>
      </c>
      <c r="C87" s="31" t="s">
        <v>156</v>
      </c>
      <c r="D87" s="9" t="s">
        <v>140</v>
      </c>
      <c r="E87" s="26" t="s">
        <v>49</v>
      </c>
      <c r="F87" s="26">
        <v>6</v>
      </c>
      <c r="G87" s="27">
        <v>2.4</v>
      </c>
      <c r="H87" s="74">
        <f t="shared" si="3"/>
        <v>2.2799999999999998</v>
      </c>
      <c r="I87" s="32" t="s">
        <v>213</v>
      </c>
      <c r="J87" s="32" t="s">
        <v>14</v>
      </c>
      <c r="K87" s="99">
        <v>0.25</v>
      </c>
      <c r="L87" s="454"/>
      <c r="M87" s="455"/>
      <c r="N87" s="33">
        <f t="shared" si="4"/>
        <v>0</v>
      </c>
      <c r="O87" s="5">
        <f t="shared" si="5"/>
        <v>0</v>
      </c>
      <c r="P87" s="34" t="s">
        <v>15</v>
      </c>
    </row>
    <row r="88" spans="1:16" s="60" customFormat="1" ht="12.75" x14ac:dyDescent="0.2">
      <c r="A88" s="424" t="s">
        <v>3808</v>
      </c>
      <c r="B88" s="424" t="s">
        <v>218</v>
      </c>
      <c r="C88" s="31" t="s">
        <v>157</v>
      </c>
      <c r="D88" s="9" t="s">
        <v>158</v>
      </c>
      <c r="E88" s="26" t="s">
        <v>49</v>
      </c>
      <c r="F88" s="26">
        <v>6</v>
      </c>
      <c r="G88" s="27">
        <v>2.4</v>
      </c>
      <c r="H88" s="74">
        <f t="shared" si="3"/>
        <v>2.2799999999999998</v>
      </c>
      <c r="I88" s="32" t="s">
        <v>213</v>
      </c>
      <c r="J88" s="32" t="s">
        <v>14</v>
      </c>
      <c r="K88" s="99">
        <v>0.25</v>
      </c>
      <c r="L88" s="454"/>
      <c r="M88" s="455"/>
      <c r="N88" s="33">
        <f t="shared" si="4"/>
        <v>0</v>
      </c>
      <c r="O88" s="5">
        <f t="shared" si="5"/>
        <v>0</v>
      </c>
      <c r="P88" s="34" t="s">
        <v>15</v>
      </c>
    </row>
    <row r="89" spans="1:16" s="60" customFormat="1" ht="12.75" x14ac:dyDescent="0.2">
      <c r="A89" s="424" t="s">
        <v>3808</v>
      </c>
      <c r="B89" s="424" t="s">
        <v>218</v>
      </c>
      <c r="C89" s="31" t="s">
        <v>159</v>
      </c>
      <c r="D89" s="9" t="s">
        <v>160</v>
      </c>
      <c r="E89" s="26" t="s">
        <v>49</v>
      </c>
      <c r="F89" s="26">
        <v>6</v>
      </c>
      <c r="G89" s="27">
        <v>2.4</v>
      </c>
      <c r="H89" s="74">
        <f t="shared" si="3"/>
        <v>2.2799999999999998</v>
      </c>
      <c r="I89" s="32" t="s">
        <v>213</v>
      </c>
      <c r="J89" s="32" t="s">
        <v>14</v>
      </c>
      <c r="K89" s="99">
        <v>0.25</v>
      </c>
      <c r="L89" s="454"/>
      <c r="M89" s="455"/>
      <c r="N89" s="33">
        <f t="shared" si="4"/>
        <v>0</v>
      </c>
      <c r="O89" s="5">
        <f t="shared" si="5"/>
        <v>0</v>
      </c>
      <c r="P89" s="34" t="s">
        <v>15</v>
      </c>
    </row>
    <row r="90" spans="1:16" s="60" customFormat="1" ht="12.75" x14ac:dyDescent="0.2">
      <c r="A90" s="424" t="s">
        <v>3808</v>
      </c>
      <c r="B90" s="424" t="s">
        <v>218</v>
      </c>
      <c r="C90" s="31" t="s">
        <v>161</v>
      </c>
      <c r="D90" s="9" t="s">
        <v>162</v>
      </c>
      <c r="E90" s="26" t="s">
        <v>49</v>
      </c>
      <c r="F90" s="26">
        <v>6</v>
      </c>
      <c r="G90" s="27">
        <v>2.75</v>
      </c>
      <c r="H90" s="74">
        <f t="shared" si="3"/>
        <v>2.6124999999999998</v>
      </c>
      <c r="I90" s="32" t="s">
        <v>213</v>
      </c>
      <c r="J90" s="32" t="s">
        <v>14</v>
      </c>
      <c r="K90" s="99">
        <v>0.25</v>
      </c>
      <c r="L90" s="454"/>
      <c r="M90" s="455"/>
      <c r="N90" s="33">
        <f t="shared" si="4"/>
        <v>0</v>
      </c>
      <c r="O90" s="5">
        <f t="shared" si="5"/>
        <v>0</v>
      </c>
      <c r="P90" s="34" t="s">
        <v>15</v>
      </c>
    </row>
    <row r="91" spans="1:16" s="60" customFormat="1" ht="12.75" x14ac:dyDescent="0.2">
      <c r="A91" s="424" t="s">
        <v>3808</v>
      </c>
      <c r="B91" s="424" t="s">
        <v>218</v>
      </c>
      <c r="C91" s="31" t="s">
        <v>163</v>
      </c>
      <c r="D91" s="9" t="s">
        <v>164</v>
      </c>
      <c r="E91" s="26" t="s">
        <v>49</v>
      </c>
      <c r="F91" s="26">
        <v>6</v>
      </c>
      <c r="G91" s="27">
        <v>3.11</v>
      </c>
      <c r="H91" s="74">
        <f t="shared" si="3"/>
        <v>2.9544999999999999</v>
      </c>
      <c r="I91" s="32" t="s">
        <v>213</v>
      </c>
      <c r="J91" s="32" t="s">
        <v>14</v>
      </c>
      <c r="K91" s="99">
        <v>0.25</v>
      </c>
      <c r="L91" s="454"/>
      <c r="M91" s="455"/>
      <c r="N91" s="33">
        <f t="shared" si="4"/>
        <v>0</v>
      </c>
      <c r="O91" s="5">
        <f t="shared" si="5"/>
        <v>0</v>
      </c>
      <c r="P91" s="34" t="s">
        <v>15</v>
      </c>
    </row>
    <row r="92" spans="1:16" s="60" customFormat="1" ht="12.75" x14ac:dyDescent="0.2">
      <c r="A92" s="424" t="s">
        <v>3808</v>
      </c>
      <c r="B92" s="424" t="s">
        <v>218</v>
      </c>
      <c r="C92" s="31" t="s">
        <v>165</v>
      </c>
      <c r="D92" s="9" t="s">
        <v>166</v>
      </c>
      <c r="E92" s="26" t="s">
        <v>49</v>
      </c>
      <c r="F92" s="26">
        <v>6</v>
      </c>
      <c r="G92" s="27">
        <v>2.4</v>
      </c>
      <c r="H92" s="74">
        <f t="shared" si="3"/>
        <v>2.2799999999999998</v>
      </c>
      <c r="I92" s="32" t="s">
        <v>213</v>
      </c>
      <c r="J92" s="32" t="s">
        <v>14</v>
      </c>
      <c r="K92" s="99">
        <v>0.25</v>
      </c>
      <c r="L92" s="454"/>
      <c r="M92" s="455"/>
      <c r="N92" s="33">
        <f t="shared" si="4"/>
        <v>0</v>
      </c>
      <c r="O92" s="5">
        <f t="shared" si="5"/>
        <v>0</v>
      </c>
      <c r="P92" s="34" t="s">
        <v>15</v>
      </c>
    </row>
    <row r="93" spans="1:16" s="60" customFormat="1" ht="12.75" x14ac:dyDescent="0.2">
      <c r="A93" s="424" t="s">
        <v>3808</v>
      </c>
      <c r="B93" s="424" t="s">
        <v>218</v>
      </c>
      <c r="C93" s="31" t="s">
        <v>167</v>
      </c>
      <c r="D93" s="9" t="s">
        <v>168</v>
      </c>
      <c r="E93" s="26" t="s">
        <v>49</v>
      </c>
      <c r="F93" s="26">
        <v>6</v>
      </c>
      <c r="G93" s="27">
        <v>2.4</v>
      </c>
      <c r="H93" s="74">
        <f t="shared" si="3"/>
        <v>2.2799999999999998</v>
      </c>
      <c r="I93" s="32" t="s">
        <v>213</v>
      </c>
      <c r="J93" s="32" t="s">
        <v>14</v>
      </c>
      <c r="K93" s="99">
        <v>0.25</v>
      </c>
      <c r="L93" s="454"/>
      <c r="M93" s="455"/>
      <c r="N93" s="33">
        <f t="shared" si="4"/>
        <v>0</v>
      </c>
      <c r="O93" s="5">
        <f t="shared" si="5"/>
        <v>0</v>
      </c>
      <c r="P93" s="34" t="s">
        <v>15</v>
      </c>
    </row>
    <row r="94" spans="1:16" s="60" customFormat="1" ht="12.75" x14ac:dyDescent="0.2">
      <c r="A94" s="424" t="s">
        <v>3808</v>
      </c>
      <c r="B94" s="424" t="s">
        <v>218</v>
      </c>
      <c r="C94" s="31" t="s">
        <v>169</v>
      </c>
      <c r="D94" s="9" t="s">
        <v>170</v>
      </c>
      <c r="E94" s="26" t="s">
        <v>49</v>
      </c>
      <c r="F94" s="26">
        <v>6</v>
      </c>
      <c r="G94" s="27">
        <v>3.11</v>
      </c>
      <c r="H94" s="74">
        <f t="shared" si="3"/>
        <v>2.9544999999999999</v>
      </c>
      <c r="I94" s="32" t="s">
        <v>213</v>
      </c>
      <c r="J94" s="32" t="s">
        <v>14</v>
      </c>
      <c r="K94" s="99">
        <v>0.25</v>
      </c>
      <c r="L94" s="454"/>
      <c r="M94" s="455"/>
      <c r="N94" s="33">
        <f t="shared" si="4"/>
        <v>0</v>
      </c>
      <c r="O94" s="5">
        <f t="shared" si="5"/>
        <v>0</v>
      </c>
      <c r="P94" s="34" t="s">
        <v>15</v>
      </c>
    </row>
    <row r="95" spans="1:16" s="60" customFormat="1" ht="12.75" x14ac:dyDescent="0.2">
      <c r="A95" s="424" t="s">
        <v>3808</v>
      </c>
      <c r="B95" s="424" t="s">
        <v>218</v>
      </c>
      <c r="C95" s="31" t="s">
        <v>171</v>
      </c>
      <c r="D95" s="9" t="s">
        <v>172</v>
      </c>
      <c r="E95" s="26" t="s">
        <v>49</v>
      </c>
      <c r="F95" s="26">
        <v>6</v>
      </c>
      <c r="G95" s="27">
        <v>2.25</v>
      </c>
      <c r="H95" s="74">
        <f t="shared" si="3"/>
        <v>2.1374999999999997</v>
      </c>
      <c r="I95" s="32" t="s">
        <v>213</v>
      </c>
      <c r="J95" s="32" t="s">
        <v>14</v>
      </c>
      <c r="K95" s="99">
        <v>0.25</v>
      </c>
      <c r="L95" s="454"/>
      <c r="M95" s="455"/>
      <c r="N95" s="33">
        <f t="shared" si="4"/>
        <v>0</v>
      </c>
      <c r="O95" s="5">
        <f t="shared" si="5"/>
        <v>0</v>
      </c>
      <c r="P95" s="34" t="s">
        <v>15</v>
      </c>
    </row>
    <row r="96" spans="1:16" s="60" customFormat="1" ht="12.75" x14ac:dyDescent="0.2">
      <c r="A96" s="424" t="s">
        <v>3808</v>
      </c>
      <c r="B96" s="424" t="s">
        <v>218</v>
      </c>
      <c r="C96" s="31" t="s">
        <v>173</v>
      </c>
      <c r="D96" s="9" t="s">
        <v>174</v>
      </c>
      <c r="E96" s="26" t="s">
        <v>49</v>
      </c>
      <c r="F96" s="26">
        <v>6</v>
      </c>
      <c r="G96" s="27">
        <v>2</v>
      </c>
      <c r="H96" s="74">
        <f t="shared" si="3"/>
        <v>1.9</v>
      </c>
      <c r="I96" s="32" t="s">
        <v>213</v>
      </c>
      <c r="J96" s="32" t="s">
        <v>14</v>
      </c>
      <c r="K96" s="99">
        <v>0.25</v>
      </c>
      <c r="L96" s="454"/>
      <c r="M96" s="455"/>
      <c r="N96" s="33">
        <f t="shared" si="4"/>
        <v>0</v>
      </c>
      <c r="O96" s="5">
        <f t="shared" si="5"/>
        <v>0</v>
      </c>
      <c r="P96" s="34" t="s">
        <v>15</v>
      </c>
    </row>
    <row r="97" spans="1:16" s="60" customFormat="1" ht="12.75" x14ac:dyDescent="0.2">
      <c r="A97" s="424" t="s">
        <v>3808</v>
      </c>
      <c r="B97" s="424" t="s">
        <v>218</v>
      </c>
      <c r="C97" s="31" t="s">
        <v>175</v>
      </c>
      <c r="D97" s="9" t="s">
        <v>148</v>
      </c>
      <c r="E97" s="26" t="s">
        <v>49</v>
      </c>
      <c r="F97" s="26">
        <v>6</v>
      </c>
      <c r="G97" s="27">
        <v>2</v>
      </c>
      <c r="H97" s="74">
        <f t="shared" si="3"/>
        <v>1.9</v>
      </c>
      <c r="I97" s="32" t="s">
        <v>213</v>
      </c>
      <c r="J97" s="32" t="s">
        <v>14</v>
      </c>
      <c r="K97" s="99">
        <v>0.25</v>
      </c>
      <c r="L97" s="454"/>
      <c r="M97" s="455"/>
      <c r="N97" s="33">
        <f t="shared" si="4"/>
        <v>0</v>
      </c>
      <c r="O97" s="5">
        <f t="shared" si="5"/>
        <v>0</v>
      </c>
      <c r="P97" s="34" t="s">
        <v>15</v>
      </c>
    </row>
    <row r="98" spans="1:16" s="60" customFormat="1" ht="12.75" x14ac:dyDescent="0.2">
      <c r="A98" s="424" t="s">
        <v>3808</v>
      </c>
      <c r="B98" s="424" t="s">
        <v>218</v>
      </c>
      <c r="C98" s="31" t="s">
        <v>176</v>
      </c>
      <c r="D98" s="9" t="s">
        <v>177</v>
      </c>
      <c r="E98" s="26" t="s">
        <v>49</v>
      </c>
      <c r="F98" s="26">
        <v>6</v>
      </c>
      <c r="G98" s="27">
        <v>6.16</v>
      </c>
      <c r="H98" s="74">
        <f t="shared" si="3"/>
        <v>5.8519999999999994</v>
      </c>
      <c r="I98" s="32" t="s">
        <v>213</v>
      </c>
      <c r="J98" s="32" t="s">
        <v>14</v>
      </c>
      <c r="K98" s="99">
        <v>0.25</v>
      </c>
      <c r="L98" s="454"/>
      <c r="M98" s="455"/>
      <c r="N98" s="33">
        <f t="shared" si="4"/>
        <v>0</v>
      </c>
      <c r="O98" s="5">
        <f t="shared" si="5"/>
        <v>0</v>
      </c>
      <c r="P98" s="34" t="s">
        <v>15</v>
      </c>
    </row>
    <row r="99" spans="1:16" s="60" customFormat="1" ht="12.75" x14ac:dyDescent="0.2">
      <c r="A99" s="424" t="s">
        <v>3808</v>
      </c>
      <c r="B99" s="424" t="s">
        <v>218</v>
      </c>
      <c r="C99" s="31" t="s">
        <v>178</v>
      </c>
      <c r="D99" s="9" t="s">
        <v>179</v>
      </c>
      <c r="E99" s="26" t="s">
        <v>49</v>
      </c>
      <c r="F99" s="26">
        <v>6</v>
      </c>
      <c r="G99" s="27">
        <v>3</v>
      </c>
      <c r="H99" s="74">
        <f t="shared" si="3"/>
        <v>2.8499999999999996</v>
      </c>
      <c r="I99" s="32" t="s">
        <v>213</v>
      </c>
      <c r="J99" s="32" t="s">
        <v>14</v>
      </c>
      <c r="K99" s="99">
        <v>0.25</v>
      </c>
      <c r="L99" s="454"/>
      <c r="M99" s="455"/>
      <c r="N99" s="33">
        <f t="shared" si="4"/>
        <v>0</v>
      </c>
      <c r="O99" s="5">
        <f t="shared" si="5"/>
        <v>0</v>
      </c>
      <c r="P99" s="34" t="s">
        <v>15</v>
      </c>
    </row>
    <row r="100" spans="1:16" s="60" customFormat="1" ht="12.75" x14ac:dyDescent="0.2">
      <c r="A100" s="424" t="s">
        <v>3808</v>
      </c>
      <c r="B100" s="424" t="s">
        <v>218</v>
      </c>
      <c r="C100" s="31" t="s">
        <v>180</v>
      </c>
      <c r="D100" s="9" t="s">
        <v>181</v>
      </c>
      <c r="E100" s="26" t="s">
        <v>49</v>
      </c>
      <c r="F100" s="26">
        <v>6</v>
      </c>
      <c r="G100" s="27">
        <v>3</v>
      </c>
      <c r="H100" s="74">
        <f t="shared" si="3"/>
        <v>2.8499999999999996</v>
      </c>
      <c r="I100" s="32" t="s">
        <v>213</v>
      </c>
      <c r="J100" s="32" t="s">
        <v>14</v>
      </c>
      <c r="K100" s="99">
        <v>0.25</v>
      </c>
      <c r="L100" s="454"/>
      <c r="M100" s="455"/>
      <c r="N100" s="33">
        <f t="shared" si="4"/>
        <v>0</v>
      </c>
      <c r="O100" s="5">
        <f t="shared" si="5"/>
        <v>0</v>
      </c>
      <c r="P100" s="34" t="s">
        <v>15</v>
      </c>
    </row>
    <row r="101" spans="1:16" s="60" customFormat="1" ht="12.75" x14ac:dyDescent="0.2">
      <c r="A101" s="424" t="s">
        <v>3808</v>
      </c>
      <c r="B101" s="424" t="s">
        <v>218</v>
      </c>
      <c r="C101" s="31" t="s">
        <v>182</v>
      </c>
      <c r="D101" s="9" t="s">
        <v>183</v>
      </c>
      <c r="E101" s="26" t="s">
        <v>49</v>
      </c>
      <c r="F101" s="26">
        <v>6</v>
      </c>
      <c r="G101" s="27">
        <v>2.74</v>
      </c>
      <c r="H101" s="74">
        <f t="shared" si="3"/>
        <v>2.6030000000000002</v>
      </c>
      <c r="I101" s="32" t="s">
        <v>213</v>
      </c>
      <c r="J101" s="32" t="s">
        <v>14</v>
      </c>
      <c r="K101" s="99">
        <v>0.25</v>
      </c>
      <c r="L101" s="454"/>
      <c r="M101" s="455"/>
      <c r="N101" s="33">
        <f t="shared" si="4"/>
        <v>0</v>
      </c>
      <c r="O101" s="5">
        <f t="shared" si="5"/>
        <v>0</v>
      </c>
      <c r="P101" s="34" t="s">
        <v>15</v>
      </c>
    </row>
    <row r="102" spans="1:16" s="60" customFormat="1" ht="12.75" x14ac:dyDescent="0.2">
      <c r="A102" s="424" t="s">
        <v>3808</v>
      </c>
      <c r="B102" s="424" t="s">
        <v>218</v>
      </c>
      <c r="C102" s="31" t="s">
        <v>184</v>
      </c>
      <c r="D102" s="9" t="s">
        <v>73</v>
      </c>
      <c r="E102" s="26" t="s">
        <v>49</v>
      </c>
      <c r="F102" s="26">
        <v>6</v>
      </c>
      <c r="G102" s="27">
        <v>2.67</v>
      </c>
      <c r="H102" s="74">
        <f t="shared" si="3"/>
        <v>2.5364999999999998</v>
      </c>
      <c r="I102" s="32" t="s">
        <v>213</v>
      </c>
      <c r="J102" s="32" t="s">
        <v>14</v>
      </c>
      <c r="K102" s="99">
        <v>0.25</v>
      </c>
      <c r="L102" s="454"/>
      <c r="M102" s="455"/>
      <c r="N102" s="33">
        <f t="shared" si="4"/>
        <v>0</v>
      </c>
      <c r="O102" s="5">
        <f t="shared" si="5"/>
        <v>0</v>
      </c>
      <c r="P102" s="34" t="s">
        <v>15</v>
      </c>
    </row>
    <row r="103" spans="1:16" s="60" customFormat="1" ht="12.75" x14ac:dyDescent="0.2">
      <c r="A103" s="424" t="s">
        <v>3808</v>
      </c>
      <c r="B103" s="424" t="s">
        <v>218</v>
      </c>
      <c r="C103" s="31" t="s">
        <v>185</v>
      </c>
      <c r="D103" s="9" t="s">
        <v>186</v>
      </c>
      <c r="E103" s="26" t="s">
        <v>49</v>
      </c>
      <c r="F103" s="26">
        <v>6</v>
      </c>
      <c r="G103" s="27">
        <v>2.88</v>
      </c>
      <c r="H103" s="74">
        <f t="shared" si="3"/>
        <v>2.7359999999999998</v>
      </c>
      <c r="I103" s="32" t="s">
        <v>213</v>
      </c>
      <c r="J103" s="32" t="s">
        <v>14</v>
      </c>
      <c r="K103" s="99">
        <v>0.25</v>
      </c>
      <c r="L103" s="454"/>
      <c r="M103" s="455"/>
      <c r="N103" s="33">
        <f t="shared" si="4"/>
        <v>0</v>
      </c>
      <c r="O103" s="5">
        <f t="shared" si="5"/>
        <v>0</v>
      </c>
      <c r="P103" s="34" t="s">
        <v>15</v>
      </c>
    </row>
    <row r="104" spans="1:16" s="60" customFormat="1" ht="12.75" x14ac:dyDescent="0.2">
      <c r="A104" s="424" t="s">
        <v>3808</v>
      </c>
      <c r="B104" s="424" t="s">
        <v>218</v>
      </c>
      <c r="C104" s="31" t="s">
        <v>187</v>
      </c>
      <c r="D104" s="9" t="s">
        <v>188</v>
      </c>
      <c r="E104" s="26" t="s">
        <v>49</v>
      </c>
      <c r="F104" s="26">
        <v>6</v>
      </c>
      <c r="G104" s="27">
        <v>2.88</v>
      </c>
      <c r="H104" s="74">
        <f t="shared" si="3"/>
        <v>2.7359999999999998</v>
      </c>
      <c r="I104" s="32" t="s">
        <v>213</v>
      </c>
      <c r="J104" s="32" t="s">
        <v>14</v>
      </c>
      <c r="K104" s="99">
        <v>0.25</v>
      </c>
      <c r="L104" s="454"/>
      <c r="M104" s="455"/>
      <c r="N104" s="33">
        <f t="shared" si="4"/>
        <v>0</v>
      </c>
      <c r="O104" s="5">
        <f t="shared" si="5"/>
        <v>0</v>
      </c>
      <c r="P104" s="34" t="s">
        <v>15</v>
      </c>
    </row>
    <row r="105" spans="1:16" s="60" customFormat="1" ht="12.75" x14ac:dyDescent="0.2">
      <c r="A105" s="424" t="s">
        <v>3808</v>
      </c>
      <c r="B105" s="424" t="s">
        <v>218</v>
      </c>
      <c r="C105" s="31" t="s">
        <v>189</v>
      </c>
      <c r="D105" s="9" t="s">
        <v>78</v>
      </c>
      <c r="E105" s="26" t="s">
        <v>49</v>
      </c>
      <c r="F105" s="26">
        <v>6</v>
      </c>
      <c r="G105" s="27">
        <v>2</v>
      </c>
      <c r="H105" s="74">
        <f t="shared" si="3"/>
        <v>1.9</v>
      </c>
      <c r="I105" s="32" t="s">
        <v>213</v>
      </c>
      <c r="J105" s="32" t="s">
        <v>14</v>
      </c>
      <c r="K105" s="99">
        <v>0.25</v>
      </c>
      <c r="L105" s="454"/>
      <c r="M105" s="455"/>
      <c r="N105" s="33">
        <f t="shared" si="4"/>
        <v>0</v>
      </c>
      <c r="O105" s="5">
        <f t="shared" si="5"/>
        <v>0</v>
      </c>
      <c r="P105" s="34" t="s">
        <v>15</v>
      </c>
    </row>
    <row r="106" spans="1:16" s="60" customFormat="1" ht="12.75" x14ac:dyDescent="0.2">
      <c r="A106" s="424" t="s">
        <v>3808</v>
      </c>
      <c r="B106" s="424" t="s">
        <v>218</v>
      </c>
      <c r="C106" s="31" t="s">
        <v>190</v>
      </c>
      <c r="D106" s="9" t="s">
        <v>150</v>
      </c>
      <c r="E106" s="26" t="s">
        <v>49</v>
      </c>
      <c r="F106" s="26">
        <v>6</v>
      </c>
      <c r="G106" s="27">
        <v>2.39</v>
      </c>
      <c r="H106" s="74">
        <f t="shared" si="3"/>
        <v>2.2705000000000002</v>
      </c>
      <c r="I106" s="32" t="s">
        <v>213</v>
      </c>
      <c r="J106" s="32" t="s">
        <v>14</v>
      </c>
      <c r="K106" s="99">
        <v>0.25</v>
      </c>
      <c r="L106" s="454"/>
      <c r="M106" s="455"/>
      <c r="N106" s="33">
        <f t="shared" si="4"/>
        <v>0</v>
      </c>
      <c r="O106" s="5">
        <f t="shared" si="5"/>
        <v>0</v>
      </c>
      <c r="P106" s="34" t="s">
        <v>15</v>
      </c>
    </row>
    <row r="107" spans="1:16" s="60" customFormat="1" ht="12.75" x14ac:dyDescent="0.2">
      <c r="A107" s="424" t="s">
        <v>3808</v>
      </c>
      <c r="B107" s="424" t="s">
        <v>218</v>
      </c>
      <c r="C107" s="35" t="s">
        <v>191</v>
      </c>
      <c r="D107" s="10" t="s">
        <v>154</v>
      </c>
      <c r="E107" s="36" t="s">
        <v>119</v>
      </c>
      <c r="F107" s="36">
        <v>6</v>
      </c>
      <c r="G107" s="37">
        <v>2.17</v>
      </c>
      <c r="H107" s="75">
        <f t="shared" si="3"/>
        <v>2.0614999999999997</v>
      </c>
      <c r="I107" s="38" t="s">
        <v>213</v>
      </c>
      <c r="J107" s="38" t="s">
        <v>14</v>
      </c>
      <c r="K107" s="100">
        <v>0.3</v>
      </c>
      <c r="L107" s="456"/>
      <c r="M107" s="457"/>
      <c r="N107" s="39">
        <f t="shared" si="4"/>
        <v>0</v>
      </c>
      <c r="O107" s="7">
        <f t="shared" si="5"/>
        <v>0</v>
      </c>
      <c r="P107" s="40" t="s">
        <v>15</v>
      </c>
    </row>
    <row r="108" spans="1:16" s="60" customFormat="1" ht="12.75" x14ac:dyDescent="0.2">
      <c r="A108" s="424" t="s">
        <v>3808</v>
      </c>
      <c r="B108" s="424" t="s">
        <v>218</v>
      </c>
      <c r="C108" s="25" t="s">
        <v>192</v>
      </c>
      <c r="D108" s="49" t="s">
        <v>193</v>
      </c>
      <c r="E108" s="45" t="s">
        <v>49</v>
      </c>
      <c r="F108" s="45">
        <v>6</v>
      </c>
      <c r="G108" s="46">
        <v>2</v>
      </c>
      <c r="H108" s="73">
        <f t="shared" si="3"/>
        <v>1.9</v>
      </c>
      <c r="I108" s="28" t="s">
        <v>213</v>
      </c>
      <c r="J108" s="28" t="s">
        <v>14</v>
      </c>
      <c r="K108" s="98">
        <v>0.25</v>
      </c>
      <c r="L108" s="458"/>
      <c r="M108" s="459"/>
      <c r="N108" s="29">
        <f t="shared" si="4"/>
        <v>0</v>
      </c>
      <c r="O108" s="3">
        <f t="shared" si="5"/>
        <v>0</v>
      </c>
      <c r="P108" s="30" t="s">
        <v>15</v>
      </c>
    </row>
    <row r="109" spans="1:16" s="60" customFormat="1" ht="12.75" x14ac:dyDescent="0.2">
      <c r="A109" s="424" t="s">
        <v>3808</v>
      </c>
      <c r="B109" s="424" t="s">
        <v>218</v>
      </c>
      <c r="C109" s="31" t="s">
        <v>194</v>
      </c>
      <c r="D109" s="9" t="s">
        <v>195</v>
      </c>
      <c r="E109" s="26" t="s">
        <v>49</v>
      </c>
      <c r="F109" s="26">
        <v>6</v>
      </c>
      <c r="G109" s="27">
        <v>2.04</v>
      </c>
      <c r="H109" s="74">
        <f t="shared" si="3"/>
        <v>1.9379999999999999</v>
      </c>
      <c r="I109" s="32" t="s">
        <v>213</v>
      </c>
      <c r="J109" s="32" t="s">
        <v>14</v>
      </c>
      <c r="K109" s="99">
        <v>0.25</v>
      </c>
      <c r="L109" s="454"/>
      <c r="M109" s="455"/>
      <c r="N109" s="33">
        <f t="shared" si="4"/>
        <v>0</v>
      </c>
      <c r="O109" s="5">
        <f t="shared" si="5"/>
        <v>0</v>
      </c>
      <c r="P109" s="34" t="s">
        <v>15</v>
      </c>
    </row>
    <row r="110" spans="1:16" s="60" customFormat="1" ht="12.75" x14ac:dyDescent="0.2">
      <c r="A110" s="424" t="s">
        <v>3808</v>
      </c>
      <c r="B110" s="424" t="s">
        <v>218</v>
      </c>
      <c r="C110" s="31" t="s">
        <v>196</v>
      </c>
      <c r="D110" s="9" t="s">
        <v>152</v>
      </c>
      <c r="E110" s="26" t="s">
        <v>49</v>
      </c>
      <c r="F110" s="26">
        <v>6</v>
      </c>
      <c r="G110" s="27">
        <v>2.16</v>
      </c>
      <c r="H110" s="74">
        <f t="shared" si="3"/>
        <v>2.052</v>
      </c>
      <c r="I110" s="32" t="s">
        <v>213</v>
      </c>
      <c r="J110" s="32" t="s">
        <v>14</v>
      </c>
      <c r="K110" s="99">
        <v>0.25</v>
      </c>
      <c r="L110" s="454"/>
      <c r="M110" s="455"/>
      <c r="N110" s="33">
        <f t="shared" si="4"/>
        <v>0</v>
      </c>
      <c r="O110" s="5">
        <f t="shared" si="5"/>
        <v>0</v>
      </c>
      <c r="P110" s="34" t="s">
        <v>15</v>
      </c>
    </row>
    <row r="111" spans="1:16" s="60" customFormat="1" ht="12.75" x14ac:dyDescent="0.2">
      <c r="A111" s="424" t="s">
        <v>3808</v>
      </c>
      <c r="B111" s="424" t="s">
        <v>218</v>
      </c>
      <c r="C111" s="35" t="s">
        <v>197</v>
      </c>
      <c r="D111" s="10" t="s">
        <v>11</v>
      </c>
      <c r="E111" s="36" t="s">
        <v>49</v>
      </c>
      <c r="F111" s="36">
        <v>6</v>
      </c>
      <c r="G111" s="37">
        <v>1.72</v>
      </c>
      <c r="H111" s="75">
        <f t="shared" si="3"/>
        <v>1.6339999999999999</v>
      </c>
      <c r="I111" s="38" t="s">
        <v>213</v>
      </c>
      <c r="J111" s="38" t="s">
        <v>14</v>
      </c>
      <c r="K111" s="101">
        <v>0.25</v>
      </c>
      <c r="L111" s="456"/>
      <c r="M111" s="457"/>
      <c r="N111" s="39">
        <f t="shared" si="4"/>
        <v>0</v>
      </c>
      <c r="O111" s="7">
        <f t="shared" si="5"/>
        <v>0</v>
      </c>
      <c r="P111" s="40" t="s">
        <v>15</v>
      </c>
    </row>
    <row r="112" spans="1:16" s="60" customFormat="1" ht="23.25" x14ac:dyDescent="0.35">
      <c r="A112" s="426"/>
      <c r="B112" s="426" t="s">
        <v>218</v>
      </c>
      <c r="C112" s="21"/>
      <c r="D112" s="252" t="s">
        <v>198</v>
      </c>
      <c r="E112" s="252"/>
      <c r="F112" s="252"/>
      <c r="G112" s="71"/>
      <c r="H112" s="71"/>
      <c r="I112" s="71"/>
      <c r="J112" s="71"/>
      <c r="K112" s="252"/>
      <c r="L112" s="22"/>
      <c r="M112" s="22"/>
      <c r="N112" s="21"/>
      <c r="O112" s="22"/>
      <c r="P112" s="23"/>
    </row>
    <row r="113" spans="1:25" s="60" customFormat="1" ht="12.75" x14ac:dyDescent="0.2">
      <c r="A113" s="424"/>
      <c r="B113" s="424" t="s">
        <v>218</v>
      </c>
      <c r="C113" s="25" t="s">
        <v>199</v>
      </c>
      <c r="D113" s="49" t="s">
        <v>200</v>
      </c>
      <c r="E113" s="45" t="s">
        <v>12</v>
      </c>
      <c r="F113" s="45">
        <v>20</v>
      </c>
      <c r="G113" s="46">
        <v>2.2000000000000002</v>
      </c>
      <c r="H113" s="73">
        <f t="shared" si="3"/>
        <v>2.09</v>
      </c>
      <c r="I113" s="28" t="s">
        <v>214</v>
      </c>
      <c r="J113" s="28" t="s">
        <v>14</v>
      </c>
      <c r="K113" s="85"/>
      <c r="L113" s="458"/>
      <c r="M113" s="459"/>
      <c r="N113" s="29">
        <f t="shared" si="4"/>
        <v>0</v>
      </c>
      <c r="O113" s="3">
        <f t="shared" si="5"/>
        <v>0</v>
      </c>
      <c r="P113" s="30" t="s">
        <v>15</v>
      </c>
    </row>
    <row r="114" spans="1:25" s="60" customFormat="1" ht="12.75" x14ac:dyDescent="0.2">
      <c r="A114" s="424"/>
      <c r="B114" s="424" t="s">
        <v>218</v>
      </c>
      <c r="C114" s="31" t="s">
        <v>201</v>
      </c>
      <c r="D114" s="9" t="s">
        <v>73</v>
      </c>
      <c r="E114" s="26" t="s">
        <v>12</v>
      </c>
      <c r="F114" s="26">
        <v>20</v>
      </c>
      <c r="G114" s="27">
        <v>1.42</v>
      </c>
      <c r="H114" s="74">
        <f t="shared" si="3"/>
        <v>1.349</v>
      </c>
      <c r="I114" s="32" t="s">
        <v>214</v>
      </c>
      <c r="J114" s="32" t="s">
        <v>14</v>
      </c>
      <c r="K114" s="86"/>
      <c r="L114" s="454"/>
      <c r="M114" s="455"/>
      <c r="N114" s="33">
        <f t="shared" si="4"/>
        <v>0</v>
      </c>
      <c r="O114" s="5">
        <f t="shared" si="5"/>
        <v>0</v>
      </c>
      <c r="P114" s="34" t="s">
        <v>15</v>
      </c>
    </row>
    <row r="115" spans="1:25" s="60" customFormat="1" ht="12.75" x14ac:dyDescent="0.2">
      <c r="A115" s="424"/>
      <c r="B115" s="424" t="s">
        <v>218</v>
      </c>
      <c r="C115" s="35" t="s">
        <v>202</v>
      </c>
      <c r="D115" s="10" t="s">
        <v>203</v>
      </c>
      <c r="E115" s="36" t="s">
        <v>12</v>
      </c>
      <c r="F115" s="36">
        <v>20</v>
      </c>
      <c r="G115" s="37">
        <v>1.42</v>
      </c>
      <c r="H115" s="75">
        <f t="shared" si="3"/>
        <v>1.349</v>
      </c>
      <c r="I115" s="38" t="s">
        <v>214</v>
      </c>
      <c r="J115" s="38" t="s">
        <v>14</v>
      </c>
      <c r="K115" s="87"/>
      <c r="L115" s="456"/>
      <c r="M115" s="457"/>
      <c r="N115" s="39">
        <f t="shared" si="4"/>
        <v>0</v>
      </c>
      <c r="O115" s="7">
        <f t="shared" si="5"/>
        <v>0</v>
      </c>
      <c r="P115" s="40" t="s">
        <v>15</v>
      </c>
    </row>
    <row r="116" spans="1:25" s="60" customFormat="1" ht="23.25" x14ac:dyDescent="0.35">
      <c r="A116" s="426"/>
      <c r="B116" s="426" t="s">
        <v>218</v>
      </c>
      <c r="C116" s="21"/>
      <c r="D116" s="252" t="s">
        <v>204</v>
      </c>
      <c r="E116" s="252"/>
      <c r="F116" s="252"/>
      <c r="G116" s="71"/>
      <c r="H116" s="71"/>
      <c r="I116" s="71"/>
      <c r="J116" s="71"/>
      <c r="K116" s="252"/>
      <c r="L116" s="22"/>
      <c r="M116" s="22"/>
      <c r="N116" s="21"/>
      <c r="O116" s="22"/>
      <c r="P116" s="23"/>
    </row>
    <row r="117" spans="1:25" s="322" customFormat="1" ht="12.75" x14ac:dyDescent="0.2">
      <c r="A117" s="425"/>
      <c r="B117" s="425" t="s">
        <v>218</v>
      </c>
      <c r="C117" s="61" t="s">
        <v>205</v>
      </c>
      <c r="D117" s="49" t="s">
        <v>206</v>
      </c>
      <c r="E117" s="45" t="s">
        <v>119</v>
      </c>
      <c r="F117" s="45">
        <v>6</v>
      </c>
      <c r="G117" s="46">
        <v>2.68</v>
      </c>
      <c r="H117" s="73">
        <f t="shared" si="3"/>
        <v>2.5459999999999998</v>
      </c>
      <c r="I117" s="28" t="s">
        <v>215</v>
      </c>
      <c r="J117" s="28" t="s">
        <v>14</v>
      </c>
      <c r="K117" s="88"/>
      <c r="L117" s="458"/>
      <c r="M117" s="459"/>
      <c r="N117" s="29">
        <f t="shared" si="4"/>
        <v>0</v>
      </c>
      <c r="O117" s="3">
        <f t="shared" si="5"/>
        <v>0</v>
      </c>
      <c r="P117" s="30" t="s">
        <v>15</v>
      </c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1:25" s="322" customFormat="1" ht="12.75" x14ac:dyDescent="0.2">
      <c r="A118" s="425"/>
      <c r="B118" s="425" t="s">
        <v>218</v>
      </c>
      <c r="C118" s="104" t="s">
        <v>3821</v>
      </c>
      <c r="D118" s="9" t="s">
        <v>3822</v>
      </c>
      <c r="E118" s="26" t="s">
        <v>119</v>
      </c>
      <c r="F118" s="26">
        <v>6</v>
      </c>
      <c r="G118" s="27">
        <v>2.9</v>
      </c>
      <c r="H118" s="74">
        <f t="shared" ref="H118" si="9">G118*0.95</f>
        <v>2.7549999999999999</v>
      </c>
      <c r="I118" s="32" t="s">
        <v>215</v>
      </c>
      <c r="J118" s="32" t="s">
        <v>14</v>
      </c>
      <c r="K118" s="420"/>
      <c r="L118" s="456"/>
      <c r="M118" s="457"/>
      <c r="N118" s="33">
        <f t="shared" ref="N118" si="10">O118*G118</f>
        <v>0</v>
      </c>
      <c r="O118" s="5">
        <f t="shared" ref="O118" si="11">L118*F118</f>
        <v>0</v>
      </c>
      <c r="P118" s="34" t="s">
        <v>15</v>
      </c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1:25" s="60" customFormat="1" ht="12.75" x14ac:dyDescent="0.2">
      <c r="A119" s="425"/>
      <c r="B119" s="425" t="s">
        <v>218</v>
      </c>
      <c r="C119" s="61" t="s">
        <v>207</v>
      </c>
      <c r="D119" s="49" t="s">
        <v>208</v>
      </c>
      <c r="E119" s="45" t="s">
        <v>12</v>
      </c>
      <c r="F119" s="45">
        <v>12</v>
      </c>
      <c r="G119" s="46">
        <v>1.42</v>
      </c>
      <c r="H119" s="73">
        <f t="shared" si="3"/>
        <v>1.349</v>
      </c>
      <c r="I119" s="28" t="s">
        <v>216</v>
      </c>
      <c r="J119" s="28" t="s">
        <v>14</v>
      </c>
      <c r="K119" s="88"/>
      <c r="L119" s="458"/>
      <c r="M119" s="459"/>
      <c r="N119" s="29">
        <f t="shared" si="4"/>
        <v>0</v>
      </c>
      <c r="O119" s="3">
        <f t="shared" si="5"/>
        <v>0</v>
      </c>
      <c r="P119" s="30" t="s">
        <v>15</v>
      </c>
    </row>
    <row r="120" spans="1:25" s="60" customFormat="1" ht="12.75" x14ac:dyDescent="0.2">
      <c r="A120" s="425"/>
      <c r="B120" s="425" t="s">
        <v>218</v>
      </c>
      <c r="C120" s="62" t="s">
        <v>209</v>
      </c>
      <c r="D120" s="10" t="s">
        <v>208</v>
      </c>
      <c r="E120" s="36" t="s">
        <v>119</v>
      </c>
      <c r="F120" s="36">
        <v>6</v>
      </c>
      <c r="G120" s="37">
        <v>3.67</v>
      </c>
      <c r="H120" s="75">
        <f t="shared" si="3"/>
        <v>3.4864999999999999</v>
      </c>
      <c r="I120" s="38" t="s">
        <v>216</v>
      </c>
      <c r="J120" s="38" t="s">
        <v>14</v>
      </c>
      <c r="K120" s="89"/>
      <c r="L120" s="456"/>
      <c r="M120" s="457"/>
      <c r="N120" s="39">
        <f t="shared" si="4"/>
        <v>0</v>
      </c>
      <c r="O120" s="7">
        <f t="shared" si="5"/>
        <v>0</v>
      </c>
      <c r="P120" s="40" t="s">
        <v>15</v>
      </c>
    </row>
    <row r="121" spans="1:25" s="60" customFormat="1" ht="12.75" x14ac:dyDescent="0.2">
      <c r="A121" s="426"/>
      <c r="B121" s="426"/>
    </row>
    <row r="122" spans="1:25" s="60" customFormat="1" ht="12.75" x14ac:dyDescent="0.2">
      <c r="A122" s="426"/>
      <c r="B122" s="426"/>
    </row>
    <row r="123" spans="1:25" s="60" customFormat="1" ht="15" customHeight="1" x14ac:dyDescent="0.2">
      <c r="A123" s="426"/>
      <c r="B123" s="426"/>
      <c r="D123" s="67"/>
      <c r="E123" s="67"/>
      <c r="F123" s="67"/>
      <c r="G123" s="67"/>
      <c r="H123" s="67"/>
      <c r="I123" s="67"/>
      <c r="J123" s="67"/>
      <c r="K123" s="67"/>
      <c r="L123" s="68"/>
      <c r="M123" s="68"/>
      <c r="O123" s="68"/>
      <c r="P123" s="69"/>
    </row>
    <row r="124" spans="1:25" s="60" customFormat="1" ht="34.5" x14ac:dyDescent="0.2">
      <c r="A124" s="426"/>
      <c r="B124" s="426" t="s">
        <v>302</v>
      </c>
      <c r="D124" s="476" t="s">
        <v>217</v>
      </c>
      <c r="E124" s="476"/>
      <c r="F124" s="476"/>
      <c r="G124" s="476"/>
      <c r="H124" s="476"/>
      <c r="I124" s="476"/>
      <c r="J124" s="476"/>
      <c r="K124" s="476"/>
      <c r="L124" s="68"/>
      <c r="M124" s="68"/>
      <c r="O124" s="68"/>
      <c r="P124" s="69"/>
    </row>
    <row r="125" spans="1:25" s="60" customFormat="1" ht="14.25" customHeight="1" x14ac:dyDescent="0.2">
      <c r="A125" s="427"/>
      <c r="B125" s="427"/>
      <c r="C125" s="24"/>
      <c r="D125" s="24"/>
      <c r="E125" s="477" t="s">
        <v>41</v>
      </c>
      <c r="F125" s="478" t="s">
        <v>39</v>
      </c>
      <c r="G125" s="479" t="s">
        <v>6</v>
      </c>
      <c r="H125" s="481" t="s">
        <v>51</v>
      </c>
      <c r="I125" s="482" t="s">
        <v>2</v>
      </c>
      <c r="J125" s="483" t="s">
        <v>3</v>
      </c>
      <c r="K125" s="514" t="s">
        <v>37</v>
      </c>
      <c r="L125" s="460" t="s">
        <v>7</v>
      </c>
      <c r="M125" s="461"/>
      <c r="N125" s="461"/>
      <c r="O125" s="461"/>
      <c r="P125" s="462"/>
    </row>
    <row r="126" spans="1:25" s="60" customFormat="1" ht="12.75" customHeight="1" x14ac:dyDescent="0.2">
      <c r="A126" s="427"/>
      <c r="B126" s="427"/>
      <c r="C126" s="463" t="s">
        <v>0</v>
      </c>
      <c r="D126" s="464" t="s">
        <v>1</v>
      </c>
      <c r="E126" s="477"/>
      <c r="F126" s="478"/>
      <c r="G126" s="480"/>
      <c r="H126" s="481"/>
      <c r="I126" s="482"/>
      <c r="J126" s="483"/>
      <c r="K126" s="514"/>
      <c r="L126" s="499" t="s">
        <v>8</v>
      </c>
      <c r="M126" s="500"/>
      <c r="N126" s="470" t="s">
        <v>4</v>
      </c>
      <c r="O126" s="472" t="s">
        <v>9</v>
      </c>
      <c r="P126" s="473" t="s">
        <v>52</v>
      </c>
    </row>
    <row r="127" spans="1:25" s="60" customFormat="1" ht="12.75" x14ac:dyDescent="0.2">
      <c r="A127" s="427"/>
      <c r="B127" s="427"/>
      <c r="C127" s="463"/>
      <c r="D127" s="465"/>
      <c r="E127" s="477"/>
      <c r="F127" s="478"/>
      <c r="G127" s="479"/>
      <c r="H127" s="481"/>
      <c r="I127" s="482"/>
      <c r="J127" s="483"/>
      <c r="K127" s="514"/>
      <c r="L127" s="501"/>
      <c r="M127" s="502"/>
      <c r="N127" s="471"/>
      <c r="O127" s="472"/>
      <c r="P127" s="473"/>
    </row>
    <row r="128" spans="1:25" s="60" customFormat="1" ht="23.25" x14ac:dyDescent="0.35">
      <c r="A128" s="426" t="s">
        <v>3808</v>
      </c>
      <c r="B128" s="426" t="s">
        <v>302</v>
      </c>
      <c r="C128" s="21"/>
      <c r="D128" s="252" t="s">
        <v>369</v>
      </c>
      <c r="E128" s="137"/>
      <c r="F128" s="137"/>
      <c r="G128" s="137"/>
      <c r="H128" s="137"/>
      <c r="I128" s="137"/>
      <c r="J128" s="137"/>
      <c r="K128" s="138"/>
      <c r="L128" s="21"/>
      <c r="M128" s="21"/>
      <c r="N128" s="21"/>
      <c r="O128" s="22"/>
      <c r="P128" s="23"/>
    </row>
    <row r="129" spans="1:16" s="60" customFormat="1" ht="12.75" x14ac:dyDescent="0.2">
      <c r="A129" s="425" t="s">
        <v>3808</v>
      </c>
      <c r="B129" s="425" t="s">
        <v>302</v>
      </c>
      <c r="C129" s="105" t="s">
        <v>291</v>
      </c>
      <c r="D129" s="51" t="s">
        <v>292</v>
      </c>
      <c r="E129" s="139" t="s">
        <v>295</v>
      </c>
      <c r="F129" s="116">
        <v>24</v>
      </c>
      <c r="G129" s="134">
        <v>0.97</v>
      </c>
      <c r="H129" s="135">
        <f>G129*0.95</f>
        <v>0.92149999999999999</v>
      </c>
      <c r="I129" s="136" t="s">
        <v>301</v>
      </c>
      <c r="J129" s="117" t="s">
        <v>14</v>
      </c>
      <c r="K129" s="119">
        <v>0.1</v>
      </c>
      <c r="L129" s="474"/>
      <c r="M129" s="475"/>
      <c r="N129" s="65">
        <f>O129*G129</f>
        <v>0</v>
      </c>
      <c r="O129" s="57">
        <f>L129*F129</f>
        <v>0</v>
      </c>
      <c r="P129" s="66" t="s">
        <v>15</v>
      </c>
    </row>
    <row r="130" spans="1:16" s="60" customFormat="1" ht="12.75" x14ac:dyDescent="0.2">
      <c r="A130" s="425" t="s">
        <v>3808</v>
      </c>
      <c r="B130" s="425" t="s">
        <v>302</v>
      </c>
      <c r="C130" s="105" t="s">
        <v>293</v>
      </c>
      <c r="D130" s="51" t="s">
        <v>294</v>
      </c>
      <c r="E130" s="139" t="s">
        <v>119</v>
      </c>
      <c r="F130" s="116">
        <v>12</v>
      </c>
      <c r="G130" s="134">
        <v>2.89</v>
      </c>
      <c r="H130" s="135">
        <f>G130*0.95</f>
        <v>2.7454999999999998</v>
      </c>
      <c r="I130" s="136" t="s">
        <v>301</v>
      </c>
      <c r="J130" s="117" t="s">
        <v>14</v>
      </c>
      <c r="K130" s="119">
        <v>0.2</v>
      </c>
      <c r="L130" s="474"/>
      <c r="M130" s="475"/>
      <c r="N130" s="65">
        <f>O130*G130</f>
        <v>0</v>
      </c>
      <c r="O130" s="57">
        <f>L130*F130</f>
        <v>0</v>
      </c>
      <c r="P130" s="66" t="s">
        <v>15</v>
      </c>
    </row>
    <row r="131" spans="1:16" s="60" customFormat="1" ht="23.25" x14ac:dyDescent="0.35">
      <c r="A131" s="426"/>
      <c r="B131" s="426" t="s">
        <v>302</v>
      </c>
      <c r="C131" s="21"/>
      <c r="D131" s="103" t="s">
        <v>3961</v>
      </c>
    </row>
    <row r="132" spans="1:16" s="60" customFormat="1" ht="12.75" x14ac:dyDescent="0.2">
      <c r="A132" s="425"/>
      <c r="B132" s="425" t="s">
        <v>302</v>
      </c>
      <c r="C132" s="105" t="s">
        <v>3909</v>
      </c>
      <c r="D132" s="51" t="s">
        <v>3910</v>
      </c>
      <c r="E132" s="139" t="s">
        <v>49</v>
      </c>
      <c r="F132" s="116">
        <v>6</v>
      </c>
      <c r="G132" s="134">
        <v>2.99</v>
      </c>
      <c r="H132" s="135">
        <f t="shared" ref="H132" si="12">G132*0.95</f>
        <v>2.8405</v>
      </c>
      <c r="I132" s="136" t="s">
        <v>1626</v>
      </c>
      <c r="J132" s="117"/>
      <c r="K132" s="118"/>
      <c r="L132" s="474"/>
      <c r="M132" s="475"/>
      <c r="N132" s="65">
        <f t="shared" ref="N132" si="13">O132*G132</f>
        <v>0</v>
      </c>
      <c r="O132" s="57">
        <f t="shared" ref="O132" si="14">L132*F132</f>
        <v>0</v>
      </c>
      <c r="P132" s="66" t="s">
        <v>15</v>
      </c>
    </row>
    <row r="133" spans="1:16" s="60" customFormat="1" ht="23.25" x14ac:dyDescent="0.35">
      <c r="A133" s="426"/>
      <c r="B133" s="426" t="s">
        <v>302</v>
      </c>
      <c r="C133" s="21"/>
      <c r="D133" s="103" t="s">
        <v>219</v>
      </c>
    </row>
    <row r="134" spans="1:16" s="60" customFormat="1" ht="12.75" x14ac:dyDescent="0.2">
      <c r="A134" s="425"/>
      <c r="B134" s="425" t="s">
        <v>302</v>
      </c>
      <c r="C134" s="61" t="s">
        <v>220</v>
      </c>
      <c r="D134" s="49" t="s">
        <v>221</v>
      </c>
      <c r="E134" s="120" t="s">
        <v>295</v>
      </c>
      <c r="F134" s="107">
        <v>12</v>
      </c>
      <c r="G134" s="121">
        <v>1.17</v>
      </c>
      <c r="H134" s="122">
        <f t="shared" ref="H134:H175" si="15">G134*0.95</f>
        <v>1.1114999999999999</v>
      </c>
      <c r="I134" s="123" t="s">
        <v>298</v>
      </c>
      <c r="J134" s="108" t="s">
        <v>14</v>
      </c>
      <c r="K134" s="109"/>
      <c r="L134" s="458"/>
      <c r="M134" s="459"/>
      <c r="N134" s="29">
        <f t="shared" ref="N134" si="16">O134*G134</f>
        <v>0</v>
      </c>
      <c r="O134" s="3">
        <f t="shared" ref="O134" si="17">L134*F134</f>
        <v>0</v>
      </c>
      <c r="P134" s="30" t="s">
        <v>15</v>
      </c>
    </row>
    <row r="135" spans="1:16" s="60" customFormat="1" ht="12.75" x14ac:dyDescent="0.2">
      <c r="A135" s="425"/>
      <c r="B135" s="425" t="s">
        <v>302</v>
      </c>
      <c r="C135" s="104" t="s">
        <v>222</v>
      </c>
      <c r="D135" s="9" t="s">
        <v>223</v>
      </c>
      <c r="E135" s="124" t="s">
        <v>295</v>
      </c>
      <c r="F135" s="110">
        <v>12</v>
      </c>
      <c r="G135" s="125">
        <v>1.17</v>
      </c>
      <c r="H135" s="126">
        <f t="shared" si="15"/>
        <v>1.1114999999999999</v>
      </c>
      <c r="I135" s="127" t="s">
        <v>298</v>
      </c>
      <c r="J135" s="111" t="s">
        <v>14</v>
      </c>
      <c r="K135" s="112"/>
      <c r="L135" s="454"/>
      <c r="M135" s="455"/>
      <c r="N135" s="33">
        <f t="shared" ref="N135:N175" si="18">O135*G135</f>
        <v>0</v>
      </c>
      <c r="O135" s="5">
        <f t="shared" ref="O135:O175" si="19">L135*F135</f>
        <v>0</v>
      </c>
      <c r="P135" s="34" t="s">
        <v>15</v>
      </c>
    </row>
    <row r="136" spans="1:16" s="60" customFormat="1" ht="12.75" x14ac:dyDescent="0.2">
      <c r="A136" s="425"/>
      <c r="B136" s="425" t="s">
        <v>302</v>
      </c>
      <c r="C136" s="104" t="s">
        <v>224</v>
      </c>
      <c r="D136" s="9" t="s">
        <v>225</v>
      </c>
      <c r="E136" s="124" t="s">
        <v>295</v>
      </c>
      <c r="F136" s="110">
        <v>12</v>
      </c>
      <c r="G136" s="125">
        <v>1.17</v>
      </c>
      <c r="H136" s="126">
        <f t="shared" si="15"/>
        <v>1.1114999999999999</v>
      </c>
      <c r="I136" s="127" t="s">
        <v>298</v>
      </c>
      <c r="J136" s="111" t="s">
        <v>14</v>
      </c>
      <c r="K136" s="112"/>
      <c r="L136" s="454"/>
      <c r="M136" s="455"/>
      <c r="N136" s="33">
        <f t="shared" si="18"/>
        <v>0</v>
      </c>
      <c r="O136" s="5">
        <f t="shared" si="19"/>
        <v>0</v>
      </c>
      <c r="P136" s="34" t="s">
        <v>15</v>
      </c>
    </row>
    <row r="137" spans="1:16" s="60" customFormat="1" ht="12.75" x14ac:dyDescent="0.2">
      <c r="A137" s="425"/>
      <c r="B137" s="425" t="s">
        <v>302</v>
      </c>
      <c r="C137" s="62" t="s">
        <v>226</v>
      </c>
      <c r="D137" s="10" t="s">
        <v>227</v>
      </c>
      <c r="E137" s="128" t="s">
        <v>295</v>
      </c>
      <c r="F137" s="113">
        <v>12</v>
      </c>
      <c r="G137" s="129">
        <v>1.17</v>
      </c>
      <c r="H137" s="130">
        <f t="shared" si="15"/>
        <v>1.1114999999999999</v>
      </c>
      <c r="I137" s="131" t="s">
        <v>298</v>
      </c>
      <c r="J137" s="114" t="s">
        <v>14</v>
      </c>
      <c r="K137" s="115"/>
      <c r="L137" s="456"/>
      <c r="M137" s="457"/>
      <c r="N137" s="39">
        <f t="shared" si="18"/>
        <v>0</v>
      </c>
      <c r="O137" s="7">
        <f t="shared" si="19"/>
        <v>0</v>
      </c>
      <c r="P137" s="40" t="s">
        <v>15</v>
      </c>
    </row>
    <row r="138" spans="1:16" s="60" customFormat="1" ht="12.75" x14ac:dyDescent="0.2">
      <c r="A138" s="425"/>
      <c r="B138" s="425" t="s">
        <v>302</v>
      </c>
      <c r="C138" s="104" t="s">
        <v>228</v>
      </c>
      <c r="D138" s="49" t="s">
        <v>229</v>
      </c>
      <c r="E138" s="120" t="s">
        <v>295</v>
      </c>
      <c r="F138" s="110">
        <v>12</v>
      </c>
      <c r="G138" s="121">
        <v>1.17</v>
      </c>
      <c r="H138" s="126">
        <f t="shared" si="15"/>
        <v>1.1114999999999999</v>
      </c>
      <c r="I138" s="123" t="s">
        <v>298</v>
      </c>
      <c r="J138" s="111" t="s">
        <v>14</v>
      </c>
      <c r="K138" s="112"/>
      <c r="L138" s="458"/>
      <c r="M138" s="459"/>
      <c r="N138" s="33">
        <f t="shared" si="18"/>
        <v>0</v>
      </c>
      <c r="O138" s="3">
        <f t="shared" si="19"/>
        <v>0</v>
      </c>
      <c r="P138" s="30" t="s">
        <v>15</v>
      </c>
    </row>
    <row r="139" spans="1:16" s="60" customFormat="1" ht="12.75" x14ac:dyDescent="0.2">
      <c r="A139" s="425"/>
      <c r="B139" s="425" t="s">
        <v>302</v>
      </c>
      <c r="C139" s="104" t="s">
        <v>230</v>
      </c>
      <c r="D139" s="9" t="s">
        <v>231</v>
      </c>
      <c r="E139" s="124" t="s">
        <v>295</v>
      </c>
      <c r="F139" s="110">
        <v>12</v>
      </c>
      <c r="G139" s="125">
        <v>1.17</v>
      </c>
      <c r="H139" s="126">
        <f t="shared" si="15"/>
        <v>1.1114999999999999</v>
      </c>
      <c r="I139" s="127" t="s">
        <v>298</v>
      </c>
      <c r="J139" s="111" t="s">
        <v>14</v>
      </c>
      <c r="K139" s="112"/>
      <c r="L139" s="454"/>
      <c r="M139" s="455"/>
      <c r="N139" s="33">
        <f t="shared" si="18"/>
        <v>0</v>
      </c>
      <c r="O139" s="5">
        <f t="shared" si="19"/>
        <v>0</v>
      </c>
      <c r="P139" s="34" t="s">
        <v>15</v>
      </c>
    </row>
    <row r="140" spans="1:16" s="60" customFormat="1" ht="12.75" x14ac:dyDescent="0.2">
      <c r="A140" s="425"/>
      <c r="B140" s="425" t="s">
        <v>302</v>
      </c>
      <c r="C140" s="104" t="s">
        <v>232</v>
      </c>
      <c r="D140" s="9" t="s">
        <v>233</v>
      </c>
      <c r="E140" s="124" t="s">
        <v>295</v>
      </c>
      <c r="F140" s="110">
        <v>12</v>
      </c>
      <c r="G140" s="125">
        <v>1.17</v>
      </c>
      <c r="H140" s="126">
        <f t="shared" si="15"/>
        <v>1.1114999999999999</v>
      </c>
      <c r="I140" s="127" t="s">
        <v>298</v>
      </c>
      <c r="J140" s="111" t="s">
        <v>14</v>
      </c>
      <c r="K140" s="112"/>
      <c r="L140" s="454"/>
      <c r="M140" s="455"/>
      <c r="N140" s="33">
        <f t="shared" si="18"/>
        <v>0</v>
      </c>
      <c r="O140" s="5">
        <f t="shared" si="19"/>
        <v>0</v>
      </c>
      <c r="P140" s="34" t="s">
        <v>15</v>
      </c>
    </row>
    <row r="141" spans="1:16" s="60" customFormat="1" ht="12.75" x14ac:dyDescent="0.2">
      <c r="A141" s="425"/>
      <c r="B141" s="425" t="s">
        <v>302</v>
      </c>
      <c r="C141" s="62" t="s">
        <v>234</v>
      </c>
      <c r="D141" s="10" t="s">
        <v>235</v>
      </c>
      <c r="E141" s="128" t="s">
        <v>295</v>
      </c>
      <c r="F141" s="113">
        <v>12</v>
      </c>
      <c r="G141" s="129">
        <v>1.17</v>
      </c>
      <c r="H141" s="130">
        <f t="shared" si="15"/>
        <v>1.1114999999999999</v>
      </c>
      <c r="I141" s="131" t="s">
        <v>298</v>
      </c>
      <c r="J141" s="114" t="s">
        <v>14</v>
      </c>
      <c r="K141" s="115"/>
      <c r="L141" s="456"/>
      <c r="M141" s="457"/>
      <c r="N141" s="39">
        <f t="shared" si="18"/>
        <v>0</v>
      </c>
      <c r="O141" s="7">
        <f t="shared" si="19"/>
        <v>0</v>
      </c>
      <c r="P141" s="40" t="s">
        <v>15</v>
      </c>
    </row>
    <row r="142" spans="1:16" s="60" customFormat="1" ht="23.25" x14ac:dyDescent="0.35">
      <c r="A142" s="426"/>
      <c r="B142" s="426" t="s">
        <v>302</v>
      </c>
      <c r="C142" s="21"/>
      <c r="D142" s="103" t="s">
        <v>236</v>
      </c>
      <c r="E142" s="132"/>
      <c r="F142" s="132"/>
      <c r="G142" s="132"/>
      <c r="H142" s="132"/>
      <c r="I142" s="132"/>
      <c r="J142" s="132"/>
      <c r="K142" s="133"/>
      <c r="L142" s="21"/>
      <c r="M142" s="21"/>
      <c r="N142" s="21"/>
      <c r="O142" s="22"/>
      <c r="P142" s="23"/>
    </row>
    <row r="143" spans="1:16" s="60" customFormat="1" ht="12.75" x14ac:dyDescent="0.2">
      <c r="A143" s="425"/>
      <c r="B143" s="425" t="s">
        <v>302</v>
      </c>
      <c r="C143" s="61" t="s">
        <v>237</v>
      </c>
      <c r="D143" s="49" t="s">
        <v>238</v>
      </c>
      <c r="E143" s="120" t="s">
        <v>296</v>
      </c>
      <c r="F143" s="107">
        <v>28</v>
      </c>
      <c r="G143" s="121">
        <v>1.0900000000000001</v>
      </c>
      <c r="H143" s="122">
        <f t="shared" si="15"/>
        <v>1.0355000000000001</v>
      </c>
      <c r="I143" s="123" t="s">
        <v>121</v>
      </c>
      <c r="J143" s="108" t="s">
        <v>14</v>
      </c>
      <c r="K143" s="109"/>
      <c r="L143" s="458"/>
      <c r="M143" s="459"/>
      <c r="N143" s="29">
        <f t="shared" si="18"/>
        <v>0</v>
      </c>
      <c r="O143" s="3">
        <f t="shared" si="19"/>
        <v>0</v>
      </c>
      <c r="P143" s="30" t="s">
        <v>15</v>
      </c>
    </row>
    <row r="144" spans="1:16" s="60" customFormat="1" ht="12.75" x14ac:dyDescent="0.2">
      <c r="A144" s="425"/>
      <c r="B144" s="425" t="s">
        <v>302</v>
      </c>
      <c r="C144" s="104" t="s">
        <v>239</v>
      </c>
      <c r="D144" s="9" t="s">
        <v>240</v>
      </c>
      <c r="E144" s="124" t="s">
        <v>296</v>
      </c>
      <c r="F144" s="110">
        <v>28</v>
      </c>
      <c r="G144" s="125">
        <v>1.0900000000000001</v>
      </c>
      <c r="H144" s="126">
        <f t="shared" si="15"/>
        <v>1.0355000000000001</v>
      </c>
      <c r="I144" s="127" t="s">
        <v>121</v>
      </c>
      <c r="J144" s="111" t="s">
        <v>14</v>
      </c>
      <c r="K144" s="112"/>
      <c r="L144" s="454"/>
      <c r="M144" s="455"/>
      <c r="N144" s="33">
        <f t="shared" si="18"/>
        <v>0</v>
      </c>
      <c r="O144" s="5">
        <f t="shared" si="19"/>
        <v>0</v>
      </c>
      <c r="P144" s="34" t="s">
        <v>15</v>
      </c>
    </row>
    <row r="145" spans="1:16" s="60" customFormat="1" ht="12.75" x14ac:dyDescent="0.2">
      <c r="A145" s="425"/>
      <c r="B145" s="425" t="s">
        <v>302</v>
      </c>
      <c r="C145" s="104" t="s">
        <v>241</v>
      </c>
      <c r="D145" s="9" t="s">
        <v>242</v>
      </c>
      <c r="E145" s="124" t="s">
        <v>296</v>
      </c>
      <c r="F145" s="110">
        <v>28</v>
      </c>
      <c r="G145" s="125">
        <v>1.0900000000000001</v>
      </c>
      <c r="H145" s="126">
        <f t="shared" si="15"/>
        <v>1.0355000000000001</v>
      </c>
      <c r="I145" s="127" t="s">
        <v>121</v>
      </c>
      <c r="J145" s="111" t="s">
        <v>14</v>
      </c>
      <c r="K145" s="112"/>
      <c r="L145" s="454"/>
      <c r="M145" s="455"/>
      <c r="N145" s="33">
        <f t="shared" si="18"/>
        <v>0</v>
      </c>
      <c r="O145" s="5">
        <f t="shared" si="19"/>
        <v>0</v>
      </c>
      <c r="P145" s="34" t="s">
        <v>15</v>
      </c>
    </row>
    <row r="146" spans="1:16" s="60" customFormat="1" ht="12.75" x14ac:dyDescent="0.2">
      <c r="A146" s="425"/>
      <c r="B146" s="425" t="s">
        <v>302</v>
      </c>
      <c r="C146" s="104" t="s">
        <v>243</v>
      </c>
      <c r="D146" s="9" t="s">
        <v>244</v>
      </c>
      <c r="E146" s="124" t="s">
        <v>296</v>
      </c>
      <c r="F146" s="110">
        <v>28</v>
      </c>
      <c r="G146" s="125">
        <v>1.0900000000000001</v>
      </c>
      <c r="H146" s="126">
        <f t="shared" si="15"/>
        <v>1.0355000000000001</v>
      </c>
      <c r="I146" s="127" t="s">
        <v>121</v>
      </c>
      <c r="J146" s="111" t="s">
        <v>14</v>
      </c>
      <c r="K146" s="112"/>
      <c r="L146" s="454"/>
      <c r="M146" s="455"/>
      <c r="N146" s="33">
        <f t="shared" si="18"/>
        <v>0</v>
      </c>
      <c r="O146" s="5">
        <f t="shared" si="19"/>
        <v>0</v>
      </c>
      <c r="P146" s="34" t="s">
        <v>15</v>
      </c>
    </row>
    <row r="147" spans="1:16" s="60" customFormat="1" ht="12.75" x14ac:dyDescent="0.2">
      <c r="A147" s="425"/>
      <c r="B147" s="425" t="s">
        <v>302</v>
      </c>
      <c r="C147" s="104" t="s">
        <v>245</v>
      </c>
      <c r="D147" s="9" t="s">
        <v>246</v>
      </c>
      <c r="E147" s="124" t="s">
        <v>296</v>
      </c>
      <c r="F147" s="110">
        <v>28</v>
      </c>
      <c r="G147" s="125">
        <v>1.0900000000000001</v>
      </c>
      <c r="H147" s="126">
        <f t="shared" si="15"/>
        <v>1.0355000000000001</v>
      </c>
      <c r="I147" s="127" t="s">
        <v>121</v>
      </c>
      <c r="J147" s="111"/>
      <c r="K147" s="112"/>
      <c r="L147" s="454"/>
      <c r="M147" s="455"/>
      <c r="N147" s="33">
        <f t="shared" si="18"/>
        <v>0</v>
      </c>
      <c r="O147" s="5">
        <f t="shared" si="19"/>
        <v>0</v>
      </c>
      <c r="P147" s="34" t="s">
        <v>15</v>
      </c>
    </row>
    <row r="148" spans="1:16" s="60" customFormat="1" ht="12.75" x14ac:dyDescent="0.2">
      <c r="A148" s="425"/>
      <c r="B148" s="425" t="s">
        <v>302</v>
      </c>
      <c r="C148" s="62" t="s">
        <v>247</v>
      </c>
      <c r="D148" s="10" t="s">
        <v>248</v>
      </c>
      <c r="E148" s="128" t="s">
        <v>12</v>
      </c>
      <c r="F148" s="113">
        <v>24</v>
      </c>
      <c r="G148" s="129">
        <v>1.28</v>
      </c>
      <c r="H148" s="130">
        <f t="shared" si="15"/>
        <v>1.216</v>
      </c>
      <c r="I148" s="131" t="s">
        <v>121</v>
      </c>
      <c r="J148" s="114"/>
      <c r="K148" s="115"/>
      <c r="L148" s="456"/>
      <c r="M148" s="457"/>
      <c r="N148" s="39">
        <f t="shared" si="18"/>
        <v>0</v>
      </c>
      <c r="O148" s="7">
        <f t="shared" si="19"/>
        <v>0</v>
      </c>
      <c r="P148" s="40" t="s">
        <v>15</v>
      </c>
    </row>
    <row r="149" spans="1:16" s="60" customFormat="1" ht="12.75" x14ac:dyDescent="0.2">
      <c r="A149" s="425"/>
      <c r="B149" s="425" t="s">
        <v>302</v>
      </c>
      <c r="C149" s="61" t="s">
        <v>249</v>
      </c>
      <c r="D149" s="49" t="s">
        <v>238</v>
      </c>
      <c r="E149" s="120" t="s">
        <v>49</v>
      </c>
      <c r="F149" s="107">
        <v>6</v>
      </c>
      <c r="G149" s="121">
        <v>2.21</v>
      </c>
      <c r="H149" s="122">
        <f t="shared" si="15"/>
        <v>2.0994999999999999</v>
      </c>
      <c r="I149" s="123" t="s">
        <v>121</v>
      </c>
      <c r="J149" s="108" t="s">
        <v>14</v>
      </c>
      <c r="K149" s="109"/>
      <c r="L149" s="458"/>
      <c r="M149" s="459"/>
      <c r="N149" s="29">
        <f t="shared" si="18"/>
        <v>0</v>
      </c>
      <c r="O149" s="3">
        <f t="shared" si="19"/>
        <v>0</v>
      </c>
      <c r="P149" s="30" t="s">
        <v>15</v>
      </c>
    </row>
    <row r="150" spans="1:16" s="60" customFormat="1" ht="12.75" x14ac:dyDescent="0.2">
      <c r="A150" s="425"/>
      <c r="B150" s="425" t="s">
        <v>302</v>
      </c>
      <c r="C150" s="104" t="s">
        <v>250</v>
      </c>
      <c r="D150" s="9" t="s">
        <v>242</v>
      </c>
      <c r="E150" s="124" t="s">
        <v>49</v>
      </c>
      <c r="F150" s="110">
        <v>6</v>
      </c>
      <c r="G150" s="125">
        <v>2.21</v>
      </c>
      <c r="H150" s="126">
        <f t="shared" si="15"/>
        <v>2.0994999999999999</v>
      </c>
      <c r="I150" s="127" t="s">
        <v>121</v>
      </c>
      <c r="J150" s="111" t="s">
        <v>14</v>
      </c>
      <c r="K150" s="112"/>
      <c r="L150" s="454"/>
      <c r="M150" s="455"/>
      <c r="N150" s="33">
        <f t="shared" si="18"/>
        <v>0</v>
      </c>
      <c r="O150" s="5">
        <f t="shared" si="19"/>
        <v>0</v>
      </c>
      <c r="P150" s="34" t="s">
        <v>15</v>
      </c>
    </row>
    <row r="151" spans="1:16" s="60" customFormat="1" ht="12.75" x14ac:dyDescent="0.2">
      <c r="A151" s="425"/>
      <c r="B151" s="425" t="s">
        <v>302</v>
      </c>
      <c r="C151" s="104" t="s">
        <v>251</v>
      </c>
      <c r="D151" s="10" t="s">
        <v>244</v>
      </c>
      <c r="E151" s="124" t="s">
        <v>49</v>
      </c>
      <c r="F151" s="110">
        <v>6</v>
      </c>
      <c r="G151" s="125">
        <v>2.21</v>
      </c>
      <c r="H151" s="126">
        <f t="shared" si="15"/>
        <v>2.0994999999999999</v>
      </c>
      <c r="I151" s="131" t="s">
        <v>121</v>
      </c>
      <c r="J151" s="111" t="s">
        <v>14</v>
      </c>
      <c r="K151" s="112"/>
      <c r="L151" s="456"/>
      <c r="M151" s="457"/>
      <c r="N151" s="39">
        <f t="shared" si="18"/>
        <v>0</v>
      </c>
      <c r="O151" s="7">
        <f t="shared" si="19"/>
        <v>0</v>
      </c>
      <c r="P151" s="40" t="s">
        <v>15</v>
      </c>
    </row>
    <row r="152" spans="1:16" s="60" customFormat="1" ht="12.75" x14ac:dyDescent="0.2">
      <c r="A152" s="425"/>
      <c r="B152" s="425" t="s">
        <v>302</v>
      </c>
      <c r="C152" s="105" t="s">
        <v>252</v>
      </c>
      <c r="D152" s="51" t="s">
        <v>253</v>
      </c>
      <c r="E152" s="128" t="s">
        <v>297</v>
      </c>
      <c r="F152" s="116">
        <v>6</v>
      </c>
      <c r="G152" s="134">
        <v>2.19</v>
      </c>
      <c r="H152" s="135">
        <f t="shared" si="15"/>
        <v>2.0804999999999998</v>
      </c>
      <c r="I152" s="136" t="s">
        <v>121</v>
      </c>
      <c r="J152" s="117"/>
      <c r="K152" s="118"/>
      <c r="L152" s="474"/>
      <c r="M152" s="475"/>
      <c r="N152" s="65">
        <f t="shared" si="18"/>
        <v>0</v>
      </c>
      <c r="O152" s="57">
        <f t="shared" si="19"/>
        <v>0</v>
      </c>
      <c r="P152" s="66" t="s">
        <v>15</v>
      </c>
    </row>
    <row r="153" spans="1:16" s="60" customFormat="1" ht="23.25" x14ac:dyDescent="0.35">
      <c r="A153" s="426"/>
      <c r="B153" s="426" t="s">
        <v>302</v>
      </c>
      <c r="C153" s="21"/>
      <c r="D153" s="103" t="s">
        <v>254</v>
      </c>
      <c r="E153" s="132"/>
      <c r="F153" s="132"/>
      <c r="G153" s="132"/>
      <c r="H153" s="132"/>
      <c r="I153" s="132"/>
      <c r="J153" s="132"/>
      <c r="K153" s="133"/>
      <c r="L153" s="21"/>
      <c r="M153" s="21"/>
      <c r="N153" s="21"/>
      <c r="O153" s="22"/>
      <c r="P153" s="23"/>
    </row>
    <row r="154" spans="1:16" s="60" customFormat="1" ht="12.75" x14ac:dyDescent="0.2">
      <c r="A154" s="425"/>
      <c r="B154" s="425" t="s">
        <v>302</v>
      </c>
      <c r="C154" s="61" t="s">
        <v>255</v>
      </c>
      <c r="D154" s="49" t="s">
        <v>256</v>
      </c>
      <c r="E154" s="120" t="s">
        <v>295</v>
      </c>
      <c r="F154" s="107">
        <v>12</v>
      </c>
      <c r="G154" s="121">
        <v>1.1000000000000001</v>
      </c>
      <c r="H154" s="122">
        <f t="shared" si="15"/>
        <v>1.0449999999999999</v>
      </c>
      <c r="I154" s="123" t="s">
        <v>299</v>
      </c>
      <c r="J154" s="108" t="s">
        <v>14</v>
      </c>
      <c r="K154" s="109"/>
      <c r="L154" s="458"/>
      <c r="M154" s="459"/>
      <c r="N154" s="29">
        <f t="shared" si="18"/>
        <v>0</v>
      </c>
      <c r="O154" s="3">
        <f t="shared" si="19"/>
        <v>0</v>
      </c>
      <c r="P154" s="30" t="s">
        <v>15</v>
      </c>
    </row>
    <row r="155" spans="1:16" s="60" customFormat="1" ht="12.75" x14ac:dyDescent="0.2">
      <c r="A155" s="425"/>
      <c r="B155" s="425" t="s">
        <v>302</v>
      </c>
      <c r="C155" s="104" t="s">
        <v>257</v>
      </c>
      <c r="D155" s="9" t="s">
        <v>258</v>
      </c>
      <c r="E155" s="124" t="s">
        <v>295</v>
      </c>
      <c r="F155" s="110">
        <v>12</v>
      </c>
      <c r="G155" s="125">
        <v>1.1400000000000001</v>
      </c>
      <c r="H155" s="126">
        <f t="shared" si="15"/>
        <v>1.083</v>
      </c>
      <c r="I155" s="127" t="s">
        <v>299</v>
      </c>
      <c r="J155" s="111" t="s">
        <v>14</v>
      </c>
      <c r="K155" s="112"/>
      <c r="L155" s="454"/>
      <c r="M155" s="455"/>
      <c r="N155" s="33">
        <f t="shared" si="18"/>
        <v>0</v>
      </c>
      <c r="O155" s="5">
        <f t="shared" si="19"/>
        <v>0</v>
      </c>
      <c r="P155" s="34" t="s">
        <v>15</v>
      </c>
    </row>
    <row r="156" spans="1:16" s="60" customFormat="1" ht="12.75" x14ac:dyDescent="0.2">
      <c r="A156" s="425"/>
      <c r="B156" s="425" t="s">
        <v>302</v>
      </c>
      <c r="C156" s="104" t="s">
        <v>259</v>
      </c>
      <c r="D156" s="9" t="s">
        <v>260</v>
      </c>
      <c r="E156" s="124" t="s">
        <v>295</v>
      </c>
      <c r="F156" s="110">
        <v>12</v>
      </c>
      <c r="G156" s="125">
        <v>1.1400000000000001</v>
      </c>
      <c r="H156" s="126">
        <f t="shared" si="15"/>
        <v>1.083</v>
      </c>
      <c r="I156" s="127" t="s">
        <v>299</v>
      </c>
      <c r="J156" s="111" t="s">
        <v>14</v>
      </c>
      <c r="K156" s="112"/>
      <c r="L156" s="454"/>
      <c r="M156" s="455"/>
      <c r="N156" s="33">
        <f t="shared" si="18"/>
        <v>0</v>
      </c>
      <c r="O156" s="5">
        <f t="shared" si="19"/>
        <v>0</v>
      </c>
      <c r="P156" s="34" t="s">
        <v>15</v>
      </c>
    </row>
    <row r="157" spans="1:16" s="60" customFormat="1" ht="12.75" x14ac:dyDescent="0.2">
      <c r="A157" s="425"/>
      <c r="B157" s="425" t="s">
        <v>302</v>
      </c>
      <c r="C157" s="104" t="s">
        <v>261</v>
      </c>
      <c r="D157" s="9" t="s">
        <v>262</v>
      </c>
      <c r="E157" s="124" t="s">
        <v>295</v>
      </c>
      <c r="F157" s="110">
        <v>12</v>
      </c>
      <c r="G157" s="125">
        <v>1.1400000000000001</v>
      </c>
      <c r="H157" s="126">
        <f t="shared" si="15"/>
        <v>1.083</v>
      </c>
      <c r="I157" s="127" t="s">
        <v>299</v>
      </c>
      <c r="J157" s="111" t="s">
        <v>14</v>
      </c>
      <c r="K157" s="112"/>
      <c r="L157" s="454"/>
      <c r="M157" s="455"/>
      <c r="N157" s="33">
        <f t="shared" si="18"/>
        <v>0</v>
      </c>
      <c r="O157" s="5">
        <f t="shared" si="19"/>
        <v>0</v>
      </c>
      <c r="P157" s="34" t="s">
        <v>15</v>
      </c>
    </row>
    <row r="158" spans="1:16" s="60" customFormat="1" ht="12.75" x14ac:dyDescent="0.2">
      <c r="A158" s="425"/>
      <c r="B158" s="425" t="s">
        <v>302</v>
      </c>
      <c r="C158" s="104" t="s">
        <v>263</v>
      </c>
      <c r="D158" s="9" t="s">
        <v>264</v>
      </c>
      <c r="E158" s="124" t="s">
        <v>295</v>
      </c>
      <c r="F158" s="110">
        <v>12</v>
      </c>
      <c r="G158" s="125">
        <v>1.1400000000000001</v>
      </c>
      <c r="H158" s="126">
        <f t="shared" si="15"/>
        <v>1.083</v>
      </c>
      <c r="I158" s="127" t="s">
        <v>299</v>
      </c>
      <c r="J158" s="111" t="s">
        <v>14</v>
      </c>
      <c r="K158" s="112"/>
      <c r="L158" s="454"/>
      <c r="M158" s="455"/>
      <c r="N158" s="33">
        <f t="shared" si="18"/>
        <v>0</v>
      </c>
      <c r="O158" s="5">
        <f t="shared" si="19"/>
        <v>0</v>
      </c>
      <c r="P158" s="34" t="s">
        <v>15</v>
      </c>
    </row>
    <row r="159" spans="1:16" s="60" customFormat="1" ht="12.75" x14ac:dyDescent="0.2">
      <c r="A159" s="425"/>
      <c r="B159" s="425" t="s">
        <v>302</v>
      </c>
      <c r="C159" s="62" t="s">
        <v>265</v>
      </c>
      <c r="D159" s="10" t="s">
        <v>266</v>
      </c>
      <c r="E159" s="128" t="s">
        <v>295</v>
      </c>
      <c r="F159" s="113">
        <v>12</v>
      </c>
      <c r="G159" s="129">
        <v>1.1400000000000001</v>
      </c>
      <c r="H159" s="130">
        <f t="shared" si="15"/>
        <v>1.083</v>
      </c>
      <c r="I159" s="131" t="s">
        <v>299</v>
      </c>
      <c r="J159" s="114" t="s">
        <v>14</v>
      </c>
      <c r="K159" s="115"/>
      <c r="L159" s="456"/>
      <c r="M159" s="457"/>
      <c r="N159" s="39">
        <f t="shared" si="18"/>
        <v>0</v>
      </c>
      <c r="O159" s="7">
        <f t="shared" si="19"/>
        <v>0</v>
      </c>
      <c r="P159" s="40" t="s">
        <v>15</v>
      </c>
    </row>
    <row r="160" spans="1:16" s="60" customFormat="1" ht="12.75" x14ac:dyDescent="0.2">
      <c r="A160" s="425"/>
      <c r="B160" s="425" t="s">
        <v>302</v>
      </c>
      <c r="C160" s="61" t="s">
        <v>267</v>
      </c>
      <c r="D160" s="49" t="s">
        <v>256</v>
      </c>
      <c r="E160" s="120" t="s">
        <v>49</v>
      </c>
      <c r="F160" s="107">
        <v>6</v>
      </c>
      <c r="G160" s="121">
        <v>2.2000000000000002</v>
      </c>
      <c r="H160" s="122">
        <f t="shared" si="15"/>
        <v>2.09</v>
      </c>
      <c r="I160" s="123" t="s">
        <v>299</v>
      </c>
      <c r="J160" s="108" t="s">
        <v>14</v>
      </c>
      <c r="K160" s="109"/>
      <c r="L160" s="458"/>
      <c r="M160" s="459"/>
      <c r="N160" s="29">
        <f t="shared" si="18"/>
        <v>0</v>
      </c>
      <c r="O160" s="3">
        <f t="shared" si="19"/>
        <v>0</v>
      </c>
      <c r="P160" s="30" t="s">
        <v>15</v>
      </c>
    </row>
    <row r="161" spans="1:16" s="60" customFormat="1" ht="12.75" x14ac:dyDescent="0.2">
      <c r="A161" s="425"/>
      <c r="B161" s="425" t="s">
        <v>302</v>
      </c>
      <c r="C161" s="104" t="s">
        <v>268</v>
      </c>
      <c r="D161" s="9" t="s">
        <v>258</v>
      </c>
      <c r="E161" s="124" t="s">
        <v>49</v>
      </c>
      <c r="F161" s="110">
        <v>6</v>
      </c>
      <c r="G161" s="125">
        <v>2.2800000000000002</v>
      </c>
      <c r="H161" s="126">
        <f t="shared" si="15"/>
        <v>2.1659999999999999</v>
      </c>
      <c r="I161" s="127" t="s">
        <v>299</v>
      </c>
      <c r="J161" s="111" t="s">
        <v>14</v>
      </c>
      <c r="K161" s="112"/>
      <c r="L161" s="454"/>
      <c r="M161" s="455"/>
      <c r="N161" s="33">
        <f t="shared" si="18"/>
        <v>0</v>
      </c>
      <c r="O161" s="5">
        <f t="shared" si="19"/>
        <v>0</v>
      </c>
      <c r="P161" s="34" t="s">
        <v>15</v>
      </c>
    </row>
    <row r="162" spans="1:16" s="60" customFormat="1" ht="12.75" x14ac:dyDescent="0.2">
      <c r="A162" s="425"/>
      <c r="B162" s="425" t="s">
        <v>302</v>
      </c>
      <c r="C162" s="104" t="s">
        <v>269</v>
      </c>
      <c r="D162" s="9" t="s">
        <v>260</v>
      </c>
      <c r="E162" s="124" t="s">
        <v>49</v>
      </c>
      <c r="F162" s="110">
        <v>6</v>
      </c>
      <c r="G162" s="125">
        <v>2.2800000000000002</v>
      </c>
      <c r="H162" s="126">
        <f t="shared" si="15"/>
        <v>2.1659999999999999</v>
      </c>
      <c r="I162" s="127" t="s">
        <v>299</v>
      </c>
      <c r="J162" s="111" t="s">
        <v>14</v>
      </c>
      <c r="K162" s="112"/>
      <c r="L162" s="454"/>
      <c r="M162" s="455"/>
      <c r="N162" s="33">
        <f t="shared" si="18"/>
        <v>0</v>
      </c>
      <c r="O162" s="5">
        <f t="shared" si="19"/>
        <v>0</v>
      </c>
      <c r="P162" s="34" t="s">
        <v>15</v>
      </c>
    </row>
    <row r="163" spans="1:16" s="60" customFormat="1" ht="12.75" x14ac:dyDescent="0.2">
      <c r="A163" s="425"/>
      <c r="B163" s="425" t="s">
        <v>302</v>
      </c>
      <c r="C163" s="104" t="s">
        <v>270</v>
      </c>
      <c r="D163" s="9" t="s">
        <v>262</v>
      </c>
      <c r="E163" s="124" t="s">
        <v>49</v>
      </c>
      <c r="F163" s="110">
        <v>6</v>
      </c>
      <c r="G163" s="125">
        <v>2.2800000000000002</v>
      </c>
      <c r="H163" s="126">
        <f t="shared" si="15"/>
        <v>2.1659999999999999</v>
      </c>
      <c r="I163" s="127" t="s">
        <v>299</v>
      </c>
      <c r="J163" s="111" t="s">
        <v>14</v>
      </c>
      <c r="K163" s="112"/>
      <c r="L163" s="454"/>
      <c r="M163" s="455"/>
      <c r="N163" s="33">
        <f t="shared" si="18"/>
        <v>0</v>
      </c>
      <c r="O163" s="5">
        <f t="shared" si="19"/>
        <v>0</v>
      </c>
      <c r="P163" s="34" t="s">
        <v>15</v>
      </c>
    </row>
    <row r="164" spans="1:16" s="60" customFormat="1" ht="12.75" x14ac:dyDescent="0.2">
      <c r="A164" s="425"/>
      <c r="B164" s="425" t="s">
        <v>302</v>
      </c>
      <c r="C164" s="104" t="s">
        <v>271</v>
      </c>
      <c r="D164" s="9" t="s">
        <v>264</v>
      </c>
      <c r="E164" s="124" t="s">
        <v>49</v>
      </c>
      <c r="F164" s="110">
        <v>6</v>
      </c>
      <c r="G164" s="125">
        <v>2.2800000000000002</v>
      </c>
      <c r="H164" s="126">
        <f t="shared" si="15"/>
        <v>2.1659999999999999</v>
      </c>
      <c r="I164" s="127" t="s">
        <v>299</v>
      </c>
      <c r="J164" s="111" t="s">
        <v>14</v>
      </c>
      <c r="K164" s="112"/>
      <c r="L164" s="454"/>
      <c r="M164" s="455"/>
      <c r="N164" s="33">
        <f t="shared" si="18"/>
        <v>0</v>
      </c>
      <c r="O164" s="5">
        <f t="shared" si="19"/>
        <v>0</v>
      </c>
      <c r="P164" s="34" t="s">
        <v>15</v>
      </c>
    </row>
    <row r="165" spans="1:16" s="60" customFormat="1" ht="12.75" x14ac:dyDescent="0.2">
      <c r="A165" s="425"/>
      <c r="B165" s="425" t="s">
        <v>302</v>
      </c>
      <c r="C165" s="62" t="s">
        <v>272</v>
      </c>
      <c r="D165" s="10" t="s">
        <v>266</v>
      </c>
      <c r="E165" s="128" t="s">
        <v>49</v>
      </c>
      <c r="F165" s="113">
        <v>6</v>
      </c>
      <c r="G165" s="129">
        <v>2.2800000000000002</v>
      </c>
      <c r="H165" s="130">
        <f t="shared" si="15"/>
        <v>2.1659999999999999</v>
      </c>
      <c r="I165" s="131" t="s">
        <v>299</v>
      </c>
      <c r="J165" s="114" t="s">
        <v>14</v>
      </c>
      <c r="K165" s="115"/>
      <c r="L165" s="456"/>
      <c r="M165" s="457"/>
      <c r="N165" s="39">
        <f t="shared" si="18"/>
        <v>0</v>
      </c>
      <c r="O165" s="7">
        <f t="shared" si="19"/>
        <v>0</v>
      </c>
      <c r="P165" s="40" t="s">
        <v>15</v>
      </c>
    </row>
    <row r="166" spans="1:16" s="60" customFormat="1" ht="23.25" x14ac:dyDescent="0.35">
      <c r="A166" s="426"/>
      <c r="B166" s="426" t="s">
        <v>302</v>
      </c>
      <c r="C166" s="21"/>
      <c r="D166" s="103" t="s">
        <v>273</v>
      </c>
      <c r="E166" s="132"/>
      <c r="F166" s="132"/>
      <c r="G166" s="132"/>
      <c r="H166" s="132"/>
      <c r="I166" s="132"/>
      <c r="J166" s="132"/>
      <c r="K166" s="133"/>
      <c r="L166" s="21"/>
      <c r="M166" s="21"/>
      <c r="N166" s="21"/>
      <c r="O166" s="22"/>
      <c r="P166" s="23"/>
    </row>
    <row r="167" spans="1:16" s="60" customFormat="1" ht="12.75" x14ac:dyDescent="0.2">
      <c r="A167" s="425"/>
      <c r="B167" s="425" t="s">
        <v>302</v>
      </c>
      <c r="C167" s="61" t="s">
        <v>274</v>
      </c>
      <c r="D167" s="49" t="s">
        <v>275</v>
      </c>
      <c r="E167" s="120" t="s">
        <v>295</v>
      </c>
      <c r="F167" s="107">
        <v>12</v>
      </c>
      <c r="G167" s="121">
        <v>1.04</v>
      </c>
      <c r="H167" s="122">
        <f t="shared" si="15"/>
        <v>0.98799999999999999</v>
      </c>
      <c r="I167" s="123" t="s">
        <v>298</v>
      </c>
      <c r="J167" s="108" t="s">
        <v>14</v>
      </c>
      <c r="K167" s="109"/>
      <c r="L167" s="458"/>
      <c r="M167" s="459"/>
      <c r="N167" s="29">
        <f t="shared" si="18"/>
        <v>0</v>
      </c>
      <c r="O167" s="3">
        <f t="shared" si="19"/>
        <v>0</v>
      </c>
      <c r="P167" s="30" t="s">
        <v>15</v>
      </c>
    </row>
    <row r="168" spans="1:16" s="60" customFormat="1" ht="12.75" x14ac:dyDescent="0.2">
      <c r="A168" s="425"/>
      <c r="B168" s="425" t="s">
        <v>302</v>
      </c>
      <c r="C168" s="104" t="s">
        <v>276</v>
      </c>
      <c r="D168" s="9" t="s">
        <v>277</v>
      </c>
      <c r="E168" s="124" t="s">
        <v>295</v>
      </c>
      <c r="F168" s="110">
        <v>12</v>
      </c>
      <c r="G168" s="125">
        <v>1.04</v>
      </c>
      <c r="H168" s="126">
        <f t="shared" si="15"/>
        <v>0.98799999999999999</v>
      </c>
      <c r="I168" s="127" t="s">
        <v>298</v>
      </c>
      <c r="J168" s="111" t="s">
        <v>14</v>
      </c>
      <c r="K168" s="112"/>
      <c r="L168" s="454"/>
      <c r="M168" s="455"/>
      <c r="N168" s="33">
        <f t="shared" si="18"/>
        <v>0</v>
      </c>
      <c r="O168" s="5">
        <f t="shared" si="19"/>
        <v>0</v>
      </c>
      <c r="P168" s="34" t="s">
        <v>15</v>
      </c>
    </row>
    <row r="169" spans="1:16" s="60" customFormat="1" ht="12.75" x14ac:dyDescent="0.2">
      <c r="A169" s="425"/>
      <c r="B169" s="425" t="s">
        <v>302</v>
      </c>
      <c r="C169" s="62" t="s">
        <v>278</v>
      </c>
      <c r="D169" s="10" t="s">
        <v>279</v>
      </c>
      <c r="E169" s="128" t="s">
        <v>295</v>
      </c>
      <c r="F169" s="113">
        <v>12</v>
      </c>
      <c r="G169" s="129">
        <v>1.04</v>
      </c>
      <c r="H169" s="130">
        <f t="shared" si="15"/>
        <v>0.98799999999999999</v>
      </c>
      <c r="I169" s="131" t="s">
        <v>298</v>
      </c>
      <c r="J169" s="114" t="s">
        <v>14</v>
      </c>
      <c r="K169" s="115"/>
      <c r="L169" s="456"/>
      <c r="M169" s="457"/>
      <c r="N169" s="39">
        <f t="shared" si="18"/>
        <v>0</v>
      </c>
      <c r="O169" s="7">
        <f t="shared" si="19"/>
        <v>0</v>
      </c>
      <c r="P169" s="40" t="s">
        <v>15</v>
      </c>
    </row>
    <row r="170" spans="1:16" s="60" customFormat="1" ht="23.25" x14ac:dyDescent="0.35">
      <c r="A170" s="426"/>
      <c r="B170" s="426" t="s">
        <v>302</v>
      </c>
      <c r="C170" s="21"/>
      <c r="D170" s="103" t="s">
        <v>280</v>
      </c>
      <c r="E170" s="132"/>
      <c r="F170" s="132"/>
      <c r="G170" s="132"/>
      <c r="H170" s="132"/>
      <c r="I170" s="132"/>
      <c r="J170" s="132"/>
      <c r="K170" s="133"/>
      <c r="L170" s="21"/>
      <c r="M170" s="21"/>
      <c r="N170" s="21"/>
      <c r="O170" s="22"/>
      <c r="P170" s="23"/>
    </row>
    <row r="171" spans="1:16" s="60" customFormat="1" ht="12.75" x14ac:dyDescent="0.2">
      <c r="A171" s="425"/>
      <c r="B171" s="425" t="s">
        <v>302</v>
      </c>
      <c r="C171" s="61" t="s">
        <v>281</v>
      </c>
      <c r="D171" s="49" t="s">
        <v>282</v>
      </c>
      <c r="E171" s="120" t="s">
        <v>295</v>
      </c>
      <c r="F171" s="107">
        <v>12</v>
      </c>
      <c r="G171" s="121">
        <v>1.29</v>
      </c>
      <c r="H171" s="122">
        <f t="shared" si="15"/>
        <v>1.2255</v>
      </c>
      <c r="I171" s="140" t="s">
        <v>300</v>
      </c>
      <c r="J171" s="108" t="s">
        <v>14</v>
      </c>
      <c r="K171" s="109"/>
      <c r="L171" s="458"/>
      <c r="M171" s="459"/>
      <c r="N171" s="29">
        <f t="shared" si="18"/>
        <v>0</v>
      </c>
      <c r="O171" s="3">
        <f t="shared" si="19"/>
        <v>0</v>
      </c>
      <c r="P171" s="30" t="s">
        <v>15</v>
      </c>
    </row>
    <row r="172" spans="1:16" s="60" customFormat="1" ht="12.75" x14ac:dyDescent="0.2">
      <c r="A172" s="425"/>
      <c r="B172" s="425" t="s">
        <v>302</v>
      </c>
      <c r="C172" s="104" t="s">
        <v>283</v>
      </c>
      <c r="D172" s="9" t="s">
        <v>284</v>
      </c>
      <c r="E172" s="124" t="s">
        <v>295</v>
      </c>
      <c r="F172" s="110">
        <v>12</v>
      </c>
      <c r="G172" s="125">
        <v>1.32</v>
      </c>
      <c r="H172" s="126">
        <f t="shared" si="15"/>
        <v>1.254</v>
      </c>
      <c r="I172" s="141" t="s">
        <v>300</v>
      </c>
      <c r="J172" s="111" t="s">
        <v>14</v>
      </c>
      <c r="K172" s="112"/>
      <c r="L172" s="454"/>
      <c r="M172" s="455"/>
      <c r="N172" s="33">
        <f t="shared" si="18"/>
        <v>0</v>
      </c>
      <c r="O172" s="5">
        <f t="shared" si="19"/>
        <v>0</v>
      </c>
      <c r="P172" s="34" t="s">
        <v>15</v>
      </c>
    </row>
    <row r="173" spans="1:16" s="60" customFormat="1" ht="12.75" x14ac:dyDescent="0.2">
      <c r="A173" s="425"/>
      <c r="B173" s="425" t="s">
        <v>302</v>
      </c>
      <c r="C173" s="104" t="s">
        <v>285</v>
      </c>
      <c r="D173" s="9" t="s">
        <v>286</v>
      </c>
      <c r="E173" s="124" t="s">
        <v>295</v>
      </c>
      <c r="F173" s="110">
        <v>12</v>
      </c>
      <c r="G173" s="125">
        <v>1.32</v>
      </c>
      <c r="H173" s="126">
        <f t="shared" si="15"/>
        <v>1.254</v>
      </c>
      <c r="I173" s="141" t="s">
        <v>300</v>
      </c>
      <c r="J173" s="111" t="s">
        <v>14</v>
      </c>
      <c r="K173" s="112"/>
      <c r="L173" s="454"/>
      <c r="M173" s="455"/>
      <c r="N173" s="33">
        <f t="shared" si="18"/>
        <v>0</v>
      </c>
      <c r="O173" s="5">
        <f t="shared" si="19"/>
        <v>0</v>
      </c>
      <c r="P173" s="34" t="s">
        <v>15</v>
      </c>
    </row>
    <row r="174" spans="1:16" s="60" customFormat="1" ht="12.75" x14ac:dyDescent="0.2">
      <c r="A174" s="425"/>
      <c r="B174" s="425" t="s">
        <v>302</v>
      </c>
      <c r="C174" s="104" t="s">
        <v>287</v>
      </c>
      <c r="D174" s="9" t="s">
        <v>288</v>
      </c>
      <c r="E174" s="124" t="s">
        <v>295</v>
      </c>
      <c r="F174" s="110">
        <v>12</v>
      </c>
      <c r="G174" s="125">
        <v>1.32</v>
      </c>
      <c r="H174" s="126">
        <f t="shared" si="15"/>
        <v>1.254</v>
      </c>
      <c r="I174" s="141" t="s">
        <v>300</v>
      </c>
      <c r="J174" s="111" t="s">
        <v>14</v>
      </c>
      <c r="K174" s="112"/>
      <c r="L174" s="454"/>
      <c r="M174" s="455"/>
      <c r="N174" s="33">
        <f t="shared" si="18"/>
        <v>0</v>
      </c>
      <c r="O174" s="5">
        <f t="shared" si="19"/>
        <v>0</v>
      </c>
      <c r="P174" s="34" t="s">
        <v>15</v>
      </c>
    </row>
    <row r="175" spans="1:16" s="60" customFormat="1" ht="12.75" x14ac:dyDescent="0.2">
      <c r="A175" s="425"/>
      <c r="B175" s="425" t="s">
        <v>302</v>
      </c>
      <c r="C175" s="62" t="s">
        <v>289</v>
      </c>
      <c r="D175" s="10" t="s">
        <v>290</v>
      </c>
      <c r="E175" s="128" t="s">
        <v>295</v>
      </c>
      <c r="F175" s="113">
        <v>12</v>
      </c>
      <c r="G175" s="129">
        <v>1.32</v>
      </c>
      <c r="H175" s="130">
        <f t="shared" si="15"/>
        <v>1.254</v>
      </c>
      <c r="I175" s="142" t="s">
        <v>300</v>
      </c>
      <c r="J175" s="114" t="s">
        <v>14</v>
      </c>
      <c r="K175" s="115"/>
      <c r="L175" s="456"/>
      <c r="M175" s="457"/>
      <c r="N175" s="39">
        <f t="shared" si="18"/>
        <v>0</v>
      </c>
      <c r="O175" s="7">
        <f t="shared" si="19"/>
        <v>0</v>
      </c>
      <c r="P175" s="40" t="s">
        <v>15</v>
      </c>
    </row>
    <row r="176" spans="1:16" s="60" customFormat="1" ht="12.75" x14ac:dyDescent="0.2">
      <c r="A176" s="426"/>
      <c r="B176" s="426"/>
    </row>
    <row r="177" spans="1:16" s="60" customFormat="1" ht="12.75" x14ac:dyDescent="0.2">
      <c r="A177" s="426"/>
      <c r="B177" s="426"/>
    </row>
    <row r="178" spans="1:16" s="60" customFormat="1" ht="12.75" x14ac:dyDescent="0.2">
      <c r="A178" s="426"/>
      <c r="B178" s="426"/>
    </row>
    <row r="179" spans="1:16" s="60" customFormat="1" ht="12.75" x14ac:dyDescent="0.2">
      <c r="A179" s="426"/>
      <c r="B179" s="426"/>
    </row>
    <row r="180" spans="1:16" s="60" customFormat="1" ht="14.25" customHeight="1" x14ac:dyDescent="0.2">
      <c r="A180" s="427"/>
      <c r="B180" s="427"/>
      <c r="C180" s="24"/>
      <c r="D180" s="24"/>
      <c r="E180" s="477" t="s">
        <v>41</v>
      </c>
      <c r="F180" s="478" t="s">
        <v>39</v>
      </c>
      <c r="G180" s="479" t="s">
        <v>6</v>
      </c>
      <c r="H180" s="481" t="s">
        <v>51</v>
      </c>
      <c r="I180" s="482" t="s">
        <v>2</v>
      </c>
      <c r="J180" s="483" t="s">
        <v>3</v>
      </c>
      <c r="K180" s="514" t="s">
        <v>37</v>
      </c>
      <c r="L180" s="460" t="s">
        <v>7</v>
      </c>
      <c r="M180" s="461"/>
      <c r="N180" s="461"/>
      <c r="O180" s="461"/>
      <c r="P180" s="462"/>
    </row>
    <row r="181" spans="1:16" s="60" customFormat="1" ht="12.75" customHeight="1" x14ac:dyDescent="0.2">
      <c r="A181" s="426"/>
      <c r="B181" s="426"/>
      <c r="C181" s="463" t="s">
        <v>0</v>
      </c>
      <c r="D181" s="464" t="s">
        <v>1</v>
      </c>
      <c r="E181" s="477"/>
      <c r="F181" s="478"/>
      <c r="G181" s="480"/>
      <c r="H181" s="481"/>
      <c r="I181" s="482"/>
      <c r="J181" s="483"/>
      <c r="K181" s="514"/>
      <c r="L181" s="499" t="s">
        <v>8</v>
      </c>
      <c r="M181" s="500"/>
      <c r="N181" s="470" t="s">
        <v>4</v>
      </c>
      <c r="O181" s="472" t="s">
        <v>9</v>
      </c>
      <c r="P181" s="473" t="s">
        <v>52</v>
      </c>
    </row>
    <row r="182" spans="1:16" s="60" customFormat="1" ht="12.75" x14ac:dyDescent="0.2">
      <c r="A182" s="426"/>
      <c r="B182" s="426"/>
      <c r="C182" s="463"/>
      <c r="D182" s="465"/>
      <c r="E182" s="477"/>
      <c r="F182" s="478"/>
      <c r="G182" s="479"/>
      <c r="H182" s="481"/>
      <c r="I182" s="482"/>
      <c r="J182" s="483"/>
      <c r="K182" s="514"/>
      <c r="L182" s="501"/>
      <c r="M182" s="502"/>
      <c r="N182" s="471"/>
      <c r="O182" s="472"/>
      <c r="P182" s="473"/>
    </row>
    <row r="183" spans="1:16" s="60" customFormat="1" ht="23.25" x14ac:dyDescent="0.35">
      <c r="A183" s="426"/>
      <c r="B183" s="426" t="s">
        <v>302</v>
      </c>
      <c r="C183" s="103"/>
      <c r="D183" s="103" t="s">
        <v>368</v>
      </c>
    </row>
    <row r="184" spans="1:16" s="60" customFormat="1" ht="12.75" x14ac:dyDescent="0.2">
      <c r="A184" s="425"/>
      <c r="B184" s="425" t="s">
        <v>302</v>
      </c>
      <c r="C184" s="61" t="s">
        <v>303</v>
      </c>
      <c r="D184" s="49" t="s">
        <v>304</v>
      </c>
      <c r="E184" s="148" t="s">
        <v>295</v>
      </c>
      <c r="F184" s="45">
        <v>12</v>
      </c>
      <c r="G184" s="46">
        <v>1.49</v>
      </c>
      <c r="H184" s="73">
        <f>G184*0.95</f>
        <v>1.4155</v>
      </c>
      <c r="I184" s="149" t="s">
        <v>48</v>
      </c>
      <c r="J184" s="2" t="s">
        <v>14</v>
      </c>
      <c r="K184" s="53"/>
      <c r="L184" s="458"/>
      <c r="M184" s="459"/>
      <c r="N184" s="29">
        <f t="shared" ref="N184:N227" si="20">O184*G184</f>
        <v>0</v>
      </c>
      <c r="O184" s="3">
        <f t="shared" ref="O184:O225" si="21">L184*F184</f>
        <v>0</v>
      </c>
      <c r="P184" s="30" t="s">
        <v>15</v>
      </c>
    </row>
    <row r="185" spans="1:16" s="60" customFormat="1" ht="12.75" x14ac:dyDescent="0.2">
      <c r="A185" s="425"/>
      <c r="B185" s="425" t="s">
        <v>302</v>
      </c>
      <c r="C185" s="104" t="s">
        <v>305</v>
      </c>
      <c r="D185" s="9" t="s">
        <v>306</v>
      </c>
      <c r="E185" s="150" t="s">
        <v>295</v>
      </c>
      <c r="F185" s="26">
        <v>12</v>
      </c>
      <c r="G185" s="27">
        <v>1.6</v>
      </c>
      <c r="H185" s="74">
        <f>G185*0.95</f>
        <v>1.52</v>
      </c>
      <c r="I185" s="102" t="s">
        <v>48</v>
      </c>
      <c r="J185" s="4" t="s">
        <v>14</v>
      </c>
      <c r="K185" s="54"/>
      <c r="L185" s="454"/>
      <c r="M185" s="455"/>
      <c r="N185" s="33">
        <f t="shared" si="20"/>
        <v>0</v>
      </c>
      <c r="O185" s="5">
        <f t="shared" si="21"/>
        <v>0</v>
      </c>
      <c r="P185" s="34" t="s">
        <v>15</v>
      </c>
    </row>
    <row r="186" spans="1:16" s="60" customFormat="1" ht="12.75" x14ac:dyDescent="0.2">
      <c r="A186" s="425"/>
      <c r="B186" s="425" t="s">
        <v>302</v>
      </c>
      <c r="C186" s="104" t="s">
        <v>307</v>
      </c>
      <c r="D186" s="9" t="s">
        <v>308</v>
      </c>
      <c r="E186" s="150" t="s">
        <v>295</v>
      </c>
      <c r="F186" s="26">
        <v>12</v>
      </c>
      <c r="G186" s="27">
        <v>1.6</v>
      </c>
      <c r="H186" s="74">
        <f>G186*0.95</f>
        <v>1.52</v>
      </c>
      <c r="I186" s="102" t="s">
        <v>48</v>
      </c>
      <c r="J186" s="4" t="s">
        <v>14</v>
      </c>
      <c r="K186" s="54"/>
      <c r="L186" s="454"/>
      <c r="M186" s="455"/>
      <c r="N186" s="33">
        <f t="shared" si="20"/>
        <v>0</v>
      </c>
      <c r="O186" s="5">
        <f t="shared" si="21"/>
        <v>0</v>
      </c>
      <c r="P186" s="34" t="s">
        <v>15</v>
      </c>
    </row>
    <row r="187" spans="1:16" s="60" customFormat="1" ht="12.75" x14ac:dyDescent="0.2">
      <c r="A187" s="425"/>
      <c r="B187" s="425" t="s">
        <v>302</v>
      </c>
      <c r="C187" s="104" t="s">
        <v>309</v>
      </c>
      <c r="D187" s="9" t="s">
        <v>310</v>
      </c>
      <c r="E187" s="150" t="s">
        <v>295</v>
      </c>
      <c r="F187" s="26">
        <v>12</v>
      </c>
      <c r="G187" s="27">
        <v>1.6</v>
      </c>
      <c r="H187" s="74">
        <f>G187*0.95</f>
        <v>1.52</v>
      </c>
      <c r="I187" s="102" t="s">
        <v>48</v>
      </c>
      <c r="J187" s="4" t="s">
        <v>14</v>
      </c>
      <c r="K187" s="54"/>
      <c r="L187" s="454"/>
      <c r="M187" s="455"/>
      <c r="N187" s="33">
        <f t="shared" si="20"/>
        <v>0</v>
      </c>
      <c r="O187" s="5">
        <f t="shared" si="21"/>
        <v>0</v>
      </c>
      <c r="P187" s="34" t="s">
        <v>15</v>
      </c>
    </row>
    <row r="188" spans="1:16" s="60" customFormat="1" ht="12.75" x14ac:dyDescent="0.2">
      <c r="A188" s="425"/>
      <c r="B188" s="425" t="s">
        <v>302</v>
      </c>
      <c r="C188" s="62" t="s">
        <v>311</v>
      </c>
      <c r="D188" s="10" t="s">
        <v>312</v>
      </c>
      <c r="E188" s="151" t="s">
        <v>295</v>
      </c>
      <c r="F188" s="36">
        <v>12</v>
      </c>
      <c r="G188" s="37">
        <v>1.7</v>
      </c>
      <c r="H188" s="75">
        <f>G188*0.95</f>
        <v>1.615</v>
      </c>
      <c r="I188" s="83" t="s">
        <v>48</v>
      </c>
      <c r="J188" s="6"/>
      <c r="K188" s="55"/>
      <c r="L188" s="456"/>
      <c r="M188" s="457"/>
      <c r="N188" s="39">
        <f t="shared" si="20"/>
        <v>0</v>
      </c>
      <c r="O188" s="7">
        <f t="shared" si="21"/>
        <v>0</v>
      </c>
      <c r="P188" s="40" t="s">
        <v>15</v>
      </c>
    </row>
    <row r="189" spans="1:16" s="60" customFormat="1" ht="23.25" x14ac:dyDescent="0.35">
      <c r="A189" s="426"/>
      <c r="B189" s="426" t="s">
        <v>302</v>
      </c>
      <c r="C189" s="21"/>
      <c r="D189" s="103" t="s">
        <v>313</v>
      </c>
      <c r="E189" s="152"/>
      <c r="F189" s="152"/>
      <c r="G189" s="152"/>
      <c r="H189" s="152"/>
      <c r="I189" s="152"/>
      <c r="J189" s="152"/>
      <c r="K189" s="158"/>
      <c r="L189" s="22"/>
      <c r="M189" s="22"/>
      <c r="N189" s="21"/>
      <c r="O189" s="22"/>
      <c r="P189" s="23"/>
    </row>
    <row r="190" spans="1:16" s="60" customFormat="1" ht="12.75" x14ac:dyDescent="0.2">
      <c r="A190" s="425"/>
      <c r="B190" s="425" t="s">
        <v>302</v>
      </c>
      <c r="C190" s="61" t="s">
        <v>314</v>
      </c>
      <c r="D190" s="49" t="s">
        <v>315</v>
      </c>
      <c r="E190" s="148" t="s">
        <v>295</v>
      </c>
      <c r="F190" s="45">
        <v>24</v>
      </c>
      <c r="G190" s="46">
        <v>1.72</v>
      </c>
      <c r="H190" s="73">
        <f t="shared" ref="H190:H196" si="22">G190*0.95</f>
        <v>1.6339999999999999</v>
      </c>
      <c r="I190" s="149" t="s">
        <v>316</v>
      </c>
      <c r="J190" s="2" t="s">
        <v>14</v>
      </c>
      <c r="K190" s="95"/>
      <c r="L190" s="458"/>
      <c r="M190" s="459"/>
      <c r="N190" s="29">
        <f t="shared" si="20"/>
        <v>0</v>
      </c>
      <c r="O190" s="3">
        <f t="shared" si="21"/>
        <v>0</v>
      </c>
      <c r="P190" s="30" t="s">
        <v>15</v>
      </c>
    </row>
    <row r="191" spans="1:16" s="60" customFormat="1" ht="12.75" x14ac:dyDescent="0.2">
      <c r="A191" s="425"/>
      <c r="B191" s="425" t="s">
        <v>302</v>
      </c>
      <c r="C191" s="104" t="s">
        <v>317</v>
      </c>
      <c r="D191" s="9" t="s">
        <v>318</v>
      </c>
      <c r="E191" s="150" t="s">
        <v>295</v>
      </c>
      <c r="F191" s="26">
        <v>24</v>
      </c>
      <c r="G191" s="27">
        <v>1.72</v>
      </c>
      <c r="H191" s="74">
        <f t="shared" si="22"/>
        <v>1.6339999999999999</v>
      </c>
      <c r="I191" s="102" t="s">
        <v>316</v>
      </c>
      <c r="J191" s="4" t="s">
        <v>14</v>
      </c>
      <c r="K191" s="96"/>
      <c r="L191" s="454"/>
      <c r="M191" s="455"/>
      <c r="N191" s="33">
        <f t="shared" si="20"/>
        <v>0</v>
      </c>
      <c r="O191" s="5">
        <f t="shared" si="21"/>
        <v>0</v>
      </c>
      <c r="P191" s="34" t="s">
        <v>15</v>
      </c>
    </row>
    <row r="192" spans="1:16" s="60" customFormat="1" ht="12.75" x14ac:dyDescent="0.2">
      <c r="A192" s="425"/>
      <c r="B192" s="425" t="s">
        <v>302</v>
      </c>
      <c r="C192" s="104" t="s">
        <v>319</v>
      </c>
      <c r="D192" s="9" t="s">
        <v>320</v>
      </c>
      <c r="E192" s="150" t="s">
        <v>295</v>
      </c>
      <c r="F192" s="26">
        <v>24</v>
      </c>
      <c r="G192" s="27">
        <v>1.72</v>
      </c>
      <c r="H192" s="74">
        <f t="shared" si="22"/>
        <v>1.6339999999999999</v>
      </c>
      <c r="I192" s="102" t="s">
        <v>316</v>
      </c>
      <c r="J192" s="4" t="s">
        <v>14</v>
      </c>
      <c r="K192" s="96"/>
      <c r="L192" s="454"/>
      <c r="M192" s="455"/>
      <c r="N192" s="33">
        <f t="shared" si="20"/>
        <v>0</v>
      </c>
      <c r="O192" s="5">
        <f t="shared" si="21"/>
        <v>0</v>
      </c>
      <c r="P192" s="34" t="s">
        <v>15</v>
      </c>
    </row>
    <row r="193" spans="1:18" s="60" customFormat="1" ht="12.75" x14ac:dyDescent="0.2">
      <c r="A193" s="425"/>
      <c r="B193" s="425" t="s">
        <v>302</v>
      </c>
      <c r="C193" s="62" t="s">
        <v>321</v>
      </c>
      <c r="D193" s="10" t="s">
        <v>322</v>
      </c>
      <c r="E193" s="151" t="s">
        <v>295</v>
      </c>
      <c r="F193" s="36">
        <v>12</v>
      </c>
      <c r="G193" s="37">
        <v>1.49</v>
      </c>
      <c r="H193" s="75">
        <f t="shared" si="22"/>
        <v>1.4155</v>
      </c>
      <c r="I193" s="83" t="s">
        <v>316</v>
      </c>
      <c r="J193" s="6" t="s">
        <v>14</v>
      </c>
      <c r="K193" s="97"/>
      <c r="L193" s="456"/>
      <c r="M193" s="457"/>
      <c r="N193" s="39">
        <f t="shared" si="20"/>
        <v>0</v>
      </c>
      <c r="O193" s="7">
        <f t="shared" si="21"/>
        <v>0</v>
      </c>
      <c r="P193" s="40" t="s">
        <v>15</v>
      </c>
    </row>
    <row r="194" spans="1:18" s="60" customFormat="1" ht="12.75" x14ac:dyDescent="0.2">
      <c r="A194" s="425"/>
      <c r="B194" s="425" t="s">
        <v>302</v>
      </c>
      <c r="C194" s="104" t="s">
        <v>323</v>
      </c>
      <c r="D194" s="49" t="s">
        <v>324</v>
      </c>
      <c r="E194" s="148" t="s">
        <v>295</v>
      </c>
      <c r="F194" s="26">
        <v>24</v>
      </c>
      <c r="G194" s="27">
        <v>1.38</v>
      </c>
      <c r="H194" s="74">
        <f t="shared" si="22"/>
        <v>1.3109999999999999</v>
      </c>
      <c r="I194" s="149" t="s">
        <v>316</v>
      </c>
      <c r="J194" s="4" t="s">
        <v>14</v>
      </c>
      <c r="K194" s="96"/>
      <c r="L194" s="458"/>
      <c r="M194" s="459"/>
      <c r="N194" s="33">
        <f t="shared" si="20"/>
        <v>0</v>
      </c>
      <c r="O194" s="3">
        <f t="shared" si="21"/>
        <v>0</v>
      </c>
      <c r="P194" s="30" t="s">
        <v>15</v>
      </c>
    </row>
    <row r="195" spans="1:18" s="60" customFormat="1" ht="12.75" x14ac:dyDescent="0.2">
      <c r="A195" s="425"/>
      <c r="B195" s="425" t="s">
        <v>302</v>
      </c>
      <c r="C195" s="104" t="s">
        <v>325</v>
      </c>
      <c r="D195" s="9" t="s">
        <v>326</v>
      </c>
      <c r="E195" s="150" t="s">
        <v>295</v>
      </c>
      <c r="F195" s="26">
        <v>24</v>
      </c>
      <c r="G195" s="27">
        <v>1.38</v>
      </c>
      <c r="H195" s="74">
        <f t="shared" si="22"/>
        <v>1.3109999999999999</v>
      </c>
      <c r="I195" s="102" t="s">
        <v>316</v>
      </c>
      <c r="J195" s="4" t="s">
        <v>14</v>
      </c>
      <c r="K195" s="96"/>
      <c r="L195" s="454"/>
      <c r="M195" s="455"/>
      <c r="N195" s="33">
        <f t="shared" si="20"/>
        <v>0</v>
      </c>
      <c r="O195" s="5">
        <f t="shared" si="21"/>
        <v>0</v>
      </c>
      <c r="P195" s="34" t="s">
        <v>15</v>
      </c>
    </row>
    <row r="196" spans="1:18" s="60" customFormat="1" ht="12.75" x14ac:dyDescent="0.2">
      <c r="A196" s="425"/>
      <c r="B196" s="425" t="s">
        <v>302</v>
      </c>
      <c r="C196" s="62" t="s">
        <v>327</v>
      </c>
      <c r="D196" s="10" t="s">
        <v>328</v>
      </c>
      <c r="E196" s="151" t="s">
        <v>295</v>
      </c>
      <c r="F196" s="36">
        <v>24</v>
      </c>
      <c r="G196" s="37">
        <v>1.38</v>
      </c>
      <c r="H196" s="75">
        <f t="shared" si="22"/>
        <v>1.3109999999999999</v>
      </c>
      <c r="I196" s="83" t="s">
        <v>316</v>
      </c>
      <c r="J196" s="6" t="s">
        <v>14</v>
      </c>
      <c r="K196" s="97"/>
      <c r="L196" s="456"/>
      <c r="M196" s="457"/>
      <c r="N196" s="39">
        <f t="shared" si="20"/>
        <v>0</v>
      </c>
      <c r="O196" s="7">
        <f t="shared" si="21"/>
        <v>0</v>
      </c>
      <c r="P196" s="40" t="s">
        <v>15</v>
      </c>
    </row>
    <row r="197" spans="1:18" s="60" customFormat="1" ht="23.25" x14ac:dyDescent="0.35">
      <c r="A197" s="426"/>
      <c r="B197" s="426" t="s">
        <v>302</v>
      </c>
      <c r="C197" s="21"/>
      <c r="D197" s="103" t="s">
        <v>329</v>
      </c>
      <c r="E197" s="152"/>
      <c r="F197" s="152"/>
      <c r="G197" s="152"/>
      <c r="H197" s="152"/>
      <c r="I197" s="152"/>
      <c r="J197" s="152"/>
      <c r="K197" s="158"/>
      <c r="L197" s="22"/>
      <c r="M197" s="22"/>
      <c r="N197" s="21"/>
      <c r="O197" s="22"/>
      <c r="P197" s="23"/>
    </row>
    <row r="198" spans="1:18" s="60" customFormat="1" ht="12.75" x14ac:dyDescent="0.2">
      <c r="A198" s="425"/>
      <c r="B198" s="425" t="s">
        <v>302</v>
      </c>
      <c r="C198" s="61" t="s">
        <v>330</v>
      </c>
      <c r="D198" s="49" t="s">
        <v>331</v>
      </c>
      <c r="E198" s="148" t="s">
        <v>295</v>
      </c>
      <c r="F198" s="45">
        <v>12</v>
      </c>
      <c r="G198" s="46">
        <v>2.1</v>
      </c>
      <c r="H198" s="73">
        <f>G198*0.95</f>
        <v>1.9949999999999999</v>
      </c>
      <c r="I198" s="155" t="s">
        <v>300</v>
      </c>
      <c r="J198" s="2" t="s">
        <v>14</v>
      </c>
      <c r="K198" s="53"/>
      <c r="L198" s="458"/>
      <c r="M198" s="459"/>
      <c r="N198" s="29">
        <f t="shared" si="20"/>
        <v>0</v>
      </c>
      <c r="O198" s="3">
        <f t="shared" si="21"/>
        <v>0</v>
      </c>
      <c r="P198" s="30" t="s">
        <v>15</v>
      </c>
    </row>
    <row r="199" spans="1:18" s="60" customFormat="1" ht="12.75" x14ac:dyDescent="0.2">
      <c r="A199" s="425"/>
      <c r="B199" s="425" t="s">
        <v>302</v>
      </c>
      <c r="C199" s="104" t="s">
        <v>332</v>
      </c>
      <c r="D199" s="9" t="s">
        <v>333</v>
      </c>
      <c r="E199" s="150" t="s">
        <v>295</v>
      </c>
      <c r="F199" s="26">
        <v>12</v>
      </c>
      <c r="G199" s="27">
        <v>2.1</v>
      </c>
      <c r="H199" s="74">
        <f>G199*0.95</f>
        <v>1.9949999999999999</v>
      </c>
      <c r="I199" s="156" t="s">
        <v>300</v>
      </c>
      <c r="J199" s="4" t="s">
        <v>14</v>
      </c>
      <c r="K199" s="54"/>
      <c r="L199" s="454"/>
      <c r="M199" s="455"/>
      <c r="N199" s="33">
        <f t="shared" si="20"/>
        <v>0</v>
      </c>
      <c r="O199" s="5">
        <f t="shared" si="21"/>
        <v>0</v>
      </c>
      <c r="P199" s="34" t="s">
        <v>15</v>
      </c>
    </row>
    <row r="200" spans="1:18" s="60" customFormat="1" ht="12.75" x14ac:dyDescent="0.2">
      <c r="A200" s="425"/>
      <c r="B200" s="425" t="s">
        <v>302</v>
      </c>
      <c r="C200" s="62" t="s">
        <v>334</v>
      </c>
      <c r="D200" s="10" t="s">
        <v>335</v>
      </c>
      <c r="E200" s="151" t="s">
        <v>295</v>
      </c>
      <c r="F200" s="36">
        <v>12</v>
      </c>
      <c r="G200" s="37">
        <v>2.1</v>
      </c>
      <c r="H200" s="75">
        <f>G200*0.95</f>
        <v>1.9949999999999999</v>
      </c>
      <c r="I200" s="157" t="s">
        <v>300</v>
      </c>
      <c r="J200" s="6" t="s">
        <v>14</v>
      </c>
      <c r="K200" s="55"/>
      <c r="L200" s="456"/>
      <c r="M200" s="457"/>
      <c r="N200" s="39">
        <f t="shared" si="20"/>
        <v>0</v>
      </c>
      <c r="O200" s="7">
        <f t="shared" si="21"/>
        <v>0</v>
      </c>
      <c r="P200" s="40" t="s">
        <v>15</v>
      </c>
    </row>
    <row r="201" spans="1:18" s="60" customFormat="1" ht="23.25" x14ac:dyDescent="0.35">
      <c r="A201" s="426"/>
      <c r="B201" s="426" t="s">
        <v>302</v>
      </c>
      <c r="C201" s="21"/>
      <c r="D201" s="103" t="s">
        <v>336</v>
      </c>
      <c r="E201" s="152"/>
      <c r="F201" s="152"/>
      <c r="G201" s="152"/>
      <c r="H201" s="152"/>
      <c r="I201" s="152"/>
      <c r="J201" s="152"/>
      <c r="K201" s="158"/>
      <c r="L201" s="22"/>
      <c r="M201" s="22"/>
      <c r="N201" s="21"/>
      <c r="O201" s="22"/>
      <c r="P201" s="23"/>
    </row>
    <row r="202" spans="1:18" s="60" customFormat="1" ht="12.75" x14ac:dyDescent="0.2">
      <c r="A202" s="425"/>
      <c r="B202" s="425" t="s">
        <v>302</v>
      </c>
      <c r="C202" s="61" t="s">
        <v>337</v>
      </c>
      <c r="D202" s="49" t="s">
        <v>338</v>
      </c>
      <c r="E202" s="148" t="s">
        <v>295</v>
      </c>
      <c r="F202" s="45">
        <v>12</v>
      </c>
      <c r="G202" s="46">
        <v>1.7</v>
      </c>
      <c r="H202" s="73">
        <f t="shared" ref="H202:H210" si="23">G202*0.95</f>
        <v>1.615</v>
      </c>
      <c r="I202" s="149" t="s">
        <v>339</v>
      </c>
      <c r="J202" s="2" t="s">
        <v>14</v>
      </c>
      <c r="K202" s="53"/>
      <c r="L202" s="458"/>
      <c r="M202" s="459"/>
      <c r="N202" s="29">
        <f t="shared" si="20"/>
        <v>0</v>
      </c>
      <c r="O202" s="3">
        <f t="shared" si="21"/>
        <v>0</v>
      </c>
      <c r="P202" s="30" t="s">
        <v>15</v>
      </c>
    </row>
    <row r="203" spans="1:18" s="60" customFormat="1" ht="12.75" x14ac:dyDescent="0.2">
      <c r="A203" s="425"/>
      <c r="B203" s="425" t="s">
        <v>302</v>
      </c>
      <c r="C203" s="104" t="s">
        <v>340</v>
      </c>
      <c r="D203" s="9" t="s">
        <v>341</v>
      </c>
      <c r="E203" s="150" t="s">
        <v>295</v>
      </c>
      <c r="F203" s="26">
        <v>12</v>
      </c>
      <c r="G203" s="27">
        <v>1.7</v>
      </c>
      <c r="H203" s="74">
        <f t="shared" si="23"/>
        <v>1.615</v>
      </c>
      <c r="I203" s="102" t="s">
        <v>339</v>
      </c>
      <c r="J203" s="4" t="s">
        <v>14</v>
      </c>
      <c r="K203" s="54"/>
      <c r="L203" s="454"/>
      <c r="M203" s="455"/>
      <c r="N203" s="33">
        <f t="shared" si="20"/>
        <v>0</v>
      </c>
      <c r="O203" s="5">
        <f t="shared" si="21"/>
        <v>0</v>
      </c>
      <c r="P203" s="34" t="s">
        <v>15</v>
      </c>
    </row>
    <row r="204" spans="1:18" s="60" customFormat="1" ht="12.75" x14ac:dyDescent="0.2">
      <c r="A204" s="425"/>
      <c r="B204" s="425" t="s">
        <v>302</v>
      </c>
      <c r="C204" s="104" t="s">
        <v>342</v>
      </c>
      <c r="D204" s="9" t="s">
        <v>343</v>
      </c>
      <c r="E204" s="150" t="s">
        <v>295</v>
      </c>
      <c r="F204" s="26">
        <v>12</v>
      </c>
      <c r="G204" s="27">
        <v>1.7</v>
      </c>
      <c r="H204" s="74">
        <f t="shared" si="23"/>
        <v>1.615</v>
      </c>
      <c r="I204" s="102" t="s">
        <v>339</v>
      </c>
      <c r="J204" s="4" t="s">
        <v>14</v>
      </c>
      <c r="K204" s="54"/>
      <c r="L204" s="454"/>
      <c r="M204" s="455"/>
      <c r="N204" s="33">
        <f t="shared" si="20"/>
        <v>0</v>
      </c>
      <c r="O204" s="5">
        <f t="shared" si="21"/>
        <v>0</v>
      </c>
      <c r="P204" s="34" t="s">
        <v>15</v>
      </c>
    </row>
    <row r="205" spans="1:18" s="60" customFormat="1" ht="13.5" customHeight="1" x14ac:dyDescent="0.2">
      <c r="A205" s="425"/>
      <c r="B205" s="425" t="s">
        <v>302</v>
      </c>
      <c r="C205" s="104" t="s">
        <v>344</v>
      </c>
      <c r="D205" s="9" t="s">
        <v>345</v>
      </c>
      <c r="E205" s="150" t="s">
        <v>295</v>
      </c>
      <c r="F205" s="26">
        <v>12</v>
      </c>
      <c r="G205" s="27">
        <v>1.7</v>
      </c>
      <c r="H205" s="74">
        <f t="shared" si="23"/>
        <v>1.615</v>
      </c>
      <c r="I205" s="102" t="s">
        <v>339</v>
      </c>
      <c r="J205" s="4" t="s">
        <v>14</v>
      </c>
      <c r="K205" s="54"/>
      <c r="L205" s="454"/>
      <c r="M205" s="455"/>
      <c r="N205" s="33">
        <f t="shared" si="20"/>
        <v>0</v>
      </c>
      <c r="O205" s="5">
        <f t="shared" si="21"/>
        <v>0</v>
      </c>
      <c r="P205" s="34" t="s">
        <v>15</v>
      </c>
    </row>
    <row r="206" spans="1:18" s="322" customFormat="1" ht="12.75" x14ac:dyDescent="0.2">
      <c r="A206" s="425"/>
      <c r="B206" s="425" t="s">
        <v>302</v>
      </c>
      <c r="C206" s="104" t="s">
        <v>346</v>
      </c>
      <c r="D206" s="9" t="s">
        <v>3847</v>
      </c>
      <c r="E206" s="150" t="s">
        <v>295</v>
      </c>
      <c r="F206" s="26">
        <v>12</v>
      </c>
      <c r="G206" s="27">
        <v>1.7</v>
      </c>
      <c r="H206" s="74">
        <f t="shared" si="23"/>
        <v>1.615</v>
      </c>
      <c r="I206" s="102" t="s">
        <v>339</v>
      </c>
      <c r="J206" s="4" t="s">
        <v>14</v>
      </c>
      <c r="K206" s="54"/>
      <c r="L206" s="454"/>
      <c r="M206" s="455"/>
      <c r="N206" s="33">
        <f t="shared" si="20"/>
        <v>0</v>
      </c>
      <c r="O206" s="5">
        <f t="shared" si="21"/>
        <v>0</v>
      </c>
      <c r="P206" s="34" t="s">
        <v>15</v>
      </c>
      <c r="Q206" s="60"/>
      <c r="R206" s="60"/>
    </row>
    <row r="207" spans="1:18" s="322" customFormat="1" ht="12.75" x14ac:dyDescent="0.2">
      <c r="A207" s="425"/>
      <c r="B207" s="425" t="s">
        <v>302</v>
      </c>
      <c r="C207" s="62" t="s">
        <v>3848</v>
      </c>
      <c r="D207" s="10" t="s">
        <v>3849</v>
      </c>
      <c r="E207" s="151" t="s">
        <v>295</v>
      </c>
      <c r="F207" s="36">
        <v>12</v>
      </c>
      <c r="G207" s="37">
        <v>1.7</v>
      </c>
      <c r="H207" s="75">
        <f t="shared" si="23"/>
        <v>1.615</v>
      </c>
      <c r="I207" s="83" t="s">
        <v>339</v>
      </c>
      <c r="J207" s="6" t="s">
        <v>14</v>
      </c>
      <c r="K207" s="55"/>
      <c r="L207" s="456"/>
      <c r="M207" s="457"/>
      <c r="N207" s="39">
        <f t="shared" ref="N207:N210" si="24">O207*G207</f>
        <v>0</v>
      </c>
      <c r="O207" s="7">
        <f t="shared" ref="O207:O210" si="25">L207*F207</f>
        <v>0</v>
      </c>
      <c r="P207" s="40" t="s">
        <v>15</v>
      </c>
      <c r="Q207" s="60"/>
      <c r="R207" s="60"/>
    </row>
    <row r="208" spans="1:18" s="60" customFormat="1" ht="12.75" x14ac:dyDescent="0.2">
      <c r="A208" s="425"/>
      <c r="B208" s="425" t="s">
        <v>302</v>
      </c>
      <c r="C208" s="104" t="s">
        <v>3850</v>
      </c>
      <c r="D208" s="9" t="s">
        <v>3853</v>
      </c>
      <c r="E208" s="150" t="s">
        <v>49</v>
      </c>
      <c r="F208" s="26">
        <v>6</v>
      </c>
      <c r="G208" s="27">
        <v>2.7</v>
      </c>
      <c r="H208" s="74">
        <f t="shared" si="23"/>
        <v>2.5649999999999999</v>
      </c>
      <c r="I208" s="102" t="s">
        <v>339</v>
      </c>
      <c r="J208" s="4" t="s">
        <v>14</v>
      </c>
      <c r="K208" s="54"/>
      <c r="L208" s="454"/>
      <c r="M208" s="455"/>
      <c r="N208" s="33">
        <f t="shared" si="24"/>
        <v>0</v>
      </c>
      <c r="O208" s="5">
        <f t="shared" si="25"/>
        <v>0</v>
      </c>
      <c r="P208" s="34" t="s">
        <v>15</v>
      </c>
    </row>
    <row r="209" spans="1:16" s="60" customFormat="1" ht="13.5" customHeight="1" x14ac:dyDescent="0.2">
      <c r="A209" s="425"/>
      <c r="B209" s="425" t="s">
        <v>302</v>
      </c>
      <c r="C209" s="104" t="s">
        <v>3851</v>
      </c>
      <c r="D209" s="9" t="s">
        <v>3854</v>
      </c>
      <c r="E209" s="150" t="s">
        <v>49</v>
      </c>
      <c r="F209" s="26">
        <v>6</v>
      </c>
      <c r="G209" s="27">
        <v>2.7</v>
      </c>
      <c r="H209" s="74">
        <f t="shared" si="23"/>
        <v>2.5649999999999999</v>
      </c>
      <c r="I209" s="102" t="s">
        <v>339</v>
      </c>
      <c r="J209" s="4" t="s">
        <v>14</v>
      </c>
      <c r="K209" s="54"/>
      <c r="L209" s="454"/>
      <c r="M209" s="455"/>
      <c r="N209" s="33">
        <f t="shared" si="24"/>
        <v>0</v>
      </c>
      <c r="O209" s="5">
        <f t="shared" si="25"/>
        <v>0</v>
      </c>
      <c r="P209" s="34" t="s">
        <v>15</v>
      </c>
    </row>
    <row r="210" spans="1:16" s="60" customFormat="1" ht="12.75" x14ac:dyDescent="0.2">
      <c r="A210" s="425"/>
      <c r="B210" s="425" t="s">
        <v>302</v>
      </c>
      <c r="C210" s="62" t="s">
        <v>3852</v>
      </c>
      <c r="D210" s="10" t="s">
        <v>3855</v>
      </c>
      <c r="E210" s="150" t="s">
        <v>49</v>
      </c>
      <c r="F210" s="36">
        <v>6</v>
      </c>
      <c r="G210" s="37">
        <v>2.7</v>
      </c>
      <c r="H210" s="75">
        <f t="shared" si="23"/>
        <v>2.5649999999999999</v>
      </c>
      <c r="I210" s="83" t="s">
        <v>339</v>
      </c>
      <c r="J210" s="6" t="s">
        <v>14</v>
      </c>
      <c r="K210" s="55"/>
      <c r="L210" s="456"/>
      <c r="M210" s="457"/>
      <c r="N210" s="39">
        <f t="shared" si="24"/>
        <v>0</v>
      </c>
      <c r="O210" s="7">
        <f t="shared" si="25"/>
        <v>0</v>
      </c>
      <c r="P210" s="40" t="s">
        <v>15</v>
      </c>
    </row>
    <row r="211" spans="1:16" s="60" customFormat="1" ht="23.25" x14ac:dyDescent="0.35">
      <c r="A211" s="426"/>
      <c r="B211" s="426" t="s">
        <v>302</v>
      </c>
      <c r="C211" s="21"/>
      <c r="D211" s="103" t="s">
        <v>3845</v>
      </c>
      <c r="E211" s="152"/>
      <c r="F211" s="152"/>
      <c r="G211" s="152"/>
      <c r="H211" s="152"/>
      <c r="I211" s="152"/>
      <c r="J211" s="152"/>
      <c r="K211" s="158"/>
      <c r="L211" s="21"/>
      <c r="M211" s="21"/>
      <c r="N211" s="21"/>
      <c r="O211" s="22"/>
      <c r="P211" s="23"/>
    </row>
    <row r="212" spans="1:16" s="60" customFormat="1" ht="12.75" x14ac:dyDescent="0.2">
      <c r="A212" s="425"/>
      <c r="B212" s="425" t="s">
        <v>302</v>
      </c>
      <c r="C212" s="61" t="s">
        <v>347</v>
      </c>
      <c r="D212" s="49" t="s">
        <v>348</v>
      </c>
      <c r="E212" s="148" t="s">
        <v>295</v>
      </c>
      <c r="F212" s="45">
        <v>12</v>
      </c>
      <c r="G212" s="153">
        <v>2.11</v>
      </c>
      <c r="H212" s="154">
        <f t="shared" ref="H212:H219" si="26">G212*0.95</f>
        <v>2.0044999999999997</v>
      </c>
      <c r="I212" s="149" t="s">
        <v>301</v>
      </c>
      <c r="J212" s="2" t="s">
        <v>14</v>
      </c>
      <c r="K212" s="53"/>
      <c r="L212" s="458"/>
      <c r="M212" s="459"/>
      <c r="N212" s="29">
        <f t="shared" si="20"/>
        <v>0</v>
      </c>
      <c r="O212" s="3">
        <f t="shared" si="21"/>
        <v>0</v>
      </c>
      <c r="P212" s="30" t="s">
        <v>15</v>
      </c>
    </row>
    <row r="213" spans="1:16" s="60" customFormat="1" ht="12.75" x14ac:dyDescent="0.2">
      <c r="A213" s="425"/>
      <c r="B213" s="425" t="s">
        <v>302</v>
      </c>
      <c r="C213" s="104" t="s">
        <v>349</v>
      </c>
      <c r="D213" s="9" t="s">
        <v>350</v>
      </c>
      <c r="E213" s="150" t="s">
        <v>295</v>
      </c>
      <c r="F213" s="26">
        <v>12</v>
      </c>
      <c r="G213" s="79">
        <v>2.11</v>
      </c>
      <c r="H213" s="80">
        <f t="shared" si="26"/>
        <v>2.0044999999999997</v>
      </c>
      <c r="I213" s="102" t="s">
        <v>301</v>
      </c>
      <c r="J213" s="4" t="s">
        <v>14</v>
      </c>
      <c r="K213" s="54"/>
      <c r="L213" s="454"/>
      <c r="M213" s="455"/>
      <c r="N213" s="33">
        <f t="shared" si="20"/>
        <v>0</v>
      </c>
      <c r="O213" s="5">
        <f t="shared" si="21"/>
        <v>0</v>
      </c>
      <c r="P213" s="34" t="s">
        <v>15</v>
      </c>
    </row>
    <row r="214" spans="1:16" s="60" customFormat="1" ht="12.75" x14ac:dyDescent="0.2">
      <c r="A214" s="425"/>
      <c r="B214" s="425" t="s">
        <v>302</v>
      </c>
      <c r="C214" s="104" t="s">
        <v>351</v>
      </c>
      <c r="D214" s="9" t="s">
        <v>352</v>
      </c>
      <c r="E214" s="150" t="s">
        <v>295</v>
      </c>
      <c r="F214" s="26">
        <v>12</v>
      </c>
      <c r="G214" s="79">
        <v>2.11</v>
      </c>
      <c r="H214" s="80">
        <f t="shared" si="26"/>
        <v>2.0044999999999997</v>
      </c>
      <c r="I214" s="102" t="s">
        <v>301</v>
      </c>
      <c r="J214" s="4" t="s">
        <v>14</v>
      </c>
      <c r="K214" s="54"/>
      <c r="L214" s="456"/>
      <c r="M214" s="457"/>
      <c r="N214" s="39">
        <f t="shared" si="20"/>
        <v>0</v>
      </c>
      <c r="O214" s="7">
        <f t="shared" si="21"/>
        <v>0</v>
      </c>
      <c r="P214" s="40" t="s">
        <v>15</v>
      </c>
    </row>
    <row r="215" spans="1:16" s="60" customFormat="1" ht="12.75" x14ac:dyDescent="0.2">
      <c r="A215" s="425"/>
      <c r="B215" s="425" t="s">
        <v>302</v>
      </c>
      <c r="C215" s="62" t="s">
        <v>353</v>
      </c>
      <c r="D215" s="10" t="s">
        <v>354</v>
      </c>
      <c r="E215" s="151" t="s">
        <v>295</v>
      </c>
      <c r="F215" s="36">
        <v>12</v>
      </c>
      <c r="G215" s="81">
        <v>2.11</v>
      </c>
      <c r="H215" s="82">
        <f t="shared" si="26"/>
        <v>2.0044999999999997</v>
      </c>
      <c r="I215" s="83" t="s">
        <v>301</v>
      </c>
      <c r="J215" s="6" t="s">
        <v>14</v>
      </c>
      <c r="K215" s="55"/>
      <c r="L215" s="474"/>
      <c r="M215" s="475"/>
      <c r="N215" s="39">
        <f t="shared" si="20"/>
        <v>0</v>
      </c>
      <c r="O215" s="7">
        <f t="shared" si="21"/>
        <v>0</v>
      </c>
      <c r="P215" s="40" t="s">
        <v>15</v>
      </c>
    </row>
    <row r="216" spans="1:16" s="60" customFormat="1" ht="12.75" x14ac:dyDescent="0.2">
      <c r="A216" s="425"/>
      <c r="B216" s="425" t="s">
        <v>302</v>
      </c>
      <c r="C216" s="61" t="s">
        <v>355</v>
      </c>
      <c r="D216" s="49" t="s">
        <v>348</v>
      </c>
      <c r="E216" s="148" t="s">
        <v>49</v>
      </c>
      <c r="F216" s="45">
        <v>6</v>
      </c>
      <c r="G216" s="46">
        <v>4.1100000000000003</v>
      </c>
      <c r="H216" s="73">
        <f t="shared" si="26"/>
        <v>3.9045000000000001</v>
      </c>
      <c r="I216" s="149" t="s">
        <v>301</v>
      </c>
      <c r="J216" s="2" t="s">
        <v>14</v>
      </c>
      <c r="K216" s="53"/>
      <c r="L216" s="458"/>
      <c r="M216" s="459"/>
      <c r="N216" s="29">
        <f t="shared" si="20"/>
        <v>0</v>
      </c>
      <c r="O216" s="3">
        <f t="shared" si="21"/>
        <v>0</v>
      </c>
      <c r="P216" s="30" t="s">
        <v>15</v>
      </c>
    </row>
    <row r="217" spans="1:16" s="60" customFormat="1" ht="12.75" x14ac:dyDescent="0.2">
      <c r="A217" s="425"/>
      <c r="B217" s="425" t="s">
        <v>302</v>
      </c>
      <c r="C217" s="104" t="s">
        <v>356</v>
      </c>
      <c r="D217" s="9" t="s">
        <v>350</v>
      </c>
      <c r="E217" s="150" t="s">
        <v>49</v>
      </c>
      <c r="F217" s="26">
        <v>6</v>
      </c>
      <c r="G217" s="27">
        <v>4.1100000000000003</v>
      </c>
      <c r="H217" s="74">
        <f t="shared" si="26"/>
        <v>3.9045000000000001</v>
      </c>
      <c r="I217" s="102" t="s">
        <v>301</v>
      </c>
      <c r="J217" s="4" t="s">
        <v>14</v>
      </c>
      <c r="K217" s="54"/>
      <c r="L217" s="454"/>
      <c r="M217" s="455"/>
      <c r="N217" s="33">
        <f t="shared" si="20"/>
        <v>0</v>
      </c>
      <c r="O217" s="5">
        <f t="shared" si="21"/>
        <v>0</v>
      </c>
      <c r="P217" s="34" t="s">
        <v>15</v>
      </c>
    </row>
    <row r="218" spans="1:16" s="60" customFormat="1" ht="12.75" x14ac:dyDescent="0.2">
      <c r="A218" s="425"/>
      <c r="B218" s="425" t="s">
        <v>302</v>
      </c>
      <c r="C218" s="104" t="s">
        <v>357</v>
      </c>
      <c r="D218" s="9" t="s">
        <v>352</v>
      </c>
      <c r="E218" s="150" t="s">
        <v>49</v>
      </c>
      <c r="F218" s="26">
        <v>6</v>
      </c>
      <c r="G218" s="27">
        <v>4.1100000000000003</v>
      </c>
      <c r="H218" s="74">
        <f t="shared" si="26"/>
        <v>3.9045000000000001</v>
      </c>
      <c r="I218" s="102" t="s">
        <v>301</v>
      </c>
      <c r="J218" s="4" t="s">
        <v>14</v>
      </c>
      <c r="K218" s="54"/>
      <c r="L218" s="456"/>
      <c r="M218" s="457"/>
      <c r="N218" s="39">
        <f t="shared" si="20"/>
        <v>0</v>
      </c>
      <c r="O218" s="7">
        <f t="shared" si="21"/>
        <v>0</v>
      </c>
      <c r="P218" s="40" t="s">
        <v>15</v>
      </c>
    </row>
    <row r="219" spans="1:16" s="60" customFormat="1" ht="12.75" x14ac:dyDescent="0.2">
      <c r="A219" s="425"/>
      <c r="B219" s="425" t="s">
        <v>302</v>
      </c>
      <c r="C219" s="62" t="s">
        <v>358</v>
      </c>
      <c r="D219" s="10" t="s">
        <v>354</v>
      </c>
      <c r="E219" s="151" t="s">
        <v>49</v>
      </c>
      <c r="F219" s="36">
        <v>6</v>
      </c>
      <c r="G219" s="37">
        <v>4.1100000000000003</v>
      </c>
      <c r="H219" s="75">
        <f t="shared" si="26"/>
        <v>3.9045000000000001</v>
      </c>
      <c r="I219" s="83" t="s">
        <v>301</v>
      </c>
      <c r="J219" s="6" t="s">
        <v>14</v>
      </c>
      <c r="K219" s="55"/>
      <c r="L219" s="474"/>
      <c r="M219" s="475"/>
      <c r="N219" s="39">
        <f t="shared" si="20"/>
        <v>0</v>
      </c>
      <c r="O219" s="7">
        <f t="shared" si="21"/>
        <v>0</v>
      </c>
      <c r="P219" s="40" t="s">
        <v>15</v>
      </c>
    </row>
    <row r="220" spans="1:16" s="60" customFormat="1" ht="23.25" x14ac:dyDescent="0.35">
      <c r="A220" s="426" t="s">
        <v>3808</v>
      </c>
      <c r="B220" s="426" t="s">
        <v>302</v>
      </c>
      <c r="C220" s="21"/>
      <c r="D220" s="103" t="s">
        <v>371</v>
      </c>
      <c r="E220" s="152"/>
      <c r="F220" s="152"/>
      <c r="G220" s="152"/>
      <c r="H220" s="152"/>
      <c r="I220" s="152"/>
      <c r="J220" s="152"/>
      <c r="K220" s="158"/>
      <c r="L220" s="21"/>
      <c r="M220" s="21"/>
      <c r="N220" s="21"/>
      <c r="O220" s="22"/>
      <c r="P220" s="23"/>
    </row>
    <row r="221" spans="1:16" s="60" customFormat="1" ht="12.75" x14ac:dyDescent="0.2">
      <c r="A221" s="425" t="s">
        <v>3808</v>
      </c>
      <c r="B221" s="425" t="s">
        <v>302</v>
      </c>
      <c r="C221" s="61" t="s">
        <v>359</v>
      </c>
      <c r="D221" s="49" t="s">
        <v>360</v>
      </c>
      <c r="E221" s="148" t="s">
        <v>295</v>
      </c>
      <c r="F221" s="45">
        <v>20</v>
      </c>
      <c r="G221" s="46">
        <v>1.75</v>
      </c>
      <c r="H221" s="73">
        <f>G221*0.95</f>
        <v>1.6624999999999999</v>
      </c>
      <c r="I221" s="149" t="s">
        <v>298</v>
      </c>
      <c r="J221" s="2"/>
      <c r="K221" s="95">
        <v>0.2</v>
      </c>
      <c r="L221" s="458"/>
      <c r="M221" s="459"/>
      <c r="N221" s="29">
        <f t="shared" si="20"/>
        <v>0</v>
      </c>
      <c r="O221" s="3">
        <f t="shared" si="21"/>
        <v>0</v>
      </c>
      <c r="P221" s="30" t="s">
        <v>15</v>
      </c>
    </row>
    <row r="222" spans="1:16" s="60" customFormat="1" ht="12.75" x14ac:dyDescent="0.2">
      <c r="A222" s="425" t="s">
        <v>3808</v>
      </c>
      <c r="B222" s="425" t="s">
        <v>302</v>
      </c>
      <c r="C222" s="104" t="s">
        <v>361</v>
      </c>
      <c r="D222" s="9" t="s">
        <v>362</v>
      </c>
      <c r="E222" s="150" t="s">
        <v>295</v>
      </c>
      <c r="F222" s="26">
        <v>20</v>
      </c>
      <c r="G222" s="27">
        <v>1.75</v>
      </c>
      <c r="H222" s="74">
        <f>G222*0.95</f>
        <v>1.6624999999999999</v>
      </c>
      <c r="I222" s="102" t="s">
        <v>298</v>
      </c>
      <c r="J222" s="4"/>
      <c r="K222" s="96">
        <v>0.2</v>
      </c>
      <c r="L222" s="454"/>
      <c r="M222" s="455"/>
      <c r="N222" s="33">
        <f t="shared" si="20"/>
        <v>0</v>
      </c>
      <c r="O222" s="5">
        <f t="shared" si="21"/>
        <v>0</v>
      </c>
      <c r="P222" s="34" t="s">
        <v>15</v>
      </c>
    </row>
    <row r="223" spans="1:16" s="60" customFormat="1" ht="12.75" x14ac:dyDescent="0.2">
      <c r="A223" s="425" t="s">
        <v>3808</v>
      </c>
      <c r="B223" s="425" t="s">
        <v>302</v>
      </c>
      <c r="C223" s="62" t="s">
        <v>363</v>
      </c>
      <c r="D223" s="10" t="s">
        <v>364</v>
      </c>
      <c r="E223" s="151" t="s">
        <v>295</v>
      </c>
      <c r="F223" s="36">
        <v>20</v>
      </c>
      <c r="G223" s="37">
        <v>1.75</v>
      </c>
      <c r="H223" s="75">
        <f>G223*0.95</f>
        <v>1.6624999999999999</v>
      </c>
      <c r="I223" s="83" t="s">
        <v>298</v>
      </c>
      <c r="J223" s="6"/>
      <c r="K223" s="97">
        <v>0.2</v>
      </c>
      <c r="L223" s="456"/>
      <c r="M223" s="457"/>
      <c r="N223" s="39">
        <f t="shared" si="20"/>
        <v>0</v>
      </c>
      <c r="O223" s="7">
        <f t="shared" si="21"/>
        <v>0</v>
      </c>
      <c r="P223" s="40" t="s">
        <v>15</v>
      </c>
    </row>
    <row r="224" spans="1:16" s="60" customFormat="1" ht="12.75" x14ac:dyDescent="0.2">
      <c r="A224" s="425" t="s">
        <v>3808</v>
      </c>
      <c r="B224" s="425" t="s">
        <v>302</v>
      </c>
      <c r="C224" s="61" t="s">
        <v>365</v>
      </c>
      <c r="D224" s="49" t="s">
        <v>360</v>
      </c>
      <c r="E224" s="148" t="s">
        <v>366</v>
      </c>
      <c r="F224" s="45">
        <v>20</v>
      </c>
      <c r="G224" s="46">
        <v>2.0499999999999998</v>
      </c>
      <c r="H224" s="73">
        <f>G224*0.95</f>
        <v>1.9474999999999998</v>
      </c>
      <c r="I224" s="149" t="s">
        <v>298</v>
      </c>
      <c r="J224" s="2"/>
      <c r="K224" s="95">
        <v>0.2</v>
      </c>
      <c r="L224" s="458"/>
      <c r="M224" s="459"/>
      <c r="N224" s="29">
        <f t="shared" si="20"/>
        <v>0</v>
      </c>
      <c r="O224" s="3">
        <f t="shared" si="21"/>
        <v>0</v>
      </c>
      <c r="P224" s="30" t="s">
        <v>15</v>
      </c>
    </row>
    <row r="225" spans="1:25" s="60" customFormat="1" ht="12.75" x14ac:dyDescent="0.2">
      <c r="A225" s="425" t="s">
        <v>3808</v>
      </c>
      <c r="B225" s="425" t="s">
        <v>302</v>
      </c>
      <c r="C225" s="62" t="s">
        <v>367</v>
      </c>
      <c r="D225" s="10" t="s">
        <v>364</v>
      </c>
      <c r="E225" s="151" t="s">
        <v>366</v>
      </c>
      <c r="F225" s="36">
        <v>20</v>
      </c>
      <c r="G225" s="37">
        <v>2.0499999999999998</v>
      </c>
      <c r="H225" s="75">
        <f>G225*0.95</f>
        <v>1.9474999999999998</v>
      </c>
      <c r="I225" s="83" t="s">
        <v>298</v>
      </c>
      <c r="J225" s="6"/>
      <c r="K225" s="97">
        <v>0.2</v>
      </c>
      <c r="L225" s="456"/>
      <c r="M225" s="457"/>
      <c r="N225" s="39">
        <f t="shared" si="20"/>
        <v>0</v>
      </c>
      <c r="O225" s="7">
        <f t="shared" si="21"/>
        <v>0</v>
      </c>
      <c r="P225" s="40" t="s">
        <v>15</v>
      </c>
    </row>
    <row r="226" spans="1:25" ht="23.25" x14ac:dyDescent="0.35">
      <c r="A226" s="426"/>
      <c r="B226" s="426" t="s">
        <v>302</v>
      </c>
      <c r="D226" s="339" t="s">
        <v>3080</v>
      </c>
      <c r="E226" s="339"/>
      <c r="F226" s="339"/>
      <c r="G226" s="339"/>
      <c r="H226" s="339"/>
      <c r="I226" s="339"/>
      <c r="J226" s="339"/>
      <c r="K226" s="339"/>
      <c r="L226" s="22"/>
      <c r="M226" s="22"/>
      <c r="O226" s="22"/>
      <c r="P226" s="23"/>
      <c r="Q226" s="60"/>
      <c r="R226" s="60"/>
      <c r="S226" s="60"/>
      <c r="T226" s="60"/>
      <c r="U226" s="60"/>
      <c r="V226" s="60"/>
      <c r="W226" s="60"/>
      <c r="X226" s="60"/>
      <c r="Y226" s="60"/>
    </row>
    <row r="227" spans="1:25" x14ac:dyDescent="0.2">
      <c r="A227" s="425"/>
      <c r="B227" s="425" t="s">
        <v>302</v>
      </c>
      <c r="C227" s="340" t="s">
        <v>3081</v>
      </c>
      <c r="D227" s="334" t="s">
        <v>3082</v>
      </c>
      <c r="E227" s="341" t="s">
        <v>3083</v>
      </c>
      <c r="F227" s="341">
        <v>24</v>
      </c>
      <c r="G227" s="371">
        <v>2</v>
      </c>
      <c r="H227" s="335">
        <f>G227*0.95</f>
        <v>1.9</v>
      </c>
      <c r="I227" s="336" t="s">
        <v>3084</v>
      </c>
      <c r="J227" s="78"/>
      <c r="K227" s="335"/>
      <c r="L227" s="474"/>
      <c r="M227" s="475"/>
      <c r="N227" s="350">
        <f t="shared" si="20"/>
        <v>0</v>
      </c>
      <c r="O227" s="260">
        <f t="shared" ref="O227" si="27">M227+L227*F227</f>
        <v>0</v>
      </c>
      <c r="P227" s="351" t="s">
        <v>15</v>
      </c>
      <c r="Q227" s="60"/>
      <c r="R227" s="60"/>
      <c r="S227" s="60"/>
      <c r="T227" s="60"/>
      <c r="U227" s="60"/>
      <c r="V227" s="60"/>
      <c r="W227" s="60"/>
      <c r="X227" s="60"/>
      <c r="Y227" s="60"/>
    </row>
    <row r="228" spans="1:25" s="60" customFormat="1" ht="12.75" x14ac:dyDescent="0.2">
      <c r="A228" s="426"/>
      <c r="B228" s="426"/>
    </row>
    <row r="229" spans="1:25" s="60" customFormat="1" ht="12.75" x14ac:dyDescent="0.2">
      <c r="A229" s="426"/>
      <c r="B229" s="426"/>
    </row>
    <row r="230" spans="1:25" s="60" customFormat="1" ht="12.75" x14ac:dyDescent="0.2">
      <c r="A230" s="426"/>
      <c r="B230" s="426"/>
    </row>
    <row r="231" spans="1:25" s="60" customFormat="1" ht="12.75" x14ac:dyDescent="0.2">
      <c r="A231" s="426"/>
      <c r="B231" s="426"/>
    </row>
    <row r="232" spans="1:25" s="60" customFormat="1" ht="12.75" x14ac:dyDescent="0.2">
      <c r="A232" s="426"/>
      <c r="B232" s="426"/>
    </row>
    <row r="233" spans="1:25" s="60" customFormat="1" ht="12.75" x14ac:dyDescent="0.2">
      <c r="A233" s="426"/>
      <c r="B233" s="426"/>
    </row>
    <row r="234" spans="1:25" s="60" customFormat="1" ht="12.75" x14ac:dyDescent="0.2">
      <c r="A234" s="426"/>
      <c r="B234" s="426"/>
    </row>
    <row r="235" spans="1:25" s="60" customFormat="1" ht="12.75" x14ac:dyDescent="0.2">
      <c r="A235" s="426"/>
      <c r="B235" s="426"/>
    </row>
    <row r="236" spans="1:25" s="60" customFormat="1" ht="12.75" x14ac:dyDescent="0.2">
      <c r="A236" s="426"/>
      <c r="B236" s="426"/>
    </row>
    <row r="237" spans="1:25" s="60" customFormat="1" ht="12.75" x14ac:dyDescent="0.2">
      <c r="A237" s="426"/>
      <c r="B237" s="426"/>
    </row>
    <row r="238" spans="1:25" s="60" customFormat="1" ht="34.5" x14ac:dyDescent="0.2">
      <c r="A238" s="426"/>
      <c r="B238" s="426" t="s">
        <v>54</v>
      </c>
      <c r="D238" s="476" t="s">
        <v>54</v>
      </c>
      <c r="E238" s="476"/>
      <c r="F238" s="476"/>
      <c r="G238" s="476"/>
      <c r="H238" s="476"/>
      <c r="I238" s="476"/>
      <c r="J238" s="476"/>
      <c r="K238" s="476"/>
    </row>
    <row r="239" spans="1:25" s="60" customFormat="1" ht="14.25" customHeight="1" x14ac:dyDescent="0.2">
      <c r="A239" s="427"/>
      <c r="B239" s="427"/>
      <c r="C239" s="24"/>
      <c r="D239" s="24"/>
      <c r="E239" s="477" t="s">
        <v>41</v>
      </c>
      <c r="F239" s="478" t="s">
        <v>39</v>
      </c>
      <c r="G239" s="479" t="s">
        <v>6</v>
      </c>
      <c r="H239" s="481" t="s">
        <v>51</v>
      </c>
      <c r="I239" s="482" t="s">
        <v>2</v>
      </c>
      <c r="J239" s="483" t="s">
        <v>3</v>
      </c>
      <c r="K239" s="514" t="s">
        <v>37</v>
      </c>
      <c r="L239" s="460" t="s">
        <v>7</v>
      </c>
      <c r="M239" s="461"/>
      <c r="N239" s="461"/>
      <c r="O239" s="461"/>
      <c r="P239" s="462"/>
    </row>
    <row r="240" spans="1:25" s="60" customFormat="1" ht="12.75" customHeight="1" x14ac:dyDescent="0.2">
      <c r="A240" s="426"/>
      <c r="B240" s="426"/>
      <c r="C240" s="463" t="s">
        <v>0</v>
      </c>
      <c r="D240" s="464" t="s">
        <v>1</v>
      </c>
      <c r="E240" s="477"/>
      <c r="F240" s="478"/>
      <c r="G240" s="480"/>
      <c r="H240" s="481"/>
      <c r="I240" s="482"/>
      <c r="J240" s="483"/>
      <c r="K240" s="514"/>
      <c r="L240" s="499" t="s">
        <v>8</v>
      </c>
      <c r="M240" s="500"/>
      <c r="N240" s="470" t="s">
        <v>4</v>
      </c>
      <c r="O240" s="472" t="s">
        <v>9</v>
      </c>
      <c r="P240" s="473" t="s">
        <v>52</v>
      </c>
    </row>
    <row r="241" spans="1:16" s="60" customFormat="1" ht="12.75" x14ac:dyDescent="0.2">
      <c r="A241" s="426"/>
      <c r="B241" s="426"/>
      <c r="C241" s="463"/>
      <c r="D241" s="465"/>
      <c r="E241" s="477"/>
      <c r="F241" s="478"/>
      <c r="G241" s="479"/>
      <c r="H241" s="481"/>
      <c r="I241" s="482"/>
      <c r="J241" s="483"/>
      <c r="K241" s="514"/>
      <c r="L241" s="501"/>
      <c r="M241" s="502"/>
      <c r="N241" s="471"/>
      <c r="O241" s="472"/>
      <c r="P241" s="473"/>
    </row>
    <row r="242" spans="1:16" s="60" customFormat="1" ht="23.25" x14ac:dyDescent="0.35">
      <c r="A242" s="426" t="s">
        <v>3808</v>
      </c>
      <c r="B242" s="426" t="s">
        <v>54</v>
      </c>
      <c r="C242" s="21"/>
      <c r="D242" s="252" t="s">
        <v>372</v>
      </c>
      <c r="E242" s="252"/>
      <c r="F242" s="252"/>
      <c r="G242" s="252"/>
      <c r="H242" s="252"/>
      <c r="I242" s="252"/>
      <c r="J242" s="252"/>
    </row>
    <row r="243" spans="1:16" s="60" customFormat="1" ht="12.75" x14ac:dyDescent="0.2">
      <c r="A243" s="425" t="s">
        <v>3808</v>
      </c>
      <c r="B243" s="425" t="s">
        <v>54</v>
      </c>
      <c r="C243" s="61" t="s">
        <v>373</v>
      </c>
      <c r="D243" s="49" t="s">
        <v>374</v>
      </c>
      <c r="E243" s="45" t="s">
        <v>366</v>
      </c>
      <c r="F243" s="45">
        <v>20</v>
      </c>
      <c r="G243" s="46">
        <v>0.53</v>
      </c>
      <c r="H243" s="73">
        <f>G243*0.95</f>
        <v>0.50349999999999995</v>
      </c>
      <c r="I243" s="28" t="s">
        <v>375</v>
      </c>
      <c r="J243" s="46"/>
      <c r="K243" s="95">
        <v>0.15</v>
      </c>
      <c r="L243" s="458"/>
      <c r="M243" s="459"/>
      <c r="N243" s="29">
        <f t="shared" ref="N243:N259" si="28">O243*G243</f>
        <v>0</v>
      </c>
      <c r="O243" s="3">
        <f t="shared" ref="O243:O259" si="29">L243*F243</f>
        <v>0</v>
      </c>
      <c r="P243" s="30" t="s">
        <v>15</v>
      </c>
    </row>
    <row r="244" spans="1:16" s="60" customFormat="1" ht="12.75" x14ac:dyDescent="0.2">
      <c r="A244" s="425" t="s">
        <v>3808</v>
      </c>
      <c r="B244" s="425" t="s">
        <v>54</v>
      </c>
      <c r="C244" s="104" t="s">
        <v>376</v>
      </c>
      <c r="D244" s="9" t="s">
        <v>377</v>
      </c>
      <c r="E244" s="26" t="s">
        <v>366</v>
      </c>
      <c r="F244" s="26">
        <v>20</v>
      </c>
      <c r="G244" s="27">
        <v>0.57999999999999996</v>
      </c>
      <c r="H244" s="74">
        <f>G244*0.95</f>
        <v>0.55099999999999993</v>
      </c>
      <c r="I244" s="32" t="s">
        <v>375</v>
      </c>
      <c r="J244" s="27"/>
      <c r="K244" s="96">
        <v>0.15</v>
      </c>
      <c r="L244" s="456"/>
      <c r="M244" s="457"/>
      <c r="N244" s="33">
        <f t="shared" si="28"/>
        <v>0</v>
      </c>
      <c r="O244" s="7">
        <f t="shared" si="29"/>
        <v>0</v>
      </c>
      <c r="P244" s="40" t="s">
        <v>15</v>
      </c>
    </row>
    <row r="245" spans="1:16" s="60" customFormat="1" ht="12.75" x14ac:dyDescent="0.2">
      <c r="A245" s="425" t="s">
        <v>3808</v>
      </c>
      <c r="B245" s="425" t="s">
        <v>54</v>
      </c>
      <c r="C245" s="61" t="s">
        <v>378</v>
      </c>
      <c r="D245" s="49" t="s">
        <v>374</v>
      </c>
      <c r="E245" s="45" t="s">
        <v>119</v>
      </c>
      <c r="F245" s="45">
        <v>12</v>
      </c>
      <c r="G245" s="46">
        <v>0.66</v>
      </c>
      <c r="H245" s="73">
        <f>G245*0.95</f>
        <v>0.627</v>
      </c>
      <c r="I245" s="28" t="s">
        <v>375</v>
      </c>
      <c r="J245" s="46"/>
      <c r="K245" s="95">
        <v>0.2</v>
      </c>
      <c r="L245" s="458"/>
      <c r="M245" s="459"/>
      <c r="N245" s="29">
        <f t="shared" si="28"/>
        <v>0</v>
      </c>
      <c r="O245" s="3">
        <f t="shared" si="29"/>
        <v>0</v>
      </c>
      <c r="P245" s="30" t="s">
        <v>15</v>
      </c>
    </row>
    <row r="246" spans="1:16" s="60" customFormat="1" ht="12.75" x14ac:dyDescent="0.2">
      <c r="A246" s="425" t="s">
        <v>3808</v>
      </c>
      <c r="B246" s="425" t="s">
        <v>54</v>
      </c>
      <c r="C246" s="62" t="s">
        <v>379</v>
      </c>
      <c r="D246" s="10" t="s">
        <v>377</v>
      </c>
      <c r="E246" s="36" t="s">
        <v>119</v>
      </c>
      <c r="F246" s="36">
        <v>12</v>
      </c>
      <c r="G246" s="37">
        <v>0.72</v>
      </c>
      <c r="H246" s="75">
        <f>G246*0.95</f>
        <v>0.68399999999999994</v>
      </c>
      <c r="I246" s="38" t="s">
        <v>375</v>
      </c>
      <c r="J246" s="37"/>
      <c r="K246" s="97">
        <v>0.2</v>
      </c>
      <c r="L246" s="456"/>
      <c r="M246" s="457"/>
      <c r="N246" s="39">
        <f t="shared" si="28"/>
        <v>0</v>
      </c>
      <c r="O246" s="7">
        <f t="shared" si="29"/>
        <v>0</v>
      </c>
      <c r="P246" s="40" t="s">
        <v>15</v>
      </c>
    </row>
    <row r="247" spans="1:16" s="60" customFormat="1" ht="23.25" x14ac:dyDescent="0.35">
      <c r="A247" s="426"/>
      <c r="B247" s="426" t="s">
        <v>54</v>
      </c>
      <c r="C247" s="21"/>
      <c r="D247" s="252" t="s">
        <v>380</v>
      </c>
      <c r="E247" s="71"/>
      <c r="F247" s="71"/>
      <c r="G247" s="71"/>
      <c r="H247" s="71"/>
      <c r="I247" s="71"/>
      <c r="J247" s="71"/>
      <c r="K247" s="72"/>
      <c r="L247" s="21"/>
      <c r="M247" s="21"/>
      <c r="N247" s="21"/>
      <c r="O247" s="22"/>
      <c r="P247" s="23"/>
    </row>
    <row r="248" spans="1:16" s="60" customFormat="1" ht="12.75" x14ac:dyDescent="0.2">
      <c r="A248" s="425"/>
      <c r="B248" s="425" t="s">
        <v>54</v>
      </c>
      <c r="C248" s="61" t="s">
        <v>381</v>
      </c>
      <c r="D248" s="49" t="s">
        <v>374</v>
      </c>
      <c r="E248" s="45" t="s">
        <v>366</v>
      </c>
      <c r="F248" s="45">
        <v>24</v>
      </c>
      <c r="G248" s="46">
        <v>0.49</v>
      </c>
      <c r="H248" s="73">
        <f t="shared" ref="H248:H259" si="30">G248*0.95</f>
        <v>0.46549999999999997</v>
      </c>
      <c r="I248" s="28" t="s">
        <v>375</v>
      </c>
      <c r="J248" s="46"/>
      <c r="K248" s="95"/>
      <c r="L248" s="458"/>
      <c r="M248" s="459"/>
      <c r="N248" s="29">
        <f t="shared" si="28"/>
        <v>0</v>
      </c>
      <c r="O248" s="3">
        <f t="shared" si="29"/>
        <v>0</v>
      </c>
      <c r="P248" s="30" t="s">
        <v>15</v>
      </c>
    </row>
    <row r="249" spans="1:16" s="60" customFormat="1" ht="12.75" x14ac:dyDescent="0.2">
      <c r="A249" s="425"/>
      <c r="B249" s="425" t="s">
        <v>54</v>
      </c>
      <c r="C249" s="104" t="s">
        <v>382</v>
      </c>
      <c r="D249" s="9" t="s">
        <v>383</v>
      </c>
      <c r="E249" s="26" t="s">
        <v>366</v>
      </c>
      <c r="F249" s="26">
        <v>24</v>
      </c>
      <c r="G249" s="27">
        <v>0.53</v>
      </c>
      <c r="H249" s="74">
        <f t="shared" si="30"/>
        <v>0.50349999999999995</v>
      </c>
      <c r="I249" s="32" t="s">
        <v>375</v>
      </c>
      <c r="J249" s="27"/>
      <c r="K249" s="96"/>
      <c r="L249" s="454"/>
      <c r="M249" s="455"/>
      <c r="N249" s="33">
        <f t="shared" si="28"/>
        <v>0</v>
      </c>
      <c r="O249" s="5">
        <f t="shared" si="29"/>
        <v>0</v>
      </c>
      <c r="P249" s="34" t="s">
        <v>15</v>
      </c>
    </row>
    <row r="250" spans="1:16" s="60" customFormat="1" ht="12.75" x14ac:dyDescent="0.2">
      <c r="A250" s="425"/>
      <c r="B250" s="425" t="s">
        <v>54</v>
      </c>
      <c r="C250" s="62" t="s">
        <v>384</v>
      </c>
      <c r="D250" s="10" t="s">
        <v>377</v>
      </c>
      <c r="E250" s="36" t="s">
        <v>366</v>
      </c>
      <c r="F250" s="36">
        <v>24</v>
      </c>
      <c r="G250" s="37">
        <v>0.53</v>
      </c>
      <c r="H250" s="75">
        <f t="shared" si="30"/>
        <v>0.50349999999999995</v>
      </c>
      <c r="I250" s="32" t="s">
        <v>375</v>
      </c>
      <c r="J250" s="37"/>
      <c r="K250" s="97"/>
      <c r="L250" s="456"/>
      <c r="M250" s="457"/>
      <c r="N250" s="39">
        <f t="shared" si="28"/>
        <v>0</v>
      </c>
      <c r="O250" s="7">
        <f t="shared" si="29"/>
        <v>0</v>
      </c>
      <c r="P250" s="40" t="s">
        <v>15</v>
      </c>
    </row>
    <row r="251" spans="1:16" s="60" customFormat="1" ht="12.75" x14ac:dyDescent="0.2">
      <c r="A251" s="425"/>
      <c r="B251" s="425" t="s">
        <v>54</v>
      </c>
      <c r="C251" s="61" t="s">
        <v>385</v>
      </c>
      <c r="D251" s="49" t="s">
        <v>374</v>
      </c>
      <c r="E251" s="45" t="s">
        <v>297</v>
      </c>
      <c r="F251" s="45">
        <v>6</v>
      </c>
      <c r="G251" s="46">
        <v>0.57999999999999996</v>
      </c>
      <c r="H251" s="73">
        <f t="shared" si="30"/>
        <v>0.55099999999999993</v>
      </c>
      <c r="I251" s="28" t="s">
        <v>375</v>
      </c>
      <c r="J251" s="46"/>
      <c r="K251" s="95"/>
      <c r="L251" s="458"/>
      <c r="M251" s="459"/>
      <c r="N251" s="29">
        <f t="shared" si="28"/>
        <v>0</v>
      </c>
      <c r="O251" s="3">
        <f t="shared" si="29"/>
        <v>0</v>
      </c>
      <c r="P251" s="30" t="s">
        <v>15</v>
      </c>
    </row>
    <row r="252" spans="1:16" s="60" customFormat="1" ht="12.75" x14ac:dyDescent="0.2">
      <c r="A252" s="425"/>
      <c r="B252" s="425" t="s">
        <v>54</v>
      </c>
      <c r="C252" s="104" t="s">
        <v>386</v>
      </c>
      <c r="D252" s="9" t="s">
        <v>383</v>
      </c>
      <c r="E252" s="26" t="s">
        <v>297</v>
      </c>
      <c r="F252" s="26">
        <v>6</v>
      </c>
      <c r="G252" s="27">
        <v>0.61</v>
      </c>
      <c r="H252" s="74">
        <f t="shared" si="30"/>
        <v>0.57950000000000002</v>
      </c>
      <c r="I252" s="32" t="s">
        <v>375</v>
      </c>
      <c r="J252" s="27"/>
      <c r="K252" s="96"/>
      <c r="L252" s="454"/>
      <c r="M252" s="455"/>
      <c r="N252" s="33">
        <f t="shared" si="28"/>
        <v>0</v>
      </c>
      <c r="O252" s="5">
        <f t="shared" si="29"/>
        <v>0</v>
      </c>
      <c r="P252" s="34" t="s">
        <v>15</v>
      </c>
    </row>
    <row r="253" spans="1:16" s="60" customFormat="1" ht="12.75" x14ac:dyDescent="0.2">
      <c r="A253" s="425"/>
      <c r="B253" s="425" t="s">
        <v>54</v>
      </c>
      <c r="C253" s="62" t="s">
        <v>387</v>
      </c>
      <c r="D253" s="10" t="s">
        <v>377</v>
      </c>
      <c r="E253" s="36" t="s">
        <v>297</v>
      </c>
      <c r="F253" s="36">
        <v>6</v>
      </c>
      <c r="G253" s="37">
        <v>0.61</v>
      </c>
      <c r="H253" s="75">
        <f t="shared" si="30"/>
        <v>0.57950000000000002</v>
      </c>
      <c r="I253" s="32" t="s">
        <v>375</v>
      </c>
      <c r="J253" s="37"/>
      <c r="K253" s="97"/>
      <c r="L253" s="456"/>
      <c r="M253" s="457"/>
      <c r="N253" s="39">
        <f t="shared" si="28"/>
        <v>0</v>
      </c>
      <c r="O253" s="7">
        <f t="shared" si="29"/>
        <v>0</v>
      </c>
      <c r="P253" s="40" t="s">
        <v>15</v>
      </c>
    </row>
    <row r="254" spans="1:16" s="60" customFormat="1" ht="12.75" x14ac:dyDescent="0.2">
      <c r="A254" s="425"/>
      <c r="B254" s="425" t="s">
        <v>54</v>
      </c>
      <c r="C254" s="61" t="s">
        <v>388</v>
      </c>
      <c r="D254" s="49" t="s">
        <v>389</v>
      </c>
      <c r="E254" s="45" t="s">
        <v>366</v>
      </c>
      <c r="F254" s="45">
        <v>24</v>
      </c>
      <c r="G254" s="46">
        <v>0.34</v>
      </c>
      <c r="H254" s="73">
        <f t="shared" si="30"/>
        <v>0.32300000000000001</v>
      </c>
      <c r="I254" s="28" t="s">
        <v>390</v>
      </c>
      <c r="J254" s="46"/>
      <c r="K254" s="95"/>
      <c r="L254" s="458"/>
      <c r="M254" s="459"/>
      <c r="N254" s="29">
        <f t="shared" si="28"/>
        <v>0</v>
      </c>
      <c r="O254" s="3">
        <f t="shared" si="29"/>
        <v>0</v>
      </c>
      <c r="P254" s="30" t="s">
        <v>15</v>
      </c>
    </row>
    <row r="255" spans="1:16" s="60" customFormat="1" ht="12.75" x14ac:dyDescent="0.2">
      <c r="A255" s="425"/>
      <c r="B255" s="425" t="s">
        <v>54</v>
      </c>
      <c r="C255" s="104" t="s">
        <v>391</v>
      </c>
      <c r="D255" s="9" t="s">
        <v>389</v>
      </c>
      <c r="E255" s="26" t="s">
        <v>297</v>
      </c>
      <c r="F255" s="26">
        <v>6</v>
      </c>
      <c r="G255" s="27">
        <v>0.61</v>
      </c>
      <c r="H255" s="74">
        <f t="shared" si="30"/>
        <v>0.57950000000000002</v>
      </c>
      <c r="I255" s="32" t="s">
        <v>390</v>
      </c>
      <c r="J255" s="27"/>
      <c r="K255" s="96"/>
      <c r="L255" s="454"/>
      <c r="M255" s="455"/>
      <c r="N255" s="33">
        <f t="shared" si="28"/>
        <v>0</v>
      </c>
      <c r="O255" s="5">
        <f t="shared" si="29"/>
        <v>0</v>
      </c>
      <c r="P255" s="34" t="s">
        <v>15</v>
      </c>
    </row>
    <row r="256" spans="1:16" s="60" customFormat="1" ht="12.75" x14ac:dyDescent="0.2">
      <c r="A256" s="425"/>
      <c r="B256" s="425" t="s">
        <v>54</v>
      </c>
      <c r="C256" s="62" t="s">
        <v>392</v>
      </c>
      <c r="D256" s="10" t="s">
        <v>389</v>
      </c>
      <c r="E256" s="36" t="s">
        <v>118</v>
      </c>
      <c r="F256" s="36">
        <v>1</v>
      </c>
      <c r="G256" s="37">
        <v>1.89</v>
      </c>
      <c r="H256" s="75">
        <f t="shared" si="30"/>
        <v>1.7954999999999999</v>
      </c>
      <c r="I256" s="38" t="s">
        <v>390</v>
      </c>
      <c r="J256" s="37"/>
      <c r="K256" s="97"/>
      <c r="L256" s="456"/>
      <c r="M256" s="457"/>
      <c r="N256" s="39">
        <f t="shared" si="28"/>
        <v>0</v>
      </c>
      <c r="O256" s="7">
        <f t="shared" si="29"/>
        <v>0</v>
      </c>
      <c r="P256" s="40" t="s">
        <v>15</v>
      </c>
    </row>
    <row r="257" spans="1:16" s="60" customFormat="1" ht="12.75" x14ac:dyDescent="0.2">
      <c r="A257" s="425"/>
      <c r="B257" s="425" t="s">
        <v>54</v>
      </c>
      <c r="C257" s="61" t="s">
        <v>393</v>
      </c>
      <c r="D257" s="49" t="s">
        <v>394</v>
      </c>
      <c r="E257" s="45" t="s">
        <v>366</v>
      </c>
      <c r="F257" s="45">
        <v>24</v>
      </c>
      <c r="G257" s="46">
        <v>0.44</v>
      </c>
      <c r="H257" s="73">
        <f t="shared" si="30"/>
        <v>0.41799999999999998</v>
      </c>
      <c r="I257" s="28" t="s">
        <v>395</v>
      </c>
      <c r="J257" s="46"/>
      <c r="K257" s="95"/>
      <c r="L257" s="458"/>
      <c r="M257" s="459"/>
      <c r="N257" s="29">
        <f t="shared" si="28"/>
        <v>0</v>
      </c>
      <c r="O257" s="3">
        <f t="shared" si="29"/>
        <v>0</v>
      </c>
      <c r="P257" s="30" t="s">
        <v>15</v>
      </c>
    </row>
    <row r="258" spans="1:16" s="60" customFormat="1" ht="12.75" x14ac:dyDescent="0.2">
      <c r="A258" s="425"/>
      <c r="B258" s="425" t="s">
        <v>54</v>
      </c>
      <c r="C258" s="62" t="s">
        <v>396</v>
      </c>
      <c r="D258" s="10" t="s">
        <v>394</v>
      </c>
      <c r="E258" s="36" t="s">
        <v>297</v>
      </c>
      <c r="F258" s="36">
        <v>6</v>
      </c>
      <c r="G258" s="37">
        <v>0.74</v>
      </c>
      <c r="H258" s="75">
        <f t="shared" si="30"/>
        <v>0.70299999999999996</v>
      </c>
      <c r="I258" s="38" t="s">
        <v>395</v>
      </c>
      <c r="J258" s="37"/>
      <c r="K258" s="97"/>
      <c r="L258" s="456"/>
      <c r="M258" s="457"/>
      <c r="N258" s="39">
        <f t="shared" si="28"/>
        <v>0</v>
      </c>
      <c r="O258" s="7">
        <f t="shared" si="29"/>
        <v>0</v>
      </c>
      <c r="P258" s="40" t="s">
        <v>15</v>
      </c>
    </row>
    <row r="259" spans="1:16" s="60" customFormat="1" ht="12.75" x14ac:dyDescent="0.2">
      <c r="A259" s="425"/>
      <c r="B259" s="425" t="s">
        <v>54</v>
      </c>
      <c r="C259" s="62" t="s">
        <v>397</v>
      </c>
      <c r="D259" s="10" t="s">
        <v>398</v>
      </c>
      <c r="E259" s="36" t="s">
        <v>297</v>
      </c>
      <c r="F259" s="36">
        <v>6</v>
      </c>
      <c r="G259" s="37">
        <v>0.37</v>
      </c>
      <c r="H259" s="75">
        <f t="shared" si="30"/>
        <v>0.35149999999999998</v>
      </c>
      <c r="I259" s="38" t="s">
        <v>375</v>
      </c>
      <c r="J259" s="37"/>
      <c r="K259" s="97"/>
      <c r="L259" s="474"/>
      <c r="M259" s="475"/>
      <c r="N259" s="39">
        <f t="shared" si="28"/>
        <v>0</v>
      </c>
      <c r="O259" s="57">
        <f t="shared" si="29"/>
        <v>0</v>
      </c>
      <c r="P259" s="66" t="s">
        <v>15</v>
      </c>
    </row>
    <row r="260" spans="1:16" s="60" customFormat="1" ht="12.75" x14ac:dyDescent="0.2">
      <c r="A260" s="426"/>
      <c r="B260" s="426"/>
    </row>
    <row r="261" spans="1:16" s="60" customFormat="1" ht="34.5" x14ac:dyDescent="0.2">
      <c r="A261" s="426"/>
      <c r="B261" s="426" t="s">
        <v>55</v>
      </c>
      <c r="D261" s="476" t="s">
        <v>55</v>
      </c>
      <c r="E261" s="476"/>
      <c r="F261" s="476"/>
      <c r="G261" s="476"/>
      <c r="H261" s="476"/>
      <c r="I261" s="476"/>
      <c r="J261" s="476"/>
      <c r="K261" s="476"/>
    </row>
    <row r="262" spans="1:16" s="60" customFormat="1" ht="14.25" customHeight="1" x14ac:dyDescent="0.2">
      <c r="A262" s="427"/>
      <c r="B262" s="428" t="s">
        <v>55</v>
      </c>
      <c r="C262" s="24"/>
      <c r="D262" s="24"/>
      <c r="E262" s="477" t="s">
        <v>41</v>
      </c>
      <c r="F262" s="478" t="s">
        <v>39</v>
      </c>
      <c r="G262" s="479" t="s">
        <v>6</v>
      </c>
      <c r="H262" s="481" t="s">
        <v>51</v>
      </c>
      <c r="I262" s="482" t="s">
        <v>2</v>
      </c>
      <c r="J262" s="483" t="s">
        <v>3</v>
      </c>
      <c r="K262" s="481" t="s">
        <v>438</v>
      </c>
      <c r="L262" s="460" t="s">
        <v>7</v>
      </c>
      <c r="M262" s="461"/>
      <c r="N262" s="461"/>
      <c r="O262" s="461"/>
      <c r="P262" s="462"/>
    </row>
    <row r="263" spans="1:16" s="60" customFormat="1" ht="12.75" customHeight="1" x14ac:dyDescent="0.2">
      <c r="A263" s="427"/>
      <c r="B263" s="429" t="s">
        <v>55</v>
      </c>
      <c r="C263" s="463" t="s">
        <v>0</v>
      </c>
      <c r="D263" s="464" t="s">
        <v>1</v>
      </c>
      <c r="E263" s="477"/>
      <c r="F263" s="478"/>
      <c r="G263" s="480"/>
      <c r="H263" s="481"/>
      <c r="I263" s="482"/>
      <c r="J263" s="483"/>
      <c r="K263" s="481"/>
      <c r="L263" s="495" t="s">
        <v>8</v>
      </c>
      <c r="M263" s="497" t="s">
        <v>399</v>
      </c>
      <c r="N263" s="470" t="s">
        <v>4</v>
      </c>
      <c r="O263" s="472" t="s">
        <v>9</v>
      </c>
      <c r="P263" s="473" t="s">
        <v>52</v>
      </c>
    </row>
    <row r="264" spans="1:16" s="60" customFormat="1" ht="12.75" x14ac:dyDescent="0.2">
      <c r="A264" s="427"/>
      <c r="B264" s="429" t="s">
        <v>55</v>
      </c>
      <c r="C264" s="463"/>
      <c r="D264" s="465"/>
      <c r="E264" s="477"/>
      <c r="F264" s="478"/>
      <c r="G264" s="479"/>
      <c r="H264" s="481"/>
      <c r="I264" s="482"/>
      <c r="J264" s="483"/>
      <c r="K264" s="481"/>
      <c r="L264" s="496"/>
      <c r="M264" s="498"/>
      <c r="N264" s="471"/>
      <c r="O264" s="472"/>
      <c r="P264" s="473"/>
    </row>
    <row r="265" spans="1:16" s="60" customFormat="1" ht="23.25" x14ac:dyDescent="0.35">
      <c r="A265" s="426" t="s">
        <v>3807</v>
      </c>
      <c r="B265" s="426" t="s">
        <v>55</v>
      </c>
      <c r="C265" s="21"/>
      <c r="D265" s="252" t="s">
        <v>400</v>
      </c>
      <c r="E265" s="252"/>
      <c r="F265" s="252"/>
      <c r="G265" s="252"/>
      <c r="H265" s="252"/>
      <c r="I265" s="252"/>
      <c r="J265" s="252"/>
      <c r="K265" s="252"/>
      <c r="L265" s="252"/>
      <c r="M265" s="252"/>
      <c r="N265" s="252"/>
      <c r="O265" s="252"/>
      <c r="P265" s="252"/>
    </row>
    <row r="266" spans="1:16" s="60" customFormat="1" ht="25.5" customHeight="1" x14ac:dyDescent="0.2">
      <c r="A266" s="426"/>
      <c r="B266" s="426" t="s">
        <v>55</v>
      </c>
      <c r="D266" s="515" t="s">
        <v>439</v>
      </c>
      <c r="E266" s="515"/>
      <c r="F266" s="515"/>
      <c r="G266" s="515"/>
      <c r="H266" s="515"/>
      <c r="I266" s="515"/>
      <c r="J266" s="515"/>
      <c r="K266" s="515"/>
      <c r="L266" s="216"/>
      <c r="M266" s="216"/>
      <c r="N266" s="216"/>
      <c r="O266" s="216"/>
      <c r="P266" s="216"/>
    </row>
    <row r="267" spans="1:16" s="60" customFormat="1" ht="12.75" x14ac:dyDescent="0.2">
      <c r="A267" s="425"/>
      <c r="B267" s="425" t="s">
        <v>55</v>
      </c>
      <c r="C267" s="61" t="s">
        <v>401</v>
      </c>
      <c r="D267" s="49" t="s">
        <v>402</v>
      </c>
      <c r="E267" s="45" t="s">
        <v>403</v>
      </c>
      <c r="F267" s="45">
        <v>6</v>
      </c>
      <c r="G267" s="46">
        <v>5.3</v>
      </c>
      <c r="H267" s="73">
        <f t="shared" ref="H267:H287" si="31">G267*0.95</f>
        <v>5.0349999999999993</v>
      </c>
      <c r="I267" s="28" t="s">
        <v>404</v>
      </c>
      <c r="J267" s="28" t="s">
        <v>14</v>
      </c>
      <c r="K267" s="73">
        <f>G267*0.9</f>
        <v>4.7699999999999996</v>
      </c>
      <c r="L267" s="160"/>
      <c r="M267" s="160"/>
      <c r="N267" s="29">
        <f t="shared" ref="N267:N287" si="32">O267*G267</f>
        <v>0</v>
      </c>
      <c r="O267" s="3">
        <f>M267+L267*F267</f>
        <v>0</v>
      </c>
      <c r="P267" s="30" t="s">
        <v>15</v>
      </c>
    </row>
    <row r="268" spans="1:16" s="60" customFormat="1" ht="12.75" x14ac:dyDescent="0.2">
      <c r="A268" s="425"/>
      <c r="B268" s="425" t="s">
        <v>55</v>
      </c>
      <c r="C268" s="104" t="s">
        <v>405</v>
      </c>
      <c r="D268" s="9" t="s">
        <v>406</v>
      </c>
      <c r="E268" s="26" t="s">
        <v>403</v>
      </c>
      <c r="F268" s="26">
        <v>6</v>
      </c>
      <c r="G268" s="27">
        <v>5.4</v>
      </c>
      <c r="H268" s="74">
        <f t="shared" si="31"/>
        <v>5.13</v>
      </c>
      <c r="I268" s="32" t="s">
        <v>404</v>
      </c>
      <c r="J268" s="32" t="s">
        <v>14</v>
      </c>
      <c r="K268" s="74">
        <f t="shared" ref="K268:K281" si="33">G268*0.9</f>
        <v>4.8600000000000003</v>
      </c>
      <c r="L268" s="161"/>
      <c r="M268" s="161"/>
      <c r="N268" s="33">
        <f t="shared" si="32"/>
        <v>0</v>
      </c>
      <c r="O268" s="5">
        <f t="shared" ref="O268:O287" si="34">M268+L268*F268</f>
        <v>0</v>
      </c>
      <c r="P268" s="34" t="s">
        <v>15</v>
      </c>
    </row>
    <row r="269" spans="1:16" s="60" customFormat="1" ht="12.75" x14ac:dyDescent="0.2">
      <c r="A269" s="425"/>
      <c r="B269" s="425" t="s">
        <v>55</v>
      </c>
      <c r="C269" s="104" t="s">
        <v>407</v>
      </c>
      <c r="D269" s="9" t="s">
        <v>408</v>
      </c>
      <c r="E269" s="26" t="s">
        <v>403</v>
      </c>
      <c r="F269" s="26">
        <v>6</v>
      </c>
      <c r="G269" s="27">
        <v>5.3</v>
      </c>
      <c r="H269" s="74">
        <f t="shared" si="31"/>
        <v>5.0349999999999993</v>
      </c>
      <c r="I269" s="32" t="s">
        <v>404</v>
      </c>
      <c r="J269" s="32" t="s">
        <v>14</v>
      </c>
      <c r="K269" s="74">
        <f t="shared" si="33"/>
        <v>4.7699999999999996</v>
      </c>
      <c r="L269" s="161"/>
      <c r="M269" s="161"/>
      <c r="N269" s="33">
        <f t="shared" si="32"/>
        <v>0</v>
      </c>
      <c r="O269" s="5">
        <f t="shared" si="34"/>
        <v>0</v>
      </c>
      <c r="P269" s="34" t="s">
        <v>15</v>
      </c>
    </row>
    <row r="270" spans="1:16" s="60" customFormat="1" ht="12.75" x14ac:dyDescent="0.2">
      <c r="A270" s="425"/>
      <c r="B270" s="425" t="s">
        <v>55</v>
      </c>
      <c r="C270" s="104" t="s">
        <v>409</v>
      </c>
      <c r="D270" s="9" t="s">
        <v>410</v>
      </c>
      <c r="E270" s="26" t="s">
        <v>403</v>
      </c>
      <c r="F270" s="26">
        <v>6</v>
      </c>
      <c r="G270" s="27">
        <v>5.25</v>
      </c>
      <c r="H270" s="74">
        <f t="shared" si="31"/>
        <v>4.9874999999999998</v>
      </c>
      <c r="I270" s="32" t="s">
        <v>404</v>
      </c>
      <c r="J270" s="32" t="s">
        <v>14</v>
      </c>
      <c r="K270" s="74">
        <f t="shared" si="33"/>
        <v>4.7250000000000005</v>
      </c>
      <c r="L270" s="161"/>
      <c r="M270" s="161"/>
      <c r="N270" s="33">
        <f t="shared" si="32"/>
        <v>0</v>
      </c>
      <c r="O270" s="5">
        <f t="shared" si="34"/>
        <v>0</v>
      </c>
      <c r="P270" s="34" t="s">
        <v>15</v>
      </c>
    </row>
    <row r="271" spans="1:16" s="60" customFormat="1" ht="12.75" x14ac:dyDescent="0.2">
      <c r="A271" s="425"/>
      <c r="B271" s="425" t="s">
        <v>55</v>
      </c>
      <c r="C271" s="104" t="s">
        <v>411</v>
      </c>
      <c r="D271" s="9" t="s">
        <v>412</v>
      </c>
      <c r="E271" s="26" t="s">
        <v>403</v>
      </c>
      <c r="F271" s="26">
        <v>6</v>
      </c>
      <c r="G271" s="27">
        <v>5.5</v>
      </c>
      <c r="H271" s="74">
        <f t="shared" si="31"/>
        <v>5.2249999999999996</v>
      </c>
      <c r="I271" s="32" t="s">
        <v>404</v>
      </c>
      <c r="J271" s="32" t="s">
        <v>14</v>
      </c>
      <c r="K271" s="74">
        <f t="shared" si="33"/>
        <v>4.95</v>
      </c>
      <c r="L271" s="161"/>
      <c r="M271" s="161"/>
      <c r="N271" s="33">
        <f t="shared" si="32"/>
        <v>0</v>
      </c>
      <c r="O271" s="5">
        <f t="shared" si="34"/>
        <v>0</v>
      </c>
      <c r="P271" s="34" t="s">
        <v>15</v>
      </c>
    </row>
    <row r="272" spans="1:16" s="60" customFormat="1" ht="12.75" x14ac:dyDescent="0.2">
      <c r="A272" s="425"/>
      <c r="B272" s="425" t="s">
        <v>55</v>
      </c>
      <c r="C272" s="104" t="s">
        <v>413</v>
      </c>
      <c r="D272" s="9" t="s">
        <v>414</v>
      </c>
      <c r="E272" s="26" t="s">
        <v>403</v>
      </c>
      <c r="F272" s="26">
        <v>6</v>
      </c>
      <c r="G272" s="27">
        <v>5.6</v>
      </c>
      <c r="H272" s="74">
        <f t="shared" si="31"/>
        <v>5.3199999999999994</v>
      </c>
      <c r="I272" s="32" t="s">
        <v>404</v>
      </c>
      <c r="J272" s="32" t="s">
        <v>14</v>
      </c>
      <c r="K272" s="74">
        <f t="shared" si="33"/>
        <v>5.04</v>
      </c>
      <c r="L272" s="161"/>
      <c r="M272" s="161"/>
      <c r="N272" s="33">
        <f t="shared" si="32"/>
        <v>0</v>
      </c>
      <c r="O272" s="5">
        <f t="shared" si="34"/>
        <v>0</v>
      </c>
      <c r="P272" s="34" t="s">
        <v>15</v>
      </c>
    </row>
    <row r="273" spans="1:16" s="60" customFormat="1" ht="12.75" x14ac:dyDescent="0.2">
      <c r="A273" s="425"/>
      <c r="B273" s="425" t="s">
        <v>55</v>
      </c>
      <c r="C273" s="104" t="s">
        <v>415</v>
      </c>
      <c r="D273" s="9" t="s">
        <v>416</v>
      </c>
      <c r="E273" s="26" t="s">
        <v>403</v>
      </c>
      <c r="F273" s="26">
        <v>6</v>
      </c>
      <c r="G273" s="27">
        <v>5.25</v>
      </c>
      <c r="H273" s="74">
        <f t="shared" si="31"/>
        <v>4.9874999999999998</v>
      </c>
      <c r="I273" s="32" t="s">
        <v>404</v>
      </c>
      <c r="J273" s="32" t="s">
        <v>14</v>
      </c>
      <c r="K273" s="74">
        <f t="shared" si="33"/>
        <v>4.7250000000000005</v>
      </c>
      <c r="L273" s="161"/>
      <c r="M273" s="161"/>
      <c r="N273" s="33">
        <f t="shared" si="32"/>
        <v>0</v>
      </c>
      <c r="O273" s="5">
        <f t="shared" si="34"/>
        <v>0</v>
      </c>
      <c r="P273" s="34" t="s">
        <v>15</v>
      </c>
    </row>
    <row r="274" spans="1:16" s="60" customFormat="1" ht="12.75" x14ac:dyDescent="0.2">
      <c r="A274" s="425"/>
      <c r="B274" s="425" t="s">
        <v>55</v>
      </c>
      <c r="C274" s="104" t="s">
        <v>417</v>
      </c>
      <c r="D274" s="9" t="s">
        <v>418</v>
      </c>
      <c r="E274" s="26" t="s">
        <v>403</v>
      </c>
      <c r="F274" s="26">
        <v>6</v>
      </c>
      <c r="G274" s="27">
        <v>4.75</v>
      </c>
      <c r="H274" s="74">
        <f t="shared" si="31"/>
        <v>4.5125000000000002</v>
      </c>
      <c r="I274" s="32" t="s">
        <v>404</v>
      </c>
      <c r="J274" s="32" t="s">
        <v>14</v>
      </c>
      <c r="K274" s="74">
        <f t="shared" si="33"/>
        <v>4.2750000000000004</v>
      </c>
      <c r="L274" s="161"/>
      <c r="M274" s="161"/>
      <c r="N274" s="33">
        <f t="shared" si="32"/>
        <v>0</v>
      </c>
      <c r="O274" s="5">
        <f t="shared" si="34"/>
        <v>0</v>
      </c>
      <c r="P274" s="34" t="s">
        <v>15</v>
      </c>
    </row>
    <row r="275" spans="1:16" s="60" customFormat="1" ht="12.75" x14ac:dyDescent="0.2">
      <c r="A275" s="425"/>
      <c r="B275" s="425" t="s">
        <v>55</v>
      </c>
      <c r="C275" s="104" t="s">
        <v>419</v>
      </c>
      <c r="D275" s="9" t="s">
        <v>420</v>
      </c>
      <c r="E275" s="26" t="s">
        <v>403</v>
      </c>
      <c r="F275" s="26">
        <v>6</v>
      </c>
      <c r="G275" s="27">
        <v>5.6</v>
      </c>
      <c r="H275" s="74">
        <f t="shared" si="31"/>
        <v>5.3199999999999994</v>
      </c>
      <c r="I275" s="32" t="s">
        <v>404</v>
      </c>
      <c r="J275" s="32" t="s">
        <v>14</v>
      </c>
      <c r="K275" s="74">
        <f t="shared" si="33"/>
        <v>5.04</v>
      </c>
      <c r="L275" s="161"/>
      <c r="M275" s="161"/>
      <c r="N275" s="33">
        <f t="shared" si="32"/>
        <v>0</v>
      </c>
      <c r="O275" s="5">
        <f t="shared" si="34"/>
        <v>0</v>
      </c>
      <c r="P275" s="34" t="s">
        <v>15</v>
      </c>
    </row>
    <row r="276" spans="1:16" s="60" customFormat="1" ht="12.75" x14ac:dyDescent="0.2">
      <c r="A276" s="425"/>
      <c r="B276" s="425" t="s">
        <v>55</v>
      </c>
      <c r="C276" s="104" t="s">
        <v>421</v>
      </c>
      <c r="D276" s="9" t="s">
        <v>422</v>
      </c>
      <c r="E276" s="26" t="s">
        <v>403</v>
      </c>
      <c r="F276" s="26">
        <v>6</v>
      </c>
      <c r="G276" s="27">
        <v>5.3</v>
      </c>
      <c r="H276" s="74">
        <f t="shared" si="31"/>
        <v>5.0349999999999993</v>
      </c>
      <c r="I276" s="32" t="s">
        <v>404</v>
      </c>
      <c r="J276" s="32" t="s">
        <v>14</v>
      </c>
      <c r="K276" s="74">
        <f t="shared" si="33"/>
        <v>4.7699999999999996</v>
      </c>
      <c r="L276" s="161"/>
      <c r="M276" s="161"/>
      <c r="N276" s="33">
        <f t="shared" si="32"/>
        <v>0</v>
      </c>
      <c r="O276" s="5">
        <f t="shared" si="34"/>
        <v>0</v>
      </c>
      <c r="P276" s="34" t="s">
        <v>15</v>
      </c>
    </row>
    <row r="277" spans="1:16" s="60" customFormat="1" ht="12.75" x14ac:dyDescent="0.2">
      <c r="A277" s="425"/>
      <c r="B277" s="425" t="s">
        <v>55</v>
      </c>
      <c r="C277" s="104" t="s">
        <v>423</v>
      </c>
      <c r="D277" s="9" t="s">
        <v>424</v>
      </c>
      <c r="E277" s="26" t="s">
        <v>403</v>
      </c>
      <c r="F277" s="26">
        <v>6</v>
      </c>
      <c r="G277" s="27">
        <v>5.3</v>
      </c>
      <c r="H277" s="74">
        <f t="shared" si="31"/>
        <v>5.0349999999999993</v>
      </c>
      <c r="I277" s="32" t="s">
        <v>404</v>
      </c>
      <c r="J277" s="32" t="s">
        <v>14</v>
      </c>
      <c r="K277" s="74">
        <f t="shared" si="33"/>
        <v>4.7699999999999996</v>
      </c>
      <c r="L277" s="161"/>
      <c r="M277" s="161"/>
      <c r="N277" s="33">
        <f t="shared" si="32"/>
        <v>0</v>
      </c>
      <c r="O277" s="5">
        <f t="shared" si="34"/>
        <v>0</v>
      </c>
      <c r="P277" s="34" t="s">
        <v>15</v>
      </c>
    </row>
    <row r="278" spans="1:16" s="60" customFormat="1" ht="12.75" x14ac:dyDescent="0.2">
      <c r="A278" s="425"/>
      <c r="B278" s="425" t="s">
        <v>55</v>
      </c>
      <c r="C278" s="104" t="s">
        <v>425</v>
      </c>
      <c r="D278" s="144" t="s">
        <v>21</v>
      </c>
      <c r="E278" s="26" t="s">
        <v>403</v>
      </c>
      <c r="F278" s="26">
        <v>6</v>
      </c>
      <c r="G278" s="27">
        <v>5.3</v>
      </c>
      <c r="H278" s="74">
        <f t="shared" si="31"/>
        <v>5.0349999999999993</v>
      </c>
      <c r="I278" s="32" t="s">
        <v>404</v>
      </c>
      <c r="J278" s="32" t="s">
        <v>14</v>
      </c>
      <c r="K278" s="74">
        <f t="shared" si="33"/>
        <v>4.7699999999999996</v>
      </c>
      <c r="L278" s="161"/>
      <c r="M278" s="161"/>
      <c r="N278" s="33">
        <f t="shared" si="32"/>
        <v>0</v>
      </c>
      <c r="O278" s="5">
        <f t="shared" si="34"/>
        <v>0</v>
      </c>
      <c r="P278" s="34" t="s">
        <v>15</v>
      </c>
    </row>
    <row r="279" spans="1:16" s="60" customFormat="1" ht="12.75" x14ac:dyDescent="0.2">
      <c r="A279" s="425"/>
      <c r="B279" s="425" t="s">
        <v>55</v>
      </c>
      <c r="C279" s="104" t="s">
        <v>426</v>
      </c>
      <c r="D279" s="9" t="s">
        <v>427</v>
      </c>
      <c r="E279" s="26" t="s">
        <v>403</v>
      </c>
      <c r="F279" s="26">
        <v>6</v>
      </c>
      <c r="G279" s="27">
        <v>5</v>
      </c>
      <c r="H279" s="74">
        <f t="shared" si="31"/>
        <v>4.75</v>
      </c>
      <c r="I279" s="32" t="s">
        <v>404</v>
      </c>
      <c r="J279" s="32" t="s">
        <v>14</v>
      </c>
      <c r="K279" s="74">
        <f t="shared" si="33"/>
        <v>4.5</v>
      </c>
      <c r="L279" s="161"/>
      <c r="M279" s="161"/>
      <c r="N279" s="33">
        <f t="shared" si="32"/>
        <v>0</v>
      </c>
      <c r="O279" s="5">
        <f t="shared" si="34"/>
        <v>0</v>
      </c>
      <c r="P279" s="34" t="s">
        <v>15</v>
      </c>
    </row>
    <row r="280" spans="1:16" s="60" customFormat="1" ht="12.75" x14ac:dyDescent="0.2">
      <c r="A280" s="425"/>
      <c r="B280" s="425" t="s">
        <v>55</v>
      </c>
      <c r="C280" s="62" t="s">
        <v>428</v>
      </c>
      <c r="D280" s="50" t="s">
        <v>429</v>
      </c>
      <c r="E280" s="36" t="s">
        <v>403</v>
      </c>
      <c r="F280" s="36">
        <v>6</v>
      </c>
      <c r="G280" s="37">
        <v>5.3</v>
      </c>
      <c r="H280" s="75">
        <f t="shared" si="31"/>
        <v>5.0349999999999993</v>
      </c>
      <c r="I280" s="38" t="s">
        <v>404</v>
      </c>
      <c r="J280" s="38" t="s">
        <v>14</v>
      </c>
      <c r="K280" s="75">
        <f t="shared" si="33"/>
        <v>4.7699999999999996</v>
      </c>
      <c r="L280" s="162"/>
      <c r="M280" s="162"/>
      <c r="N280" s="39">
        <f t="shared" si="32"/>
        <v>0</v>
      </c>
      <c r="O280" s="7">
        <f t="shared" si="34"/>
        <v>0</v>
      </c>
      <c r="P280" s="40" t="s">
        <v>15</v>
      </c>
    </row>
    <row r="281" spans="1:16" s="60" customFormat="1" ht="12.75" x14ac:dyDescent="0.2">
      <c r="A281" s="425"/>
      <c r="B281" s="425" t="s">
        <v>55</v>
      </c>
      <c r="C281" s="104" t="s">
        <v>430</v>
      </c>
      <c r="D281" s="9" t="s">
        <v>431</v>
      </c>
      <c r="E281" s="26" t="s">
        <v>119</v>
      </c>
      <c r="F281" s="26">
        <v>6</v>
      </c>
      <c r="G281" s="27">
        <v>5.6</v>
      </c>
      <c r="H281" s="74">
        <f t="shared" si="31"/>
        <v>5.3199999999999994</v>
      </c>
      <c r="I281" s="32" t="s">
        <v>404</v>
      </c>
      <c r="J281" s="32"/>
      <c r="K281" s="74">
        <f t="shared" si="33"/>
        <v>5.04</v>
      </c>
      <c r="L281" s="163"/>
      <c r="M281" s="161"/>
      <c r="N281" s="33">
        <f t="shared" si="32"/>
        <v>0</v>
      </c>
      <c r="O281" s="5">
        <f t="shared" si="34"/>
        <v>0</v>
      </c>
      <c r="P281" s="34" t="s">
        <v>15</v>
      </c>
    </row>
    <row r="282" spans="1:16" s="60" customFormat="1" ht="12.75" x14ac:dyDescent="0.2">
      <c r="A282" s="425" t="s">
        <v>3807</v>
      </c>
      <c r="B282" s="425" t="s">
        <v>55</v>
      </c>
      <c r="C282" s="61" t="s">
        <v>432</v>
      </c>
      <c r="D282" s="49" t="s">
        <v>410</v>
      </c>
      <c r="E282" s="45" t="s">
        <v>118</v>
      </c>
      <c r="F282" s="45">
        <v>1</v>
      </c>
      <c r="G282" s="46">
        <v>33</v>
      </c>
      <c r="H282" s="73">
        <f t="shared" si="31"/>
        <v>31.349999999999998</v>
      </c>
      <c r="I282" s="28" t="s">
        <v>404</v>
      </c>
      <c r="J282" s="28" t="s">
        <v>14</v>
      </c>
      <c r="K282" s="73"/>
      <c r="L282" s="179"/>
      <c r="M282" s="160"/>
      <c r="N282" s="29">
        <f t="shared" si="32"/>
        <v>0</v>
      </c>
      <c r="O282" s="3">
        <f t="shared" si="34"/>
        <v>0</v>
      </c>
      <c r="P282" s="30" t="s">
        <v>15</v>
      </c>
    </row>
    <row r="283" spans="1:16" s="60" customFormat="1" ht="12.75" x14ac:dyDescent="0.2">
      <c r="A283" s="425" t="s">
        <v>3807</v>
      </c>
      <c r="B283" s="425" t="s">
        <v>55</v>
      </c>
      <c r="C283" s="104" t="s">
        <v>433</v>
      </c>
      <c r="D283" s="9" t="s">
        <v>412</v>
      </c>
      <c r="E283" s="26" t="s">
        <v>118</v>
      </c>
      <c r="F283" s="26">
        <v>1</v>
      </c>
      <c r="G283" s="27">
        <v>33</v>
      </c>
      <c r="H283" s="74">
        <f t="shared" si="31"/>
        <v>31.349999999999998</v>
      </c>
      <c r="I283" s="32" t="s">
        <v>404</v>
      </c>
      <c r="J283" s="32" t="s">
        <v>14</v>
      </c>
      <c r="K283" s="74"/>
      <c r="L283" s="180"/>
      <c r="M283" s="161"/>
      <c r="N283" s="33">
        <f t="shared" si="32"/>
        <v>0</v>
      </c>
      <c r="O283" s="5">
        <f t="shared" si="34"/>
        <v>0</v>
      </c>
      <c r="P283" s="34" t="s">
        <v>15</v>
      </c>
    </row>
    <row r="284" spans="1:16" s="60" customFormat="1" ht="12.75" x14ac:dyDescent="0.2">
      <c r="A284" s="425" t="s">
        <v>3807</v>
      </c>
      <c r="B284" s="425" t="s">
        <v>55</v>
      </c>
      <c r="C284" s="104" t="s">
        <v>434</v>
      </c>
      <c r="D284" s="9" t="s">
        <v>414</v>
      </c>
      <c r="E284" s="26" t="s">
        <v>118</v>
      </c>
      <c r="F284" s="26">
        <v>1</v>
      </c>
      <c r="G284" s="27">
        <v>33</v>
      </c>
      <c r="H284" s="74">
        <f t="shared" si="31"/>
        <v>31.349999999999998</v>
      </c>
      <c r="I284" s="32" t="s">
        <v>404</v>
      </c>
      <c r="J284" s="32" t="s">
        <v>14</v>
      </c>
      <c r="K284" s="74"/>
      <c r="L284" s="180"/>
      <c r="M284" s="161"/>
      <c r="N284" s="33">
        <f t="shared" si="32"/>
        <v>0</v>
      </c>
      <c r="O284" s="5">
        <f t="shared" si="34"/>
        <v>0</v>
      </c>
      <c r="P284" s="34" t="s">
        <v>15</v>
      </c>
    </row>
    <row r="285" spans="1:16" s="60" customFormat="1" ht="12.75" x14ac:dyDescent="0.2">
      <c r="A285" s="425" t="s">
        <v>3807</v>
      </c>
      <c r="B285" s="425" t="s">
        <v>55</v>
      </c>
      <c r="C285" s="104" t="s">
        <v>435</v>
      </c>
      <c r="D285" s="9" t="s">
        <v>416</v>
      </c>
      <c r="E285" s="26" t="s">
        <v>118</v>
      </c>
      <c r="F285" s="26">
        <v>1</v>
      </c>
      <c r="G285" s="27">
        <v>31</v>
      </c>
      <c r="H285" s="74">
        <f t="shared" si="31"/>
        <v>29.45</v>
      </c>
      <c r="I285" s="32" t="s">
        <v>404</v>
      </c>
      <c r="J285" s="32" t="s">
        <v>14</v>
      </c>
      <c r="K285" s="74"/>
      <c r="L285" s="180"/>
      <c r="M285" s="161"/>
      <c r="N285" s="33">
        <f t="shared" si="32"/>
        <v>0</v>
      </c>
      <c r="O285" s="5">
        <f t="shared" si="34"/>
        <v>0</v>
      </c>
      <c r="P285" s="34" t="s">
        <v>15</v>
      </c>
    </row>
    <row r="286" spans="1:16" s="60" customFormat="1" ht="12.75" x14ac:dyDescent="0.2">
      <c r="A286" s="425" t="s">
        <v>3807</v>
      </c>
      <c r="B286" s="425" t="s">
        <v>55</v>
      </c>
      <c r="C286" s="104" t="s">
        <v>436</v>
      </c>
      <c r="D286" s="144" t="s">
        <v>418</v>
      </c>
      <c r="E286" s="26" t="s">
        <v>118</v>
      </c>
      <c r="F286" s="26">
        <v>1</v>
      </c>
      <c r="G286" s="27">
        <v>31</v>
      </c>
      <c r="H286" s="74">
        <f t="shared" si="31"/>
        <v>29.45</v>
      </c>
      <c r="I286" s="32" t="s">
        <v>404</v>
      </c>
      <c r="J286" s="32" t="s">
        <v>14</v>
      </c>
      <c r="K286" s="74"/>
      <c r="L286" s="180"/>
      <c r="M286" s="161"/>
      <c r="N286" s="33">
        <f t="shared" si="32"/>
        <v>0</v>
      </c>
      <c r="O286" s="5">
        <f t="shared" si="34"/>
        <v>0</v>
      </c>
      <c r="P286" s="34" t="s">
        <v>15</v>
      </c>
    </row>
    <row r="287" spans="1:16" s="60" customFormat="1" ht="12.75" x14ac:dyDescent="0.2">
      <c r="A287" s="425" t="s">
        <v>3807</v>
      </c>
      <c r="B287" s="425" t="s">
        <v>55</v>
      </c>
      <c r="C287" s="62" t="s">
        <v>437</v>
      </c>
      <c r="D287" s="50" t="s">
        <v>21</v>
      </c>
      <c r="E287" s="36" t="s">
        <v>118</v>
      </c>
      <c r="F287" s="36">
        <v>1</v>
      </c>
      <c r="G287" s="37">
        <v>33</v>
      </c>
      <c r="H287" s="75">
        <f t="shared" si="31"/>
        <v>31.349999999999998</v>
      </c>
      <c r="I287" s="38" t="s">
        <v>404</v>
      </c>
      <c r="J287" s="38" t="s">
        <v>14</v>
      </c>
      <c r="K287" s="75"/>
      <c r="L287" s="181"/>
      <c r="M287" s="162"/>
      <c r="N287" s="39">
        <f t="shared" si="32"/>
        <v>0</v>
      </c>
      <c r="O287" s="7">
        <f t="shared" si="34"/>
        <v>0</v>
      </c>
      <c r="P287" s="40" t="s">
        <v>15</v>
      </c>
    </row>
    <row r="288" spans="1:16" s="60" customFormat="1" ht="12.75" x14ac:dyDescent="0.2">
      <c r="A288" s="426"/>
      <c r="B288" s="426"/>
    </row>
    <row r="289" spans="1:16" s="60" customFormat="1" ht="12.75" x14ac:dyDescent="0.2">
      <c r="A289" s="426"/>
      <c r="B289" s="426"/>
    </row>
    <row r="290" spans="1:16" s="60" customFormat="1" ht="12.75" x14ac:dyDescent="0.2">
      <c r="A290" s="426"/>
      <c r="B290" s="426"/>
    </row>
    <row r="291" spans="1:16" s="60" customFormat="1" ht="12.75" x14ac:dyDescent="0.2">
      <c r="A291" s="426"/>
      <c r="B291" s="426"/>
    </row>
    <row r="292" spans="1:16" s="60" customFormat="1" ht="12.75" x14ac:dyDescent="0.2">
      <c r="A292" s="426"/>
      <c r="B292" s="426"/>
    </row>
    <row r="293" spans="1:16" s="60" customFormat="1" ht="12.75" x14ac:dyDescent="0.2">
      <c r="A293" s="426"/>
      <c r="B293" s="426"/>
    </row>
    <row r="294" spans="1:16" s="60" customFormat="1" ht="12.75" x14ac:dyDescent="0.2">
      <c r="A294" s="426"/>
      <c r="B294" s="426"/>
    </row>
    <row r="295" spans="1:16" s="60" customFormat="1" ht="14.25" customHeight="1" x14ac:dyDescent="0.2">
      <c r="A295" s="427"/>
      <c r="B295" s="427"/>
      <c r="C295" s="24"/>
      <c r="D295" s="24"/>
      <c r="E295" s="477" t="s">
        <v>41</v>
      </c>
      <c r="F295" s="478" t="s">
        <v>39</v>
      </c>
      <c r="G295" s="479" t="s">
        <v>6</v>
      </c>
      <c r="H295" s="481" t="s">
        <v>51</v>
      </c>
      <c r="I295" s="482" t="s">
        <v>2</v>
      </c>
      <c r="J295" s="483" t="s">
        <v>3</v>
      </c>
      <c r="K295" s="481"/>
      <c r="L295" s="460" t="s">
        <v>7</v>
      </c>
      <c r="M295" s="461"/>
      <c r="N295" s="461"/>
      <c r="O295" s="461"/>
      <c r="P295" s="462"/>
    </row>
    <row r="296" spans="1:16" s="60" customFormat="1" ht="12.75" customHeight="1" x14ac:dyDescent="0.2">
      <c r="A296" s="426"/>
      <c r="B296" s="426"/>
      <c r="C296" s="463" t="s">
        <v>0</v>
      </c>
      <c r="D296" s="464" t="s">
        <v>1</v>
      </c>
      <c r="E296" s="477"/>
      <c r="F296" s="478"/>
      <c r="G296" s="480"/>
      <c r="H296" s="481"/>
      <c r="I296" s="482"/>
      <c r="J296" s="483"/>
      <c r="K296" s="481"/>
      <c r="L296" s="495" t="s">
        <v>8</v>
      </c>
      <c r="M296" s="497" t="s">
        <v>399</v>
      </c>
      <c r="N296" s="470" t="s">
        <v>4</v>
      </c>
      <c r="O296" s="472" t="s">
        <v>9</v>
      </c>
      <c r="P296" s="473" t="s">
        <v>52</v>
      </c>
    </row>
    <row r="297" spans="1:16" s="60" customFormat="1" ht="12.75" x14ac:dyDescent="0.2">
      <c r="A297" s="426"/>
      <c r="B297" s="426"/>
      <c r="C297" s="463"/>
      <c r="D297" s="465"/>
      <c r="E297" s="477"/>
      <c r="F297" s="478"/>
      <c r="G297" s="479"/>
      <c r="H297" s="481"/>
      <c r="I297" s="482"/>
      <c r="J297" s="483"/>
      <c r="K297" s="481"/>
      <c r="L297" s="496"/>
      <c r="M297" s="498"/>
      <c r="N297" s="471"/>
      <c r="O297" s="472"/>
      <c r="P297" s="473"/>
    </row>
    <row r="298" spans="1:16" s="60" customFormat="1" ht="23.25" x14ac:dyDescent="0.35">
      <c r="A298" s="426"/>
      <c r="B298" s="426" t="s">
        <v>55</v>
      </c>
      <c r="C298" s="21"/>
      <c r="D298" s="252" t="s">
        <v>440</v>
      </c>
      <c r="E298" s="252"/>
      <c r="F298" s="252"/>
      <c r="G298" s="252"/>
      <c r="H298" s="252"/>
      <c r="I298" s="252"/>
      <c r="J298" s="252"/>
      <c r="K298" s="252"/>
      <c r="L298" s="252"/>
      <c r="M298" s="252"/>
      <c r="N298" s="252"/>
    </row>
    <row r="299" spans="1:16" s="60" customFormat="1" ht="12.75" x14ac:dyDescent="0.2">
      <c r="A299" s="425"/>
      <c r="B299" s="425" t="s">
        <v>55</v>
      </c>
      <c r="C299" s="61" t="s">
        <v>441</v>
      </c>
      <c r="D299" s="49" t="s">
        <v>442</v>
      </c>
      <c r="E299" s="45" t="s">
        <v>12</v>
      </c>
      <c r="F299" s="45">
        <v>1</v>
      </c>
      <c r="G299" s="46">
        <v>3.56</v>
      </c>
      <c r="H299" s="73">
        <f t="shared" ref="H299:H307" si="35">G299*0.95</f>
        <v>3.3819999999999997</v>
      </c>
      <c r="I299" s="28" t="s">
        <v>121</v>
      </c>
      <c r="J299" s="28" t="s">
        <v>14</v>
      </c>
      <c r="K299" s="170"/>
      <c r="L299" s="179"/>
      <c r="M299" s="160"/>
      <c r="N299" s="29">
        <f t="shared" ref="N299:N344" si="36">O299*G299</f>
        <v>0</v>
      </c>
      <c r="O299" s="3">
        <f t="shared" ref="O299:O344" si="37">M299+L299*F299</f>
        <v>0</v>
      </c>
      <c r="P299" s="30" t="s">
        <v>15</v>
      </c>
    </row>
    <row r="300" spans="1:16" s="60" customFormat="1" ht="12.75" x14ac:dyDescent="0.2">
      <c r="A300" s="425"/>
      <c r="B300" s="425" t="s">
        <v>55</v>
      </c>
      <c r="C300" s="104" t="s">
        <v>443</v>
      </c>
      <c r="D300" s="9" t="s">
        <v>444</v>
      </c>
      <c r="E300" s="26" t="s">
        <v>12</v>
      </c>
      <c r="F300" s="26">
        <v>1</v>
      </c>
      <c r="G300" s="27">
        <v>4.09</v>
      </c>
      <c r="H300" s="74">
        <f t="shared" si="35"/>
        <v>3.8854999999999995</v>
      </c>
      <c r="I300" s="32" t="s">
        <v>121</v>
      </c>
      <c r="J300" s="32" t="s">
        <v>14</v>
      </c>
      <c r="K300" s="171"/>
      <c r="L300" s="180"/>
      <c r="M300" s="161"/>
      <c r="N300" s="33">
        <f t="shared" si="36"/>
        <v>0</v>
      </c>
      <c r="O300" s="5">
        <f t="shared" si="37"/>
        <v>0</v>
      </c>
      <c r="P300" s="34" t="s">
        <v>15</v>
      </c>
    </row>
    <row r="301" spans="1:16" s="60" customFormat="1" ht="12.75" x14ac:dyDescent="0.2">
      <c r="A301" s="425"/>
      <c r="B301" s="425" t="s">
        <v>55</v>
      </c>
      <c r="C301" s="104" t="s">
        <v>445</v>
      </c>
      <c r="D301" s="9" t="s">
        <v>266</v>
      </c>
      <c r="E301" s="26" t="s">
        <v>12</v>
      </c>
      <c r="F301" s="26">
        <v>1</v>
      </c>
      <c r="G301" s="27">
        <v>3.56</v>
      </c>
      <c r="H301" s="74">
        <f t="shared" si="35"/>
        <v>3.3819999999999997</v>
      </c>
      <c r="I301" s="32" t="s">
        <v>121</v>
      </c>
      <c r="J301" s="32" t="s">
        <v>14</v>
      </c>
      <c r="K301" s="171"/>
      <c r="L301" s="180"/>
      <c r="M301" s="161"/>
      <c r="N301" s="33">
        <f t="shared" si="36"/>
        <v>0</v>
      </c>
      <c r="O301" s="5">
        <f t="shared" si="37"/>
        <v>0</v>
      </c>
      <c r="P301" s="34" t="s">
        <v>15</v>
      </c>
    </row>
    <row r="302" spans="1:16" s="60" customFormat="1" ht="12.75" x14ac:dyDescent="0.2">
      <c r="A302" s="425"/>
      <c r="B302" s="425" t="s">
        <v>55</v>
      </c>
      <c r="C302" s="104" t="s">
        <v>446</v>
      </c>
      <c r="D302" s="9" t="s">
        <v>447</v>
      </c>
      <c r="E302" s="26" t="s">
        <v>12</v>
      </c>
      <c r="F302" s="26">
        <v>1</v>
      </c>
      <c r="G302" s="27">
        <v>3.56</v>
      </c>
      <c r="H302" s="74">
        <f t="shared" si="35"/>
        <v>3.3819999999999997</v>
      </c>
      <c r="I302" s="32" t="s">
        <v>121</v>
      </c>
      <c r="J302" s="32" t="s">
        <v>14</v>
      </c>
      <c r="K302" s="171"/>
      <c r="L302" s="180"/>
      <c r="M302" s="161"/>
      <c r="N302" s="33">
        <f t="shared" si="36"/>
        <v>0</v>
      </c>
      <c r="O302" s="5">
        <f t="shared" si="37"/>
        <v>0</v>
      </c>
      <c r="P302" s="34" t="s">
        <v>15</v>
      </c>
    </row>
    <row r="303" spans="1:16" s="60" customFormat="1" ht="12.75" x14ac:dyDescent="0.2">
      <c r="A303" s="425"/>
      <c r="B303" s="425" t="s">
        <v>55</v>
      </c>
      <c r="C303" s="104" t="s">
        <v>3949</v>
      </c>
      <c r="D303" s="9" t="s">
        <v>448</v>
      </c>
      <c r="E303" s="26" t="s">
        <v>12</v>
      </c>
      <c r="F303" s="26">
        <v>1</v>
      </c>
      <c r="G303" s="27">
        <v>3.56</v>
      </c>
      <c r="H303" s="74">
        <f t="shared" ref="H303" si="38">G303*0.95</f>
        <v>3.3819999999999997</v>
      </c>
      <c r="I303" s="32" t="s">
        <v>121</v>
      </c>
      <c r="J303" s="32" t="s">
        <v>14</v>
      </c>
      <c r="K303" s="171"/>
      <c r="L303" s="180"/>
      <c r="M303" s="161"/>
      <c r="N303" s="33">
        <f t="shared" ref="N303" si="39">O303*G303</f>
        <v>0</v>
      </c>
      <c r="O303" s="5">
        <f t="shared" ref="O303" si="40">M303+L303*F303</f>
        <v>0</v>
      </c>
      <c r="P303" s="34" t="s">
        <v>15</v>
      </c>
    </row>
    <row r="304" spans="1:16" s="60" customFormat="1" ht="12.75" x14ac:dyDescent="0.2">
      <c r="A304" s="425"/>
      <c r="B304" s="425" t="s">
        <v>55</v>
      </c>
      <c r="C304" s="104" t="s">
        <v>450</v>
      </c>
      <c r="D304" s="9" t="s">
        <v>451</v>
      </c>
      <c r="E304" s="26" t="s">
        <v>12</v>
      </c>
      <c r="F304" s="26">
        <v>1</v>
      </c>
      <c r="G304" s="27">
        <v>3.56</v>
      </c>
      <c r="H304" s="74">
        <f t="shared" si="35"/>
        <v>3.3819999999999997</v>
      </c>
      <c r="I304" s="32" t="s">
        <v>121</v>
      </c>
      <c r="J304" s="32" t="s">
        <v>14</v>
      </c>
      <c r="K304" s="171"/>
      <c r="L304" s="180"/>
      <c r="M304" s="161"/>
      <c r="N304" s="33">
        <f t="shared" si="36"/>
        <v>0</v>
      </c>
      <c r="O304" s="5">
        <f t="shared" si="37"/>
        <v>0</v>
      </c>
      <c r="P304" s="34" t="s">
        <v>15</v>
      </c>
    </row>
    <row r="305" spans="1:16" s="60" customFormat="1" ht="12.75" x14ac:dyDescent="0.2">
      <c r="A305" s="425"/>
      <c r="B305" s="425" t="s">
        <v>55</v>
      </c>
      <c r="C305" s="104" t="s">
        <v>452</v>
      </c>
      <c r="D305" s="9" t="s">
        <v>453</v>
      </c>
      <c r="E305" s="26" t="s">
        <v>12</v>
      </c>
      <c r="F305" s="26">
        <v>1</v>
      </c>
      <c r="G305" s="27">
        <v>3.56</v>
      </c>
      <c r="H305" s="74">
        <f t="shared" si="35"/>
        <v>3.3819999999999997</v>
      </c>
      <c r="I305" s="32" t="s">
        <v>121</v>
      </c>
      <c r="J305" s="32" t="s">
        <v>14</v>
      </c>
      <c r="K305" s="171"/>
      <c r="L305" s="180"/>
      <c r="M305" s="161"/>
      <c r="N305" s="33">
        <f t="shared" si="36"/>
        <v>0</v>
      </c>
      <c r="O305" s="5">
        <f t="shared" si="37"/>
        <v>0</v>
      </c>
      <c r="P305" s="34" t="s">
        <v>15</v>
      </c>
    </row>
    <row r="306" spans="1:16" s="60" customFormat="1" ht="12.75" x14ac:dyDescent="0.2">
      <c r="A306" s="425"/>
      <c r="B306" s="425" t="s">
        <v>55</v>
      </c>
      <c r="C306" s="62" t="s">
        <v>454</v>
      </c>
      <c r="D306" s="10" t="s">
        <v>455</v>
      </c>
      <c r="E306" s="36" t="s">
        <v>12</v>
      </c>
      <c r="F306" s="36">
        <v>1</v>
      </c>
      <c r="G306" s="37">
        <v>3.56</v>
      </c>
      <c r="H306" s="75">
        <f t="shared" si="35"/>
        <v>3.3819999999999997</v>
      </c>
      <c r="I306" s="38" t="s">
        <v>121</v>
      </c>
      <c r="J306" s="38" t="s">
        <v>14</v>
      </c>
      <c r="K306" s="172"/>
      <c r="L306" s="181"/>
      <c r="M306" s="162"/>
      <c r="N306" s="39">
        <f t="shared" si="36"/>
        <v>0</v>
      </c>
      <c r="O306" s="7">
        <f t="shared" si="37"/>
        <v>0</v>
      </c>
      <c r="P306" s="40" t="s">
        <v>15</v>
      </c>
    </row>
    <row r="307" spans="1:16" s="60" customFormat="1" ht="12.75" x14ac:dyDescent="0.2">
      <c r="A307" s="425"/>
      <c r="B307" s="425" t="s">
        <v>55</v>
      </c>
      <c r="C307" s="105" t="s">
        <v>456</v>
      </c>
      <c r="D307" s="51" t="s">
        <v>447</v>
      </c>
      <c r="E307" s="64" t="s">
        <v>366</v>
      </c>
      <c r="F307" s="64">
        <v>1</v>
      </c>
      <c r="G307" s="76">
        <v>6.53</v>
      </c>
      <c r="H307" s="77">
        <f t="shared" si="35"/>
        <v>6.2035</v>
      </c>
      <c r="I307" s="78" t="s">
        <v>121</v>
      </c>
      <c r="J307" s="78" t="s">
        <v>14</v>
      </c>
      <c r="K307" s="178"/>
      <c r="L307" s="448"/>
      <c r="M307" s="163"/>
      <c r="N307" s="65">
        <f t="shared" si="36"/>
        <v>0</v>
      </c>
      <c r="O307" s="57">
        <f t="shared" si="37"/>
        <v>0</v>
      </c>
      <c r="P307" s="66" t="s">
        <v>15</v>
      </c>
    </row>
    <row r="308" spans="1:16" s="60" customFormat="1" ht="23.25" x14ac:dyDescent="0.35">
      <c r="A308" s="426"/>
      <c r="B308" s="426" t="s">
        <v>55</v>
      </c>
      <c r="C308" s="21"/>
      <c r="D308" s="252" t="s">
        <v>457</v>
      </c>
      <c r="E308" s="252"/>
      <c r="F308" s="252"/>
      <c r="G308" s="252"/>
      <c r="H308" s="252"/>
      <c r="I308" s="252"/>
      <c r="J308" s="252"/>
      <c r="K308" s="252"/>
      <c r="L308" s="164"/>
      <c r="M308" s="22"/>
      <c r="N308" s="22"/>
    </row>
    <row r="309" spans="1:16" s="60" customFormat="1" ht="12.75" x14ac:dyDescent="0.2">
      <c r="A309" s="425"/>
      <c r="B309" s="425" t="s">
        <v>55</v>
      </c>
      <c r="C309" s="167" t="s">
        <v>458</v>
      </c>
      <c r="D309" s="165" t="s">
        <v>459</v>
      </c>
      <c r="E309" s="174" t="s">
        <v>366</v>
      </c>
      <c r="F309" s="174">
        <v>6</v>
      </c>
      <c r="G309" s="175">
        <v>4.58</v>
      </c>
      <c r="H309" s="176">
        <f t="shared" ref="H309:H344" si="41">G309*0.95</f>
        <v>4.351</v>
      </c>
      <c r="I309" s="173" t="s">
        <v>460</v>
      </c>
      <c r="J309" s="173" t="s">
        <v>14</v>
      </c>
      <c r="K309" s="177"/>
      <c r="L309" s="160"/>
      <c r="M309" s="160"/>
      <c r="N309" s="168">
        <f t="shared" si="36"/>
        <v>0</v>
      </c>
      <c r="O309" s="166">
        <f t="shared" si="37"/>
        <v>0</v>
      </c>
      <c r="P309" s="169" t="s">
        <v>15</v>
      </c>
    </row>
    <row r="310" spans="1:16" s="60" customFormat="1" ht="12.75" x14ac:dyDescent="0.2">
      <c r="A310" s="425"/>
      <c r="B310" s="425" t="s">
        <v>55</v>
      </c>
      <c r="C310" s="104" t="s">
        <v>461</v>
      </c>
      <c r="D310" s="9" t="s">
        <v>132</v>
      </c>
      <c r="E310" s="26" t="s">
        <v>366</v>
      </c>
      <c r="F310" s="26">
        <v>6</v>
      </c>
      <c r="G310" s="27">
        <v>5.77</v>
      </c>
      <c r="H310" s="74">
        <f t="shared" si="41"/>
        <v>5.4814999999999996</v>
      </c>
      <c r="I310" s="32" t="s">
        <v>460</v>
      </c>
      <c r="J310" s="32" t="s">
        <v>14</v>
      </c>
      <c r="K310" s="171"/>
      <c r="L310" s="161"/>
      <c r="M310" s="161"/>
      <c r="N310" s="33">
        <f t="shared" si="36"/>
        <v>0</v>
      </c>
      <c r="O310" s="5">
        <f t="shared" si="37"/>
        <v>0</v>
      </c>
      <c r="P310" s="34" t="s">
        <v>15</v>
      </c>
    </row>
    <row r="311" spans="1:16" s="60" customFormat="1" ht="12.75" x14ac:dyDescent="0.2">
      <c r="A311" s="425"/>
      <c r="B311" s="425" t="s">
        <v>55</v>
      </c>
      <c r="C311" s="104" t="s">
        <v>462</v>
      </c>
      <c r="D311" s="9" t="s">
        <v>406</v>
      </c>
      <c r="E311" s="26" t="s">
        <v>366</v>
      </c>
      <c r="F311" s="26">
        <v>6</v>
      </c>
      <c r="G311" s="27">
        <v>6.05</v>
      </c>
      <c r="H311" s="74">
        <f t="shared" si="41"/>
        <v>5.7474999999999996</v>
      </c>
      <c r="I311" s="32" t="s">
        <v>460</v>
      </c>
      <c r="J311" s="32" t="s">
        <v>14</v>
      </c>
      <c r="K311" s="171"/>
      <c r="L311" s="161"/>
      <c r="M311" s="161"/>
      <c r="N311" s="33">
        <f t="shared" si="36"/>
        <v>0</v>
      </c>
      <c r="O311" s="5">
        <f t="shared" si="37"/>
        <v>0</v>
      </c>
      <c r="P311" s="34" t="s">
        <v>15</v>
      </c>
    </row>
    <row r="312" spans="1:16" s="60" customFormat="1" ht="12.75" x14ac:dyDescent="0.2">
      <c r="A312" s="425"/>
      <c r="B312" s="425" t="s">
        <v>55</v>
      </c>
      <c r="C312" s="104" t="s">
        <v>463</v>
      </c>
      <c r="D312" s="9" t="s">
        <v>3948</v>
      </c>
      <c r="E312" s="26" t="s">
        <v>366</v>
      </c>
      <c r="F312" s="26">
        <v>6</v>
      </c>
      <c r="G312" s="27">
        <v>6.05</v>
      </c>
      <c r="H312" s="74">
        <f t="shared" si="41"/>
        <v>5.7474999999999996</v>
      </c>
      <c r="I312" s="32" t="s">
        <v>460</v>
      </c>
      <c r="J312" s="32" t="s">
        <v>14</v>
      </c>
      <c r="K312" s="171"/>
      <c r="L312" s="161"/>
      <c r="M312" s="161"/>
      <c r="N312" s="33">
        <f t="shared" si="36"/>
        <v>0</v>
      </c>
      <c r="O312" s="5">
        <f t="shared" si="37"/>
        <v>0</v>
      </c>
      <c r="P312" s="34" t="s">
        <v>15</v>
      </c>
    </row>
    <row r="313" spans="1:16" s="60" customFormat="1" ht="12.75" x14ac:dyDescent="0.2">
      <c r="A313" s="425"/>
      <c r="B313" s="425" t="s">
        <v>55</v>
      </c>
      <c r="C313" s="104" t="s">
        <v>464</v>
      </c>
      <c r="D313" s="9" t="s">
        <v>410</v>
      </c>
      <c r="E313" s="26" t="s">
        <v>366</v>
      </c>
      <c r="F313" s="26">
        <v>6</v>
      </c>
      <c r="G313" s="27">
        <v>4.74</v>
      </c>
      <c r="H313" s="74">
        <f t="shared" si="41"/>
        <v>4.5030000000000001</v>
      </c>
      <c r="I313" s="32" t="s">
        <v>460</v>
      </c>
      <c r="J313" s="32" t="s">
        <v>14</v>
      </c>
      <c r="K313" s="171"/>
      <c r="L313" s="161"/>
      <c r="M313" s="161"/>
      <c r="N313" s="33">
        <f t="shared" si="36"/>
        <v>0</v>
      </c>
      <c r="O313" s="5">
        <f t="shared" si="37"/>
        <v>0</v>
      </c>
      <c r="P313" s="34" t="s">
        <v>15</v>
      </c>
    </row>
    <row r="314" spans="1:16" s="60" customFormat="1" ht="12.75" x14ac:dyDescent="0.2">
      <c r="A314" s="425"/>
      <c r="B314" s="425" t="s">
        <v>55</v>
      </c>
      <c r="C314" s="104" t="s">
        <v>465</v>
      </c>
      <c r="D314" s="9" t="s">
        <v>466</v>
      </c>
      <c r="E314" s="26" t="s">
        <v>119</v>
      </c>
      <c r="F314" s="26">
        <v>6</v>
      </c>
      <c r="G314" s="27">
        <v>7.65</v>
      </c>
      <c r="H314" s="74">
        <f t="shared" si="41"/>
        <v>7.2675000000000001</v>
      </c>
      <c r="I314" s="32" t="s">
        <v>460</v>
      </c>
      <c r="J314" s="32" t="s">
        <v>14</v>
      </c>
      <c r="K314" s="171"/>
      <c r="L314" s="161"/>
      <c r="M314" s="161"/>
      <c r="N314" s="33">
        <f t="shared" si="36"/>
        <v>0</v>
      </c>
      <c r="O314" s="5">
        <f t="shared" si="37"/>
        <v>0</v>
      </c>
      <c r="P314" s="34" t="s">
        <v>15</v>
      </c>
    </row>
    <row r="315" spans="1:16" s="60" customFormat="1" ht="12.75" x14ac:dyDescent="0.2">
      <c r="A315" s="425"/>
      <c r="B315" s="425" t="s">
        <v>55</v>
      </c>
      <c r="C315" s="104" t="s">
        <v>467</v>
      </c>
      <c r="D315" s="9" t="s">
        <v>468</v>
      </c>
      <c r="E315" s="26" t="s">
        <v>366</v>
      </c>
      <c r="F315" s="26">
        <v>6</v>
      </c>
      <c r="G315" s="27">
        <v>5.77</v>
      </c>
      <c r="H315" s="74">
        <f t="shared" si="41"/>
        <v>5.4814999999999996</v>
      </c>
      <c r="I315" s="32" t="s">
        <v>460</v>
      </c>
      <c r="J315" s="32" t="s">
        <v>14</v>
      </c>
      <c r="K315" s="171"/>
      <c r="L315" s="161"/>
      <c r="M315" s="161"/>
      <c r="N315" s="33">
        <f t="shared" si="36"/>
        <v>0</v>
      </c>
      <c r="O315" s="5">
        <f t="shared" si="37"/>
        <v>0</v>
      </c>
      <c r="P315" s="34" t="s">
        <v>15</v>
      </c>
    </row>
    <row r="316" spans="1:16" s="60" customFormat="1" ht="12.75" x14ac:dyDescent="0.2">
      <c r="A316" s="425"/>
      <c r="B316" s="425" t="s">
        <v>55</v>
      </c>
      <c r="C316" s="104" t="s">
        <v>469</v>
      </c>
      <c r="D316" s="9" t="s">
        <v>470</v>
      </c>
      <c r="E316" s="26" t="s">
        <v>366</v>
      </c>
      <c r="F316" s="26">
        <v>6</v>
      </c>
      <c r="G316" s="27">
        <v>5.29</v>
      </c>
      <c r="H316" s="74">
        <f t="shared" si="41"/>
        <v>5.0255000000000001</v>
      </c>
      <c r="I316" s="32" t="s">
        <v>460</v>
      </c>
      <c r="J316" s="32" t="s">
        <v>14</v>
      </c>
      <c r="K316" s="171"/>
      <c r="L316" s="161"/>
      <c r="M316" s="161"/>
      <c r="N316" s="33">
        <f t="shared" si="36"/>
        <v>0</v>
      </c>
      <c r="O316" s="5">
        <f t="shared" si="37"/>
        <v>0</v>
      </c>
      <c r="P316" s="34" t="s">
        <v>15</v>
      </c>
    </row>
    <row r="317" spans="1:16" s="60" customFormat="1" ht="12.75" x14ac:dyDescent="0.2">
      <c r="A317" s="425"/>
      <c r="B317" s="425" t="s">
        <v>55</v>
      </c>
      <c r="C317" s="104" t="s">
        <v>471</v>
      </c>
      <c r="D317" s="9" t="s">
        <v>472</v>
      </c>
      <c r="E317" s="26" t="s">
        <v>366</v>
      </c>
      <c r="F317" s="26">
        <v>6</v>
      </c>
      <c r="G317" s="27">
        <v>4.74</v>
      </c>
      <c r="H317" s="74">
        <f t="shared" si="41"/>
        <v>4.5030000000000001</v>
      </c>
      <c r="I317" s="32" t="s">
        <v>460</v>
      </c>
      <c r="J317" s="32" t="s">
        <v>14</v>
      </c>
      <c r="K317" s="171"/>
      <c r="L317" s="161"/>
      <c r="M317" s="161"/>
      <c r="N317" s="33">
        <f t="shared" si="36"/>
        <v>0</v>
      </c>
      <c r="O317" s="5">
        <f t="shared" si="37"/>
        <v>0</v>
      </c>
      <c r="P317" s="34" t="s">
        <v>15</v>
      </c>
    </row>
    <row r="318" spans="1:16" s="60" customFormat="1" ht="12.75" x14ac:dyDescent="0.2">
      <c r="A318" s="425"/>
      <c r="B318" s="425" t="s">
        <v>55</v>
      </c>
      <c r="C318" s="104" t="s">
        <v>473</v>
      </c>
      <c r="D318" s="9" t="s">
        <v>412</v>
      </c>
      <c r="E318" s="26" t="s">
        <v>366</v>
      </c>
      <c r="F318" s="26">
        <v>6</v>
      </c>
      <c r="G318" s="27">
        <v>5.45</v>
      </c>
      <c r="H318" s="74">
        <f t="shared" si="41"/>
        <v>5.1775000000000002</v>
      </c>
      <c r="I318" s="32" t="s">
        <v>460</v>
      </c>
      <c r="J318" s="32" t="s">
        <v>14</v>
      </c>
      <c r="K318" s="171"/>
      <c r="L318" s="161"/>
      <c r="M318" s="161"/>
      <c r="N318" s="33">
        <f t="shared" si="36"/>
        <v>0</v>
      </c>
      <c r="O318" s="5">
        <f t="shared" si="37"/>
        <v>0</v>
      </c>
      <c r="P318" s="34" t="s">
        <v>15</v>
      </c>
    </row>
    <row r="319" spans="1:16" s="60" customFormat="1" ht="12.75" x14ac:dyDescent="0.2">
      <c r="A319" s="425"/>
      <c r="B319" s="425" t="s">
        <v>55</v>
      </c>
      <c r="C319" s="104" t="s">
        <v>474</v>
      </c>
      <c r="D319" s="9" t="s">
        <v>475</v>
      </c>
      <c r="E319" s="26" t="s">
        <v>366</v>
      </c>
      <c r="F319" s="26">
        <v>6</v>
      </c>
      <c r="G319" s="27">
        <v>5.77</v>
      </c>
      <c r="H319" s="74">
        <f t="shared" si="41"/>
        <v>5.4814999999999996</v>
      </c>
      <c r="I319" s="32" t="s">
        <v>460</v>
      </c>
      <c r="J319" s="32" t="s">
        <v>14</v>
      </c>
      <c r="K319" s="171"/>
      <c r="L319" s="161"/>
      <c r="M319" s="161"/>
      <c r="N319" s="33">
        <f t="shared" si="36"/>
        <v>0</v>
      </c>
      <c r="O319" s="5">
        <f t="shared" si="37"/>
        <v>0</v>
      </c>
      <c r="P319" s="34" t="s">
        <v>15</v>
      </c>
    </row>
    <row r="320" spans="1:16" s="60" customFormat="1" ht="12.75" x14ac:dyDescent="0.2">
      <c r="A320" s="425"/>
      <c r="B320" s="425" t="s">
        <v>55</v>
      </c>
      <c r="C320" s="104" t="s">
        <v>476</v>
      </c>
      <c r="D320" s="9" t="s">
        <v>477</v>
      </c>
      <c r="E320" s="26" t="s">
        <v>366</v>
      </c>
      <c r="F320" s="26">
        <v>6</v>
      </c>
      <c r="G320" s="27">
        <v>4.96</v>
      </c>
      <c r="H320" s="74">
        <f t="shared" si="41"/>
        <v>4.7119999999999997</v>
      </c>
      <c r="I320" s="32" t="s">
        <v>460</v>
      </c>
      <c r="J320" s="32" t="s">
        <v>14</v>
      </c>
      <c r="K320" s="171"/>
      <c r="L320" s="161"/>
      <c r="M320" s="161"/>
      <c r="N320" s="33">
        <f t="shared" si="36"/>
        <v>0</v>
      </c>
      <c r="O320" s="5">
        <f t="shared" si="37"/>
        <v>0</v>
      </c>
      <c r="P320" s="34" t="s">
        <v>15</v>
      </c>
    </row>
    <row r="321" spans="1:16" s="60" customFormat="1" ht="12.75" x14ac:dyDescent="0.2">
      <c r="A321" s="425"/>
      <c r="B321" s="425" t="s">
        <v>55</v>
      </c>
      <c r="C321" s="104" t="s">
        <v>478</v>
      </c>
      <c r="D321" s="9" t="s">
        <v>262</v>
      </c>
      <c r="E321" s="26" t="s">
        <v>366</v>
      </c>
      <c r="F321" s="26">
        <v>6</v>
      </c>
      <c r="G321" s="27">
        <v>6.05</v>
      </c>
      <c r="H321" s="74">
        <f t="shared" si="41"/>
        <v>5.7474999999999996</v>
      </c>
      <c r="I321" s="32" t="s">
        <v>460</v>
      </c>
      <c r="J321" s="32" t="s">
        <v>14</v>
      </c>
      <c r="K321" s="171"/>
      <c r="L321" s="161"/>
      <c r="M321" s="161"/>
      <c r="N321" s="33">
        <f t="shared" si="36"/>
        <v>0</v>
      </c>
      <c r="O321" s="5">
        <f t="shared" si="37"/>
        <v>0</v>
      </c>
      <c r="P321" s="34" t="s">
        <v>15</v>
      </c>
    </row>
    <row r="322" spans="1:16" s="60" customFormat="1" ht="12.75" x14ac:dyDescent="0.2">
      <c r="A322" s="425"/>
      <c r="B322" s="425" t="s">
        <v>55</v>
      </c>
      <c r="C322" s="104" t="s">
        <v>479</v>
      </c>
      <c r="D322" s="9" t="s">
        <v>416</v>
      </c>
      <c r="E322" s="26" t="s">
        <v>366</v>
      </c>
      <c r="F322" s="26">
        <v>6</v>
      </c>
      <c r="G322" s="27">
        <v>4.8499999999999996</v>
      </c>
      <c r="H322" s="74">
        <f t="shared" si="41"/>
        <v>4.607499999999999</v>
      </c>
      <c r="I322" s="32" t="s">
        <v>460</v>
      </c>
      <c r="J322" s="32" t="s">
        <v>14</v>
      </c>
      <c r="K322" s="171"/>
      <c r="L322" s="161"/>
      <c r="M322" s="161"/>
      <c r="N322" s="33">
        <f t="shared" si="36"/>
        <v>0</v>
      </c>
      <c r="O322" s="5">
        <f t="shared" si="37"/>
        <v>0</v>
      </c>
      <c r="P322" s="34" t="s">
        <v>15</v>
      </c>
    </row>
    <row r="323" spans="1:16" s="60" customFormat="1" ht="12.75" x14ac:dyDescent="0.2">
      <c r="A323" s="425"/>
      <c r="B323" s="425" t="s">
        <v>55</v>
      </c>
      <c r="C323" s="104" t="s">
        <v>480</v>
      </c>
      <c r="D323" s="9" t="s">
        <v>481</v>
      </c>
      <c r="E323" s="26" t="s">
        <v>119</v>
      </c>
      <c r="F323" s="26">
        <v>6</v>
      </c>
      <c r="G323" s="27">
        <v>7.75</v>
      </c>
      <c r="H323" s="74">
        <f t="shared" si="41"/>
        <v>7.3624999999999998</v>
      </c>
      <c r="I323" s="32" t="s">
        <v>460</v>
      </c>
      <c r="J323" s="32" t="s">
        <v>14</v>
      </c>
      <c r="K323" s="171"/>
      <c r="L323" s="161"/>
      <c r="M323" s="161"/>
      <c r="N323" s="33">
        <f t="shared" si="36"/>
        <v>0</v>
      </c>
      <c r="O323" s="5">
        <f t="shared" si="37"/>
        <v>0</v>
      </c>
      <c r="P323" s="34" t="s">
        <v>15</v>
      </c>
    </row>
    <row r="324" spans="1:16" s="60" customFormat="1" ht="12.75" x14ac:dyDescent="0.2">
      <c r="A324" s="425"/>
      <c r="B324" s="425" t="s">
        <v>55</v>
      </c>
      <c r="C324" s="104" t="s">
        <v>482</v>
      </c>
      <c r="D324" s="9" t="s">
        <v>483</v>
      </c>
      <c r="E324" s="26" t="s">
        <v>366</v>
      </c>
      <c r="F324" s="26">
        <v>6</v>
      </c>
      <c r="G324" s="27">
        <v>5.77</v>
      </c>
      <c r="H324" s="74">
        <f t="shared" si="41"/>
        <v>5.4814999999999996</v>
      </c>
      <c r="I324" s="32" t="s">
        <v>460</v>
      </c>
      <c r="J324" s="32" t="s">
        <v>14</v>
      </c>
      <c r="K324" s="171"/>
      <c r="L324" s="161"/>
      <c r="M324" s="161"/>
      <c r="N324" s="33">
        <f t="shared" si="36"/>
        <v>0</v>
      </c>
      <c r="O324" s="5">
        <f t="shared" si="37"/>
        <v>0</v>
      </c>
      <c r="P324" s="34" t="s">
        <v>15</v>
      </c>
    </row>
    <row r="325" spans="1:16" s="60" customFormat="1" ht="12.75" x14ac:dyDescent="0.2">
      <c r="A325" s="425"/>
      <c r="B325" s="425" t="s">
        <v>55</v>
      </c>
      <c r="C325" s="104" t="s">
        <v>484</v>
      </c>
      <c r="D325" s="9" t="s">
        <v>485</v>
      </c>
      <c r="E325" s="26" t="s">
        <v>366</v>
      </c>
      <c r="F325" s="26">
        <v>6</v>
      </c>
      <c r="G325" s="27">
        <v>6.05</v>
      </c>
      <c r="H325" s="74">
        <f t="shared" si="41"/>
        <v>5.7474999999999996</v>
      </c>
      <c r="I325" s="32" t="s">
        <v>460</v>
      </c>
      <c r="J325" s="32" t="s">
        <v>14</v>
      </c>
      <c r="K325" s="171"/>
      <c r="L325" s="161"/>
      <c r="M325" s="161"/>
      <c r="N325" s="33">
        <f t="shared" si="36"/>
        <v>0</v>
      </c>
      <c r="O325" s="5">
        <f t="shared" si="37"/>
        <v>0</v>
      </c>
      <c r="P325" s="34" t="s">
        <v>15</v>
      </c>
    </row>
    <row r="326" spans="1:16" s="60" customFormat="1" ht="12.75" x14ac:dyDescent="0.2">
      <c r="A326" s="425"/>
      <c r="B326" s="425" t="s">
        <v>55</v>
      </c>
      <c r="C326" s="104" t="s">
        <v>486</v>
      </c>
      <c r="D326" s="9" t="s">
        <v>487</v>
      </c>
      <c r="E326" s="26" t="s">
        <v>366</v>
      </c>
      <c r="F326" s="26">
        <v>6</v>
      </c>
      <c r="G326" s="27">
        <v>6.05</v>
      </c>
      <c r="H326" s="74">
        <f t="shared" si="41"/>
        <v>5.7474999999999996</v>
      </c>
      <c r="I326" s="32" t="s">
        <v>460</v>
      </c>
      <c r="J326" s="32" t="s">
        <v>14</v>
      </c>
      <c r="K326" s="171"/>
      <c r="L326" s="161"/>
      <c r="M326" s="161"/>
      <c r="N326" s="33">
        <f t="shared" si="36"/>
        <v>0</v>
      </c>
      <c r="O326" s="5">
        <f t="shared" si="37"/>
        <v>0</v>
      </c>
      <c r="P326" s="34" t="s">
        <v>15</v>
      </c>
    </row>
    <row r="327" spans="1:16" s="60" customFormat="1" ht="12.75" x14ac:dyDescent="0.2">
      <c r="A327" s="425"/>
      <c r="B327" s="425" t="s">
        <v>55</v>
      </c>
      <c r="C327" s="104" t="s">
        <v>488</v>
      </c>
      <c r="D327" s="9" t="s">
        <v>418</v>
      </c>
      <c r="E327" s="26" t="s">
        <v>366</v>
      </c>
      <c r="F327" s="26">
        <v>6</v>
      </c>
      <c r="G327" s="27">
        <v>4.74</v>
      </c>
      <c r="H327" s="74">
        <f t="shared" si="41"/>
        <v>4.5030000000000001</v>
      </c>
      <c r="I327" s="32" t="s">
        <v>460</v>
      </c>
      <c r="J327" s="32" t="s">
        <v>14</v>
      </c>
      <c r="K327" s="171"/>
      <c r="L327" s="161"/>
      <c r="M327" s="161"/>
      <c r="N327" s="33">
        <f t="shared" si="36"/>
        <v>0</v>
      </c>
      <c r="O327" s="5">
        <f t="shared" si="37"/>
        <v>0</v>
      </c>
      <c r="P327" s="34" t="s">
        <v>15</v>
      </c>
    </row>
    <row r="328" spans="1:16" s="60" customFormat="1" ht="12.75" x14ac:dyDescent="0.2">
      <c r="A328" s="425"/>
      <c r="B328" s="425" t="s">
        <v>55</v>
      </c>
      <c r="C328" s="104" t="s">
        <v>489</v>
      </c>
      <c r="D328" s="9" t="s">
        <v>490</v>
      </c>
      <c r="E328" s="26" t="s">
        <v>366</v>
      </c>
      <c r="F328" s="26">
        <v>6</v>
      </c>
      <c r="G328" s="27">
        <v>7.22</v>
      </c>
      <c r="H328" s="74">
        <f t="shared" si="41"/>
        <v>6.8589999999999991</v>
      </c>
      <c r="I328" s="32" t="s">
        <v>460</v>
      </c>
      <c r="J328" s="32" t="s">
        <v>14</v>
      </c>
      <c r="K328" s="171"/>
      <c r="L328" s="161"/>
      <c r="M328" s="161"/>
      <c r="N328" s="33">
        <f t="shared" si="36"/>
        <v>0</v>
      </c>
      <c r="O328" s="5">
        <f t="shared" si="37"/>
        <v>0</v>
      </c>
      <c r="P328" s="34" t="s">
        <v>15</v>
      </c>
    </row>
    <row r="329" spans="1:16" s="60" customFormat="1" ht="12.75" x14ac:dyDescent="0.2">
      <c r="A329" s="425"/>
      <c r="B329" s="425" t="s">
        <v>55</v>
      </c>
      <c r="C329" s="104" t="s">
        <v>491</v>
      </c>
      <c r="D329" s="9" t="s">
        <v>492</v>
      </c>
      <c r="E329" s="26" t="s">
        <v>366</v>
      </c>
      <c r="F329" s="26">
        <v>6</v>
      </c>
      <c r="G329" s="27">
        <v>4.8499999999999996</v>
      </c>
      <c r="H329" s="74">
        <f t="shared" si="41"/>
        <v>4.607499999999999</v>
      </c>
      <c r="I329" s="32" t="s">
        <v>460</v>
      </c>
      <c r="J329" s="32" t="s">
        <v>14</v>
      </c>
      <c r="K329" s="171"/>
      <c r="L329" s="161"/>
      <c r="M329" s="161"/>
      <c r="N329" s="33">
        <f t="shared" si="36"/>
        <v>0</v>
      </c>
      <c r="O329" s="5">
        <f t="shared" si="37"/>
        <v>0</v>
      </c>
      <c r="P329" s="34" t="s">
        <v>15</v>
      </c>
    </row>
    <row r="330" spans="1:16" s="60" customFormat="1" ht="12.75" x14ac:dyDescent="0.2">
      <c r="A330" s="425"/>
      <c r="B330" s="425" t="s">
        <v>55</v>
      </c>
      <c r="C330" s="104" t="s">
        <v>493</v>
      </c>
      <c r="D330" s="9" t="s">
        <v>494</v>
      </c>
      <c r="E330" s="26" t="s">
        <v>366</v>
      </c>
      <c r="F330" s="26">
        <v>6</v>
      </c>
      <c r="G330" s="27">
        <v>6.05</v>
      </c>
      <c r="H330" s="74">
        <f t="shared" si="41"/>
        <v>5.7474999999999996</v>
      </c>
      <c r="I330" s="32" t="s">
        <v>460</v>
      </c>
      <c r="J330" s="32" t="s">
        <v>14</v>
      </c>
      <c r="K330" s="171"/>
      <c r="L330" s="161"/>
      <c r="M330" s="161"/>
      <c r="N330" s="33">
        <f t="shared" si="36"/>
        <v>0</v>
      </c>
      <c r="O330" s="5">
        <f t="shared" si="37"/>
        <v>0</v>
      </c>
      <c r="P330" s="34" t="s">
        <v>15</v>
      </c>
    </row>
    <row r="331" spans="1:16" s="60" customFormat="1" ht="12.75" x14ac:dyDescent="0.2">
      <c r="A331" s="425"/>
      <c r="B331" s="425" t="s">
        <v>55</v>
      </c>
      <c r="C331" s="104" t="s">
        <v>495</v>
      </c>
      <c r="D331" s="9" t="s">
        <v>496</v>
      </c>
      <c r="E331" s="26" t="s">
        <v>366</v>
      </c>
      <c r="F331" s="26">
        <v>6</v>
      </c>
      <c r="G331" s="27">
        <v>6.05</v>
      </c>
      <c r="H331" s="74">
        <f t="shared" si="41"/>
        <v>5.7474999999999996</v>
      </c>
      <c r="I331" s="32" t="s">
        <v>460</v>
      </c>
      <c r="J331" s="32" t="s">
        <v>14</v>
      </c>
      <c r="K331" s="171"/>
      <c r="L331" s="161"/>
      <c r="M331" s="161"/>
      <c r="N331" s="33">
        <f t="shared" si="36"/>
        <v>0</v>
      </c>
      <c r="O331" s="5">
        <f t="shared" si="37"/>
        <v>0</v>
      </c>
      <c r="P331" s="34" t="s">
        <v>15</v>
      </c>
    </row>
    <row r="332" spans="1:16" s="60" customFormat="1" ht="12.75" x14ac:dyDescent="0.2">
      <c r="A332" s="425"/>
      <c r="B332" s="425" t="s">
        <v>55</v>
      </c>
      <c r="C332" s="104" t="s">
        <v>497</v>
      </c>
      <c r="D332" s="9" t="s">
        <v>73</v>
      </c>
      <c r="E332" s="26" t="s">
        <v>366</v>
      </c>
      <c r="F332" s="26">
        <v>6</v>
      </c>
      <c r="G332" s="27">
        <v>4.74</v>
      </c>
      <c r="H332" s="74">
        <f t="shared" si="41"/>
        <v>4.5030000000000001</v>
      </c>
      <c r="I332" s="32" t="s">
        <v>460</v>
      </c>
      <c r="J332" s="32" t="s">
        <v>14</v>
      </c>
      <c r="K332" s="171"/>
      <c r="L332" s="161"/>
      <c r="M332" s="161"/>
      <c r="N332" s="33">
        <f t="shared" si="36"/>
        <v>0</v>
      </c>
      <c r="O332" s="5">
        <f t="shared" si="37"/>
        <v>0</v>
      </c>
      <c r="P332" s="34" t="s">
        <v>15</v>
      </c>
    </row>
    <row r="333" spans="1:16" s="60" customFormat="1" ht="12.75" x14ac:dyDescent="0.2">
      <c r="A333" s="425"/>
      <c r="B333" s="425" t="s">
        <v>55</v>
      </c>
      <c r="C333" s="104" t="s">
        <v>498</v>
      </c>
      <c r="D333" s="9" t="s">
        <v>422</v>
      </c>
      <c r="E333" s="26" t="s">
        <v>366</v>
      </c>
      <c r="F333" s="26">
        <v>6</v>
      </c>
      <c r="G333" s="27">
        <v>5.29</v>
      </c>
      <c r="H333" s="74">
        <f t="shared" si="41"/>
        <v>5.0255000000000001</v>
      </c>
      <c r="I333" s="32" t="s">
        <v>460</v>
      </c>
      <c r="J333" s="32" t="s">
        <v>14</v>
      </c>
      <c r="K333" s="171"/>
      <c r="L333" s="161"/>
      <c r="M333" s="161"/>
      <c r="N333" s="33">
        <f t="shared" si="36"/>
        <v>0</v>
      </c>
      <c r="O333" s="5">
        <f t="shared" si="37"/>
        <v>0</v>
      </c>
      <c r="P333" s="34" t="s">
        <v>15</v>
      </c>
    </row>
    <row r="334" spans="1:16" s="60" customFormat="1" ht="12.75" x14ac:dyDescent="0.2">
      <c r="A334" s="425"/>
      <c r="B334" s="425" t="s">
        <v>55</v>
      </c>
      <c r="C334" s="104" t="s">
        <v>499</v>
      </c>
      <c r="D334" s="9" t="s">
        <v>188</v>
      </c>
      <c r="E334" s="26" t="s">
        <v>366</v>
      </c>
      <c r="F334" s="26">
        <v>6</v>
      </c>
      <c r="G334" s="27">
        <v>5.29</v>
      </c>
      <c r="H334" s="74">
        <f t="shared" si="41"/>
        <v>5.0255000000000001</v>
      </c>
      <c r="I334" s="32" t="s">
        <v>460</v>
      </c>
      <c r="J334" s="32" t="s">
        <v>14</v>
      </c>
      <c r="K334" s="171"/>
      <c r="L334" s="161"/>
      <c r="M334" s="161"/>
      <c r="N334" s="33">
        <f t="shared" si="36"/>
        <v>0</v>
      </c>
      <c r="O334" s="5">
        <f t="shared" si="37"/>
        <v>0</v>
      </c>
      <c r="P334" s="34" t="s">
        <v>15</v>
      </c>
    </row>
    <row r="335" spans="1:16" s="60" customFormat="1" ht="12.75" x14ac:dyDescent="0.2">
      <c r="A335" s="425"/>
      <c r="B335" s="425" t="s">
        <v>55</v>
      </c>
      <c r="C335" s="104" t="s">
        <v>500</v>
      </c>
      <c r="D335" s="9" t="s">
        <v>501</v>
      </c>
      <c r="E335" s="26" t="s">
        <v>366</v>
      </c>
      <c r="F335" s="26">
        <v>6</v>
      </c>
      <c r="G335" s="27">
        <v>4.8499999999999996</v>
      </c>
      <c r="H335" s="74">
        <f t="shared" si="41"/>
        <v>4.607499999999999</v>
      </c>
      <c r="I335" s="32" t="s">
        <v>460</v>
      </c>
      <c r="J335" s="32" t="s">
        <v>14</v>
      </c>
      <c r="K335" s="171"/>
      <c r="L335" s="161"/>
      <c r="M335" s="161"/>
      <c r="N335" s="33">
        <f t="shared" si="36"/>
        <v>0</v>
      </c>
      <c r="O335" s="5">
        <f t="shared" si="37"/>
        <v>0</v>
      </c>
      <c r="P335" s="34" t="s">
        <v>15</v>
      </c>
    </row>
    <row r="336" spans="1:16" s="60" customFormat="1" ht="12.75" x14ac:dyDescent="0.2">
      <c r="A336" s="425"/>
      <c r="B336" s="425" t="s">
        <v>55</v>
      </c>
      <c r="C336" s="104" t="s">
        <v>502</v>
      </c>
      <c r="D336" s="9" t="s">
        <v>21</v>
      </c>
      <c r="E336" s="26" t="s">
        <v>366</v>
      </c>
      <c r="F336" s="26">
        <v>6</v>
      </c>
      <c r="G336" s="27">
        <v>5.77</v>
      </c>
      <c r="H336" s="74">
        <f t="shared" si="41"/>
        <v>5.4814999999999996</v>
      </c>
      <c r="I336" s="32" t="s">
        <v>460</v>
      </c>
      <c r="J336" s="32" t="s">
        <v>14</v>
      </c>
      <c r="K336" s="171"/>
      <c r="L336" s="161"/>
      <c r="M336" s="161"/>
      <c r="N336" s="33">
        <f t="shared" si="36"/>
        <v>0</v>
      </c>
      <c r="O336" s="5">
        <f t="shared" si="37"/>
        <v>0</v>
      </c>
      <c r="P336" s="34" t="s">
        <v>15</v>
      </c>
    </row>
    <row r="337" spans="1:16" s="60" customFormat="1" ht="12.75" x14ac:dyDescent="0.2">
      <c r="A337" s="425"/>
      <c r="B337" s="425" t="s">
        <v>55</v>
      </c>
      <c r="C337" s="104" t="s">
        <v>503</v>
      </c>
      <c r="D337" s="9" t="s">
        <v>69</v>
      </c>
      <c r="E337" s="26" t="s">
        <v>366</v>
      </c>
      <c r="F337" s="26">
        <v>6</v>
      </c>
      <c r="G337" s="27">
        <v>4.8499999999999996</v>
      </c>
      <c r="H337" s="74">
        <f t="shared" si="41"/>
        <v>4.607499999999999</v>
      </c>
      <c r="I337" s="32" t="s">
        <v>460</v>
      </c>
      <c r="J337" s="32" t="s">
        <v>14</v>
      </c>
      <c r="K337" s="171"/>
      <c r="L337" s="161"/>
      <c r="M337" s="161"/>
      <c r="N337" s="33">
        <f t="shared" si="36"/>
        <v>0</v>
      </c>
      <c r="O337" s="5">
        <f t="shared" si="37"/>
        <v>0</v>
      </c>
      <c r="P337" s="34" t="s">
        <v>15</v>
      </c>
    </row>
    <row r="338" spans="1:16" s="60" customFormat="1" ht="12.75" x14ac:dyDescent="0.2">
      <c r="A338" s="425"/>
      <c r="B338" s="425" t="s">
        <v>55</v>
      </c>
      <c r="C338" s="104" t="s">
        <v>504</v>
      </c>
      <c r="D338" s="9" t="s">
        <v>260</v>
      </c>
      <c r="E338" s="26" t="s">
        <v>366</v>
      </c>
      <c r="F338" s="26">
        <v>6</v>
      </c>
      <c r="G338" s="27">
        <v>6.05</v>
      </c>
      <c r="H338" s="74">
        <f t="shared" si="41"/>
        <v>5.7474999999999996</v>
      </c>
      <c r="I338" s="32" t="s">
        <v>460</v>
      </c>
      <c r="J338" s="32" t="s">
        <v>14</v>
      </c>
      <c r="K338" s="171"/>
      <c r="L338" s="161"/>
      <c r="M338" s="161"/>
      <c r="N338" s="33">
        <f t="shared" si="36"/>
        <v>0</v>
      </c>
      <c r="O338" s="5">
        <f t="shared" si="37"/>
        <v>0</v>
      </c>
      <c r="P338" s="34" t="s">
        <v>15</v>
      </c>
    </row>
    <row r="339" spans="1:16" s="60" customFormat="1" ht="12.75" x14ac:dyDescent="0.2">
      <c r="A339" s="425"/>
      <c r="B339" s="425" t="s">
        <v>55</v>
      </c>
      <c r="C339" s="104" t="s">
        <v>505</v>
      </c>
      <c r="D339" s="9" t="s">
        <v>506</v>
      </c>
      <c r="E339" s="26" t="s">
        <v>366</v>
      </c>
      <c r="F339" s="26">
        <v>6</v>
      </c>
      <c r="G339" s="27">
        <v>6.05</v>
      </c>
      <c r="H339" s="74">
        <f t="shared" si="41"/>
        <v>5.7474999999999996</v>
      </c>
      <c r="I339" s="32" t="s">
        <v>460</v>
      </c>
      <c r="J339" s="32" t="s">
        <v>14</v>
      </c>
      <c r="K339" s="171"/>
      <c r="L339" s="161"/>
      <c r="M339" s="161"/>
      <c r="N339" s="33">
        <f t="shared" si="36"/>
        <v>0</v>
      </c>
      <c r="O339" s="5">
        <f t="shared" si="37"/>
        <v>0</v>
      </c>
      <c r="P339" s="34" t="s">
        <v>15</v>
      </c>
    </row>
    <row r="340" spans="1:16" s="60" customFormat="1" ht="12.75" x14ac:dyDescent="0.2">
      <c r="A340" s="425"/>
      <c r="B340" s="425" t="s">
        <v>55</v>
      </c>
      <c r="C340" s="104" t="s">
        <v>507</v>
      </c>
      <c r="D340" s="9" t="s">
        <v>508</v>
      </c>
      <c r="E340" s="26" t="s">
        <v>366</v>
      </c>
      <c r="F340" s="26">
        <v>6</v>
      </c>
      <c r="G340" s="27">
        <v>6.26</v>
      </c>
      <c r="H340" s="74">
        <f t="shared" si="41"/>
        <v>5.9469999999999992</v>
      </c>
      <c r="I340" s="32" t="s">
        <v>460</v>
      </c>
      <c r="J340" s="32" t="s">
        <v>14</v>
      </c>
      <c r="K340" s="171"/>
      <c r="L340" s="161"/>
      <c r="M340" s="161"/>
      <c r="N340" s="33">
        <f t="shared" si="36"/>
        <v>0</v>
      </c>
      <c r="O340" s="5">
        <f t="shared" si="37"/>
        <v>0</v>
      </c>
      <c r="P340" s="34" t="s">
        <v>15</v>
      </c>
    </row>
    <row r="341" spans="1:16" s="60" customFormat="1" ht="12.75" x14ac:dyDescent="0.2">
      <c r="A341" s="425"/>
      <c r="B341" s="425" t="s">
        <v>55</v>
      </c>
      <c r="C341" s="62" t="s">
        <v>509</v>
      </c>
      <c r="D341" s="10" t="s">
        <v>510</v>
      </c>
      <c r="E341" s="36" t="s">
        <v>366</v>
      </c>
      <c r="F341" s="36">
        <v>6</v>
      </c>
      <c r="G341" s="37">
        <v>6.05</v>
      </c>
      <c r="H341" s="75">
        <f t="shared" si="41"/>
        <v>5.7474999999999996</v>
      </c>
      <c r="I341" s="38" t="s">
        <v>460</v>
      </c>
      <c r="J341" s="38" t="s">
        <v>14</v>
      </c>
      <c r="K341" s="172"/>
      <c r="L341" s="162"/>
      <c r="M341" s="162"/>
      <c r="N341" s="39">
        <f t="shared" si="36"/>
        <v>0</v>
      </c>
      <c r="O341" s="7">
        <f t="shared" si="37"/>
        <v>0</v>
      </c>
      <c r="P341" s="40" t="s">
        <v>15</v>
      </c>
    </row>
    <row r="342" spans="1:16" s="60" customFormat="1" ht="12.75" x14ac:dyDescent="0.2">
      <c r="A342" s="425"/>
      <c r="B342" s="425" t="s">
        <v>55</v>
      </c>
      <c r="C342" s="61" t="s">
        <v>511</v>
      </c>
      <c r="D342" s="49" t="s">
        <v>512</v>
      </c>
      <c r="E342" s="45" t="s">
        <v>366</v>
      </c>
      <c r="F342" s="45">
        <v>6</v>
      </c>
      <c r="G342" s="46">
        <v>6.32</v>
      </c>
      <c r="H342" s="73">
        <f t="shared" si="41"/>
        <v>6.0039999999999996</v>
      </c>
      <c r="I342" s="28" t="s">
        <v>460</v>
      </c>
      <c r="J342" s="28" t="s">
        <v>14</v>
      </c>
      <c r="K342" s="170"/>
      <c r="L342" s="160"/>
      <c r="M342" s="160"/>
      <c r="N342" s="29">
        <f t="shared" si="36"/>
        <v>0</v>
      </c>
      <c r="O342" s="3">
        <f t="shared" si="37"/>
        <v>0</v>
      </c>
      <c r="P342" s="30" t="s">
        <v>15</v>
      </c>
    </row>
    <row r="343" spans="1:16" s="60" customFormat="1" ht="12.75" x14ac:dyDescent="0.2">
      <c r="A343" s="425"/>
      <c r="B343" s="425" t="s">
        <v>55</v>
      </c>
      <c r="C343" s="104" t="s">
        <v>513</v>
      </c>
      <c r="D343" s="9" t="s">
        <v>514</v>
      </c>
      <c r="E343" s="26" t="s">
        <v>366</v>
      </c>
      <c r="F343" s="26">
        <v>6</v>
      </c>
      <c r="G343" s="27">
        <v>6.32</v>
      </c>
      <c r="H343" s="74">
        <f t="shared" si="41"/>
        <v>6.0039999999999996</v>
      </c>
      <c r="I343" s="32" t="s">
        <v>460</v>
      </c>
      <c r="J343" s="32" t="s">
        <v>14</v>
      </c>
      <c r="K343" s="171"/>
      <c r="L343" s="162"/>
      <c r="M343" s="162"/>
      <c r="N343" s="33">
        <f t="shared" si="36"/>
        <v>0</v>
      </c>
      <c r="O343" s="5">
        <f t="shared" si="37"/>
        <v>0</v>
      </c>
      <c r="P343" s="34" t="s">
        <v>15</v>
      </c>
    </row>
    <row r="344" spans="1:16" s="60" customFormat="1" ht="12.75" x14ac:dyDescent="0.2">
      <c r="A344" s="425"/>
      <c r="B344" s="425" t="s">
        <v>55</v>
      </c>
      <c r="C344" s="105" t="s">
        <v>515</v>
      </c>
      <c r="D344" s="51" t="s">
        <v>516</v>
      </c>
      <c r="E344" s="64" t="s">
        <v>366</v>
      </c>
      <c r="F344" s="64">
        <v>6</v>
      </c>
      <c r="G344" s="76">
        <v>6.44</v>
      </c>
      <c r="H344" s="77">
        <f t="shared" si="41"/>
        <v>6.1180000000000003</v>
      </c>
      <c r="I344" s="78" t="s">
        <v>460</v>
      </c>
      <c r="J344" s="78" t="s">
        <v>14</v>
      </c>
      <c r="K344" s="178"/>
      <c r="L344" s="163"/>
      <c r="M344" s="163"/>
      <c r="N344" s="65">
        <f t="shared" si="36"/>
        <v>0</v>
      </c>
      <c r="O344" s="57">
        <f t="shared" si="37"/>
        <v>0</v>
      </c>
      <c r="P344" s="66" t="s">
        <v>15</v>
      </c>
    </row>
    <row r="345" spans="1:16" s="60" customFormat="1" ht="12.75" x14ac:dyDescent="0.2">
      <c r="A345" s="426"/>
      <c r="B345" s="426"/>
    </row>
    <row r="346" spans="1:16" s="60" customFormat="1" ht="12.75" x14ac:dyDescent="0.2">
      <c r="A346" s="426"/>
      <c r="B346" s="426"/>
    </row>
    <row r="347" spans="1:16" s="60" customFormat="1" ht="12.75" x14ac:dyDescent="0.2">
      <c r="A347" s="426"/>
      <c r="B347" s="426"/>
    </row>
    <row r="348" spans="1:16" s="60" customFormat="1" ht="12.75" x14ac:dyDescent="0.2">
      <c r="A348" s="426"/>
      <c r="B348" s="426"/>
    </row>
    <row r="349" spans="1:16" s="60" customFormat="1" ht="12.75" x14ac:dyDescent="0.2">
      <c r="A349" s="426"/>
      <c r="B349" s="426"/>
    </row>
    <row r="350" spans="1:16" s="60" customFormat="1" ht="12.75" x14ac:dyDescent="0.2">
      <c r="A350" s="426"/>
      <c r="B350" s="426"/>
    </row>
    <row r="351" spans="1:16" s="60" customFormat="1" ht="12.75" x14ac:dyDescent="0.2">
      <c r="A351" s="426"/>
      <c r="B351" s="426"/>
    </row>
    <row r="352" spans="1:16" s="60" customFormat="1" ht="12.75" x14ac:dyDescent="0.2">
      <c r="A352" s="426"/>
      <c r="B352" s="426"/>
    </row>
    <row r="353" spans="1:25" s="60" customFormat="1" ht="12.75" x14ac:dyDescent="0.2">
      <c r="A353" s="426"/>
      <c r="B353" s="426"/>
    </row>
    <row r="354" spans="1:25" s="60" customFormat="1" ht="12.75" x14ac:dyDescent="0.2">
      <c r="A354" s="426"/>
      <c r="B354" s="426"/>
    </row>
    <row r="355" spans="1:25" s="60" customFormat="1" ht="12.75" x14ac:dyDescent="0.2">
      <c r="A355" s="426"/>
      <c r="B355" s="426"/>
    </row>
    <row r="356" spans="1:25" ht="34.5" x14ac:dyDescent="0.2">
      <c r="A356" s="426"/>
      <c r="B356" s="426" t="s">
        <v>1018</v>
      </c>
      <c r="C356" s="60"/>
      <c r="D356" s="476" t="s">
        <v>1018</v>
      </c>
      <c r="E356" s="476"/>
      <c r="F356" s="476"/>
      <c r="G356" s="476"/>
      <c r="H356" s="476"/>
      <c r="I356" s="476"/>
      <c r="J356" s="476"/>
      <c r="K356" s="476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</row>
    <row r="357" spans="1:25" x14ac:dyDescent="0.2">
      <c r="A357" s="427"/>
      <c r="B357" s="427"/>
      <c r="C357" s="24"/>
      <c r="D357" s="24"/>
      <c r="E357" s="477" t="s">
        <v>41</v>
      </c>
      <c r="F357" s="478" t="s">
        <v>39</v>
      </c>
      <c r="G357" s="479" t="s">
        <v>6</v>
      </c>
      <c r="H357" s="481" t="s">
        <v>51</v>
      </c>
      <c r="I357" s="482" t="s">
        <v>2</v>
      </c>
      <c r="J357" s="483" t="s">
        <v>3</v>
      </c>
      <c r="K357" s="491" t="s">
        <v>550</v>
      </c>
      <c r="L357" s="460" t="s">
        <v>7</v>
      </c>
      <c r="M357" s="461"/>
      <c r="N357" s="461"/>
      <c r="O357" s="461"/>
      <c r="P357" s="462"/>
      <c r="Q357" s="60"/>
      <c r="R357" s="60"/>
      <c r="S357" s="60"/>
      <c r="T357" s="60"/>
      <c r="U357" s="60"/>
      <c r="V357" s="60"/>
      <c r="W357" s="60"/>
      <c r="X357" s="60"/>
      <c r="Y357" s="60"/>
    </row>
    <row r="358" spans="1:25" ht="14.25" customHeight="1" x14ac:dyDescent="0.2">
      <c r="A358" s="427"/>
      <c r="B358" s="427"/>
      <c r="C358" s="463" t="s">
        <v>0</v>
      </c>
      <c r="D358" s="464" t="s">
        <v>1</v>
      </c>
      <c r="E358" s="477"/>
      <c r="F358" s="478"/>
      <c r="G358" s="480"/>
      <c r="H358" s="481"/>
      <c r="I358" s="482"/>
      <c r="J358" s="483"/>
      <c r="K358" s="491"/>
      <c r="L358" s="499" t="s">
        <v>549</v>
      </c>
      <c r="M358" s="500"/>
      <c r="N358" s="470" t="s">
        <v>4</v>
      </c>
      <c r="O358" s="472" t="s">
        <v>9</v>
      </c>
      <c r="P358" s="473" t="s">
        <v>52</v>
      </c>
      <c r="Q358" s="60"/>
      <c r="R358" s="60"/>
      <c r="S358" s="60"/>
      <c r="T358" s="60"/>
      <c r="U358" s="60"/>
      <c r="V358" s="60"/>
      <c r="W358" s="60"/>
      <c r="X358" s="60"/>
      <c r="Y358" s="60"/>
    </row>
    <row r="359" spans="1:25" x14ac:dyDescent="0.2">
      <c r="A359" s="427"/>
      <c r="B359" s="427"/>
      <c r="C359" s="463"/>
      <c r="D359" s="465"/>
      <c r="E359" s="477"/>
      <c r="F359" s="478"/>
      <c r="G359" s="479"/>
      <c r="H359" s="481"/>
      <c r="I359" s="482"/>
      <c r="J359" s="483"/>
      <c r="K359" s="491"/>
      <c r="L359" s="501"/>
      <c r="M359" s="502"/>
      <c r="N359" s="471"/>
      <c r="O359" s="472"/>
      <c r="P359" s="473"/>
      <c r="Q359" s="60"/>
      <c r="R359" s="60"/>
      <c r="S359" s="60"/>
      <c r="T359" s="60"/>
      <c r="U359" s="60"/>
      <c r="V359" s="60"/>
      <c r="W359" s="60"/>
      <c r="X359" s="60"/>
      <c r="Y359" s="60"/>
    </row>
    <row r="360" spans="1:25" s="60" customFormat="1" ht="12.75" x14ac:dyDescent="0.2">
      <c r="A360" s="425" t="s">
        <v>3808</v>
      </c>
      <c r="B360" s="425" t="s">
        <v>1018</v>
      </c>
      <c r="C360" s="62" t="s">
        <v>517</v>
      </c>
      <c r="D360" s="10" t="s">
        <v>555</v>
      </c>
      <c r="E360" s="36" t="s">
        <v>546</v>
      </c>
      <c r="F360" s="36">
        <v>1</v>
      </c>
      <c r="G360" s="37">
        <v>56.5</v>
      </c>
      <c r="H360" s="185">
        <f>G360*0.95</f>
        <v>53.674999999999997</v>
      </c>
      <c r="I360" s="38" t="s">
        <v>213</v>
      </c>
      <c r="J360" s="38" t="s">
        <v>14</v>
      </c>
      <c r="K360" s="284">
        <f>H360/20</f>
        <v>2.6837499999999999</v>
      </c>
      <c r="L360" s="474"/>
      <c r="M360" s="475"/>
      <c r="N360" s="39">
        <f t="shared" ref="N360:N379" si="42">O360*G360</f>
        <v>0</v>
      </c>
      <c r="O360" s="182">
        <f t="shared" ref="O360:O379" si="43">L360*F360</f>
        <v>0</v>
      </c>
      <c r="P360" s="40">
        <v>20</v>
      </c>
    </row>
    <row r="361" spans="1:25" s="60" customFormat="1" ht="12.75" x14ac:dyDescent="0.2">
      <c r="A361" s="425" t="s">
        <v>3808</v>
      </c>
      <c r="B361" s="425" t="s">
        <v>1018</v>
      </c>
      <c r="C361" s="62" t="s">
        <v>518</v>
      </c>
      <c r="D361" s="10" t="s">
        <v>554</v>
      </c>
      <c r="E361" s="36" t="s">
        <v>546</v>
      </c>
      <c r="F361" s="36">
        <v>1</v>
      </c>
      <c r="G361" s="37">
        <v>80.53</v>
      </c>
      <c r="H361" s="185">
        <f t="shared" ref="H361:H379" si="44">G361*0.95</f>
        <v>76.503500000000003</v>
      </c>
      <c r="I361" s="38" t="s">
        <v>547</v>
      </c>
      <c r="J361" s="38" t="s">
        <v>14</v>
      </c>
      <c r="K361" s="284">
        <f t="shared" ref="K361:K379" si="45">H361/20</f>
        <v>3.8251750000000002</v>
      </c>
      <c r="L361" s="474"/>
      <c r="M361" s="475"/>
      <c r="N361" s="39">
        <f t="shared" si="42"/>
        <v>0</v>
      </c>
      <c r="O361" s="182">
        <f t="shared" si="43"/>
        <v>0</v>
      </c>
      <c r="P361" s="40">
        <v>20</v>
      </c>
    </row>
    <row r="362" spans="1:25" s="60" customFormat="1" ht="12.75" x14ac:dyDescent="0.2">
      <c r="A362" s="425" t="s">
        <v>3808</v>
      </c>
      <c r="B362" s="425" t="s">
        <v>1018</v>
      </c>
      <c r="C362" s="62" t="s">
        <v>520</v>
      </c>
      <c r="D362" s="10" t="s">
        <v>553</v>
      </c>
      <c r="E362" s="36" t="s">
        <v>546</v>
      </c>
      <c r="F362" s="36">
        <v>1</v>
      </c>
      <c r="G362" s="37">
        <v>78.400000000000006</v>
      </c>
      <c r="H362" s="185">
        <f t="shared" si="44"/>
        <v>74.48</v>
      </c>
      <c r="I362" s="38" t="s">
        <v>213</v>
      </c>
      <c r="J362" s="38" t="s">
        <v>14</v>
      </c>
      <c r="K362" s="284">
        <f t="shared" si="45"/>
        <v>3.7240000000000002</v>
      </c>
      <c r="L362" s="474"/>
      <c r="M362" s="475"/>
      <c r="N362" s="39">
        <f t="shared" si="42"/>
        <v>0</v>
      </c>
      <c r="O362" s="182">
        <f t="shared" si="43"/>
        <v>0</v>
      </c>
      <c r="P362" s="40">
        <v>20</v>
      </c>
    </row>
    <row r="363" spans="1:25" s="60" customFormat="1" ht="12.75" x14ac:dyDescent="0.2">
      <c r="A363" s="425" t="s">
        <v>3808</v>
      </c>
      <c r="B363" s="425" t="s">
        <v>1018</v>
      </c>
      <c r="C363" s="104" t="s">
        <v>521</v>
      </c>
      <c r="D363" s="9" t="s">
        <v>552</v>
      </c>
      <c r="E363" s="26" t="s">
        <v>546</v>
      </c>
      <c r="F363" s="26">
        <v>1</v>
      </c>
      <c r="G363" s="27">
        <v>51.42</v>
      </c>
      <c r="H363" s="186">
        <f t="shared" si="44"/>
        <v>48.848999999999997</v>
      </c>
      <c r="I363" s="32" t="s">
        <v>213</v>
      </c>
      <c r="J363" s="32" t="s">
        <v>14</v>
      </c>
      <c r="K363" s="282">
        <f t="shared" si="45"/>
        <v>2.44245</v>
      </c>
      <c r="L363" s="458"/>
      <c r="M363" s="459"/>
      <c r="N363" s="33">
        <f t="shared" si="42"/>
        <v>0</v>
      </c>
      <c r="O363" s="183">
        <f t="shared" si="43"/>
        <v>0</v>
      </c>
      <c r="P363" s="34">
        <v>20</v>
      </c>
    </row>
    <row r="364" spans="1:25" s="60" customFormat="1" ht="12.75" x14ac:dyDescent="0.2">
      <c r="A364" s="425" t="s">
        <v>3808</v>
      </c>
      <c r="B364" s="425" t="s">
        <v>1018</v>
      </c>
      <c r="C364" s="104" t="s">
        <v>523</v>
      </c>
      <c r="D364" s="9" t="s">
        <v>551</v>
      </c>
      <c r="E364" s="26" t="s">
        <v>546</v>
      </c>
      <c r="F364" s="26">
        <v>1</v>
      </c>
      <c r="G364" s="27">
        <v>64.680000000000007</v>
      </c>
      <c r="H364" s="186">
        <f t="shared" si="44"/>
        <v>61.446000000000005</v>
      </c>
      <c r="I364" s="32" t="s">
        <v>213</v>
      </c>
      <c r="J364" s="32" t="s">
        <v>14</v>
      </c>
      <c r="K364" s="283">
        <f t="shared" si="45"/>
        <v>3.0723000000000003</v>
      </c>
      <c r="L364" s="454"/>
      <c r="M364" s="455"/>
      <c r="N364" s="33">
        <f t="shared" si="42"/>
        <v>0</v>
      </c>
      <c r="O364" s="183">
        <f t="shared" si="43"/>
        <v>0</v>
      </c>
      <c r="P364" s="34">
        <v>20</v>
      </c>
    </row>
    <row r="365" spans="1:25" s="60" customFormat="1" ht="12.75" x14ac:dyDescent="0.2">
      <c r="A365" s="425" t="s">
        <v>3808</v>
      </c>
      <c r="B365" s="425" t="s">
        <v>1018</v>
      </c>
      <c r="C365" s="104" t="s">
        <v>525</v>
      </c>
      <c r="D365" s="9" t="s">
        <v>556</v>
      </c>
      <c r="E365" s="26" t="s">
        <v>546</v>
      </c>
      <c r="F365" s="26">
        <v>1</v>
      </c>
      <c r="G365" s="27">
        <v>64.709999999999994</v>
      </c>
      <c r="H365" s="186">
        <f t="shared" si="44"/>
        <v>61.474499999999992</v>
      </c>
      <c r="I365" s="32" t="s">
        <v>213</v>
      </c>
      <c r="J365" s="32" t="s">
        <v>14</v>
      </c>
      <c r="K365" s="283">
        <f t="shared" si="45"/>
        <v>3.0737249999999996</v>
      </c>
      <c r="L365" s="454"/>
      <c r="M365" s="455"/>
      <c r="N365" s="33">
        <f t="shared" si="42"/>
        <v>0</v>
      </c>
      <c r="O365" s="183">
        <f t="shared" si="43"/>
        <v>0</v>
      </c>
      <c r="P365" s="34">
        <v>20</v>
      </c>
    </row>
    <row r="366" spans="1:25" s="60" customFormat="1" ht="12.75" x14ac:dyDescent="0.2">
      <c r="A366" s="425" t="s">
        <v>3808</v>
      </c>
      <c r="B366" s="425" t="s">
        <v>1018</v>
      </c>
      <c r="C366" s="104" t="s">
        <v>527</v>
      </c>
      <c r="D366" s="9" t="s">
        <v>557</v>
      </c>
      <c r="E366" s="26" t="s">
        <v>546</v>
      </c>
      <c r="F366" s="26">
        <v>1</v>
      </c>
      <c r="G366" s="27">
        <v>71.05</v>
      </c>
      <c r="H366" s="186">
        <f t="shared" si="44"/>
        <v>67.497499999999988</v>
      </c>
      <c r="I366" s="32" t="s">
        <v>213</v>
      </c>
      <c r="J366" s="32" t="s">
        <v>14</v>
      </c>
      <c r="K366" s="283">
        <f t="shared" si="45"/>
        <v>3.3748749999999994</v>
      </c>
      <c r="L366" s="454"/>
      <c r="M366" s="455"/>
      <c r="N366" s="33">
        <f t="shared" si="42"/>
        <v>0</v>
      </c>
      <c r="O366" s="183">
        <f t="shared" si="43"/>
        <v>0</v>
      </c>
      <c r="P366" s="34">
        <v>20</v>
      </c>
    </row>
    <row r="367" spans="1:25" s="60" customFormat="1" ht="12.75" x14ac:dyDescent="0.2">
      <c r="A367" s="425" t="s">
        <v>3808</v>
      </c>
      <c r="B367" s="425" t="s">
        <v>1018</v>
      </c>
      <c r="C367" s="104" t="s">
        <v>529</v>
      </c>
      <c r="D367" s="9" t="s">
        <v>558</v>
      </c>
      <c r="E367" s="26" t="s">
        <v>546</v>
      </c>
      <c r="F367" s="26">
        <v>1</v>
      </c>
      <c r="G367" s="27">
        <v>81.58</v>
      </c>
      <c r="H367" s="186">
        <f t="shared" si="44"/>
        <v>77.500999999999991</v>
      </c>
      <c r="I367" s="32" t="s">
        <v>213</v>
      </c>
      <c r="J367" s="32" t="s">
        <v>14</v>
      </c>
      <c r="K367" s="283">
        <f t="shared" si="45"/>
        <v>3.8750499999999994</v>
      </c>
      <c r="L367" s="454"/>
      <c r="M367" s="455"/>
      <c r="N367" s="33">
        <f t="shared" si="42"/>
        <v>0</v>
      </c>
      <c r="O367" s="183">
        <f t="shared" si="43"/>
        <v>0</v>
      </c>
      <c r="P367" s="34">
        <v>20</v>
      </c>
    </row>
    <row r="368" spans="1:25" s="60" customFormat="1" ht="12.75" x14ac:dyDescent="0.2">
      <c r="A368" s="425" t="s">
        <v>3808</v>
      </c>
      <c r="B368" s="425" t="s">
        <v>1018</v>
      </c>
      <c r="C368" s="62" t="s">
        <v>531</v>
      </c>
      <c r="D368" s="10" t="s">
        <v>559</v>
      </c>
      <c r="E368" s="36" t="s">
        <v>546</v>
      </c>
      <c r="F368" s="36">
        <v>1</v>
      </c>
      <c r="G368" s="37">
        <v>88.16</v>
      </c>
      <c r="H368" s="185">
        <f t="shared" si="44"/>
        <v>83.751999999999995</v>
      </c>
      <c r="I368" s="38" t="s">
        <v>213</v>
      </c>
      <c r="J368" s="38" t="s">
        <v>14</v>
      </c>
      <c r="K368" s="284">
        <f t="shared" si="45"/>
        <v>4.1875999999999998</v>
      </c>
      <c r="L368" s="456"/>
      <c r="M368" s="457"/>
      <c r="N368" s="39">
        <f t="shared" si="42"/>
        <v>0</v>
      </c>
      <c r="O368" s="182">
        <f t="shared" si="43"/>
        <v>0</v>
      </c>
      <c r="P368" s="40">
        <v>20</v>
      </c>
    </row>
    <row r="369" spans="1:25" s="60" customFormat="1" ht="12.75" x14ac:dyDescent="0.2">
      <c r="A369" s="425" t="s">
        <v>3808</v>
      </c>
      <c r="B369" s="425" t="s">
        <v>1018</v>
      </c>
      <c r="C369" s="61" t="s">
        <v>533</v>
      </c>
      <c r="D369" s="49" t="s">
        <v>562</v>
      </c>
      <c r="E369" s="45" t="s">
        <v>546</v>
      </c>
      <c r="F369" s="45">
        <v>1</v>
      </c>
      <c r="G369" s="46">
        <v>65.95</v>
      </c>
      <c r="H369" s="187">
        <f t="shared" si="44"/>
        <v>62.652499999999996</v>
      </c>
      <c r="I369" s="32" t="s">
        <v>213</v>
      </c>
      <c r="J369" s="28" t="s">
        <v>14</v>
      </c>
      <c r="K369" s="282">
        <f t="shared" si="45"/>
        <v>3.132625</v>
      </c>
      <c r="L369" s="458"/>
      <c r="M369" s="459"/>
      <c r="N369" s="29">
        <f t="shared" si="42"/>
        <v>0</v>
      </c>
      <c r="O369" s="184">
        <f t="shared" si="43"/>
        <v>0</v>
      </c>
      <c r="P369" s="30">
        <v>20</v>
      </c>
    </row>
    <row r="370" spans="1:25" s="60" customFormat="1" ht="12.75" x14ac:dyDescent="0.2">
      <c r="A370" s="425" t="s">
        <v>3808</v>
      </c>
      <c r="B370" s="425" t="s">
        <v>1018</v>
      </c>
      <c r="C370" s="104" t="s">
        <v>534</v>
      </c>
      <c r="D370" s="9" t="s">
        <v>563</v>
      </c>
      <c r="E370" s="26" t="s">
        <v>546</v>
      </c>
      <c r="F370" s="26">
        <v>1</v>
      </c>
      <c r="G370" s="27">
        <v>76.3</v>
      </c>
      <c r="H370" s="186">
        <f t="shared" si="44"/>
        <v>72.484999999999999</v>
      </c>
      <c r="I370" s="32" t="s">
        <v>213</v>
      </c>
      <c r="J370" s="32" t="s">
        <v>14</v>
      </c>
      <c r="K370" s="283">
        <f t="shared" si="45"/>
        <v>3.62425</v>
      </c>
      <c r="L370" s="454"/>
      <c r="M370" s="455"/>
      <c r="N370" s="33">
        <f t="shared" si="42"/>
        <v>0</v>
      </c>
      <c r="O370" s="183">
        <f t="shared" si="43"/>
        <v>0</v>
      </c>
      <c r="P370" s="34">
        <v>20</v>
      </c>
    </row>
    <row r="371" spans="1:25" s="60" customFormat="1" ht="12.75" x14ac:dyDescent="0.2">
      <c r="A371" s="425" t="s">
        <v>3808</v>
      </c>
      <c r="B371" s="425" t="s">
        <v>1018</v>
      </c>
      <c r="C371" s="104" t="s">
        <v>535</v>
      </c>
      <c r="D371" s="9" t="s">
        <v>564</v>
      </c>
      <c r="E371" s="26" t="s">
        <v>546</v>
      </c>
      <c r="F371" s="26">
        <v>1</v>
      </c>
      <c r="G371" s="27">
        <v>76.900000000000006</v>
      </c>
      <c r="H371" s="186">
        <f t="shared" si="44"/>
        <v>73.055000000000007</v>
      </c>
      <c r="I371" s="32" t="s">
        <v>213</v>
      </c>
      <c r="J371" s="32" t="s">
        <v>14</v>
      </c>
      <c r="K371" s="283">
        <f t="shared" si="45"/>
        <v>3.6527500000000002</v>
      </c>
      <c r="L371" s="454"/>
      <c r="M371" s="455"/>
      <c r="N371" s="33">
        <f t="shared" si="42"/>
        <v>0</v>
      </c>
      <c r="O371" s="183">
        <f t="shared" si="43"/>
        <v>0</v>
      </c>
      <c r="P371" s="34">
        <v>20</v>
      </c>
    </row>
    <row r="372" spans="1:25" s="60" customFormat="1" ht="12.75" x14ac:dyDescent="0.2">
      <c r="A372" s="425" t="s">
        <v>3808</v>
      </c>
      <c r="B372" s="425" t="s">
        <v>1018</v>
      </c>
      <c r="C372" s="62" t="s">
        <v>536</v>
      </c>
      <c r="D372" s="10" t="s">
        <v>565</v>
      </c>
      <c r="E372" s="36" t="s">
        <v>546</v>
      </c>
      <c r="F372" s="36">
        <v>1</v>
      </c>
      <c r="G372" s="37">
        <v>73.8</v>
      </c>
      <c r="H372" s="185">
        <f t="shared" si="44"/>
        <v>70.11</v>
      </c>
      <c r="I372" s="38" t="s">
        <v>213</v>
      </c>
      <c r="J372" s="38" t="s">
        <v>14</v>
      </c>
      <c r="K372" s="284">
        <f t="shared" si="45"/>
        <v>3.5055000000000001</v>
      </c>
      <c r="L372" s="456"/>
      <c r="M372" s="457"/>
      <c r="N372" s="39">
        <f t="shared" si="42"/>
        <v>0</v>
      </c>
      <c r="O372" s="182">
        <f t="shared" si="43"/>
        <v>0</v>
      </c>
      <c r="P372" s="40">
        <v>20</v>
      </c>
    </row>
    <row r="373" spans="1:25" s="60" customFormat="1" ht="12.75" x14ac:dyDescent="0.2">
      <c r="A373" s="425" t="s">
        <v>3808</v>
      </c>
      <c r="B373" s="425" t="s">
        <v>1018</v>
      </c>
      <c r="C373" s="62" t="s">
        <v>537</v>
      </c>
      <c r="D373" s="10" t="s">
        <v>566</v>
      </c>
      <c r="E373" s="36" t="s">
        <v>546</v>
      </c>
      <c r="F373" s="36">
        <v>1</v>
      </c>
      <c r="G373" s="37">
        <v>66</v>
      </c>
      <c r="H373" s="185">
        <f t="shared" si="44"/>
        <v>62.699999999999996</v>
      </c>
      <c r="I373" s="38" t="s">
        <v>213</v>
      </c>
      <c r="J373" s="38" t="s">
        <v>14</v>
      </c>
      <c r="K373" s="284">
        <f t="shared" si="45"/>
        <v>3.1349999999999998</v>
      </c>
      <c r="L373" s="474"/>
      <c r="M373" s="475"/>
      <c r="N373" s="39">
        <f t="shared" si="42"/>
        <v>0</v>
      </c>
      <c r="O373" s="182">
        <f t="shared" si="43"/>
        <v>0</v>
      </c>
      <c r="P373" s="40">
        <v>20</v>
      </c>
    </row>
    <row r="374" spans="1:25" s="60" customFormat="1" ht="12.75" x14ac:dyDescent="0.2">
      <c r="A374" s="425" t="s">
        <v>3808</v>
      </c>
      <c r="B374" s="425" t="s">
        <v>1018</v>
      </c>
      <c r="C374" s="62" t="s">
        <v>539</v>
      </c>
      <c r="D374" s="10" t="s">
        <v>560</v>
      </c>
      <c r="E374" s="36" t="s">
        <v>546</v>
      </c>
      <c r="F374" s="36">
        <v>1</v>
      </c>
      <c r="G374" s="37">
        <v>56.21</v>
      </c>
      <c r="H374" s="185">
        <f t="shared" si="44"/>
        <v>53.399499999999996</v>
      </c>
      <c r="I374" s="38" t="s">
        <v>548</v>
      </c>
      <c r="J374" s="38" t="s">
        <v>14</v>
      </c>
      <c r="K374" s="284">
        <f t="shared" si="45"/>
        <v>2.669975</v>
      </c>
      <c r="L374" s="474"/>
      <c r="M374" s="475"/>
      <c r="N374" s="39">
        <f t="shared" si="42"/>
        <v>0</v>
      </c>
      <c r="O374" s="182">
        <f t="shared" si="43"/>
        <v>0</v>
      </c>
      <c r="P374" s="40">
        <v>20</v>
      </c>
    </row>
    <row r="375" spans="1:25" s="60" customFormat="1" ht="12.75" x14ac:dyDescent="0.2">
      <c r="A375" s="425" t="s">
        <v>3808</v>
      </c>
      <c r="B375" s="425" t="s">
        <v>1018</v>
      </c>
      <c r="C375" s="104" t="s">
        <v>540</v>
      </c>
      <c r="D375" s="9" t="s">
        <v>568</v>
      </c>
      <c r="E375" s="26" t="s">
        <v>546</v>
      </c>
      <c r="F375" s="26">
        <v>1</v>
      </c>
      <c r="G375" s="27">
        <v>66.5</v>
      </c>
      <c r="H375" s="186">
        <f t="shared" si="44"/>
        <v>63.174999999999997</v>
      </c>
      <c r="I375" s="32" t="s">
        <v>301</v>
      </c>
      <c r="J375" s="32" t="s">
        <v>14</v>
      </c>
      <c r="K375" s="283">
        <f t="shared" si="45"/>
        <v>3.1587499999999999</v>
      </c>
      <c r="L375" s="458"/>
      <c r="M375" s="459"/>
      <c r="N375" s="33">
        <f t="shared" si="42"/>
        <v>0</v>
      </c>
      <c r="O375" s="183">
        <f t="shared" si="43"/>
        <v>0</v>
      </c>
      <c r="P375" s="34">
        <v>20</v>
      </c>
    </row>
    <row r="376" spans="1:25" s="60" customFormat="1" ht="12.75" x14ac:dyDescent="0.2">
      <c r="A376" s="425" t="s">
        <v>3808</v>
      </c>
      <c r="B376" s="425" t="s">
        <v>1018</v>
      </c>
      <c r="C376" s="104" t="s">
        <v>541</v>
      </c>
      <c r="D376" s="9" t="s">
        <v>567</v>
      </c>
      <c r="E376" s="26" t="s">
        <v>546</v>
      </c>
      <c r="F376" s="26">
        <v>1</v>
      </c>
      <c r="G376" s="27">
        <v>71.7</v>
      </c>
      <c r="H376" s="186">
        <f t="shared" si="44"/>
        <v>68.114999999999995</v>
      </c>
      <c r="I376" s="32" t="s">
        <v>301</v>
      </c>
      <c r="J376" s="32" t="s">
        <v>14</v>
      </c>
      <c r="K376" s="283">
        <f t="shared" si="45"/>
        <v>3.4057499999999998</v>
      </c>
      <c r="L376" s="454"/>
      <c r="M376" s="455"/>
      <c r="N376" s="33">
        <f t="shared" si="42"/>
        <v>0</v>
      </c>
      <c r="O376" s="183">
        <f t="shared" si="43"/>
        <v>0</v>
      </c>
      <c r="P376" s="34">
        <v>20</v>
      </c>
    </row>
    <row r="377" spans="1:25" s="60" customFormat="1" ht="12.75" x14ac:dyDescent="0.2">
      <c r="A377" s="425" t="s">
        <v>3808</v>
      </c>
      <c r="B377" s="425" t="s">
        <v>1018</v>
      </c>
      <c r="C377" s="62" t="s">
        <v>543</v>
      </c>
      <c r="D377" s="10" t="s">
        <v>569</v>
      </c>
      <c r="E377" s="36" t="s">
        <v>546</v>
      </c>
      <c r="F377" s="36">
        <v>1</v>
      </c>
      <c r="G377" s="37">
        <v>75.7</v>
      </c>
      <c r="H377" s="185">
        <f t="shared" si="44"/>
        <v>71.915000000000006</v>
      </c>
      <c r="I377" s="38" t="s">
        <v>301</v>
      </c>
      <c r="J377" s="38" t="s">
        <v>14</v>
      </c>
      <c r="K377" s="284">
        <f t="shared" si="45"/>
        <v>3.5957500000000002</v>
      </c>
      <c r="L377" s="456"/>
      <c r="M377" s="457"/>
      <c r="N377" s="39">
        <f t="shared" si="42"/>
        <v>0</v>
      </c>
      <c r="O377" s="182">
        <f t="shared" si="43"/>
        <v>0</v>
      </c>
      <c r="P377" s="40">
        <v>20</v>
      </c>
    </row>
    <row r="378" spans="1:25" s="60" customFormat="1" ht="12.75" x14ac:dyDescent="0.2">
      <c r="A378" s="425" t="s">
        <v>3808</v>
      </c>
      <c r="B378" s="425" t="s">
        <v>1018</v>
      </c>
      <c r="C378" s="62" t="s">
        <v>544</v>
      </c>
      <c r="D378" s="10" t="s">
        <v>561</v>
      </c>
      <c r="E378" s="36" t="s">
        <v>546</v>
      </c>
      <c r="F378" s="36">
        <v>1</v>
      </c>
      <c r="G378" s="37">
        <v>89.5</v>
      </c>
      <c r="H378" s="185">
        <f t="shared" si="44"/>
        <v>85.024999999999991</v>
      </c>
      <c r="I378" s="38" t="s">
        <v>213</v>
      </c>
      <c r="J378" s="38" t="s">
        <v>14</v>
      </c>
      <c r="K378" s="284">
        <f t="shared" si="45"/>
        <v>4.2512499999999998</v>
      </c>
      <c r="L378" s="474"/>
      <c r="M378" s="475"/>
      <c r="N378" s="39">
        <f t="shared" si="42"/>
        <v>0</v>
      </c>
      <c r="O378" s="182">
        <f t="shared" si="43"/>
        <v>0</v>
      </c>
      <c r="P378" s="40">
        <v>20</v>
      </c>
    </row>
    <row r="379" spans="1:25" s="60" customFormat="1" ht="12.75" x14ac:dyDescent="0.2">
      <c r="A379" s="425"/>
      <c r="B379" s="425" t="s">
        <v>1018</v>
      </c>
      <c r="C379" s="105" t="s">
        <v>545</v>
      </c>
      <c r="D379" s="51" t="s">
        <v>570</v>
      </c>
      <c r="E379" s="64" t="s">
        <v>546</v>
      </c>
      <c r="F379" s="64">
        <v>1</v>
      </c>
      <c r="G379" s="76">
        <v>84.11</v>
      </c>
      <c r="H379" s="421">
        <f t="shared" si="44"/>
        <v>79.904499999999999</v>
      </c>
      <c r="I379" s="78" t="s">
        <v>213</v>
      </c>
      <c r="J379" s="52"/>
      <c r="K379" s="287">
        <f t="shared" si="45"/>
        <v>3.995225</v>
      </c>
      <c r="L379" s="474"/>
      <c r="M379" s="475"/>
      <c r="N379" s="65">
        <f t="shared" si="42"/>
        <v>0</v>
      </c>
      <c r="O379" s="422">
        <f t="shared" si="43"/>
        <v>0</v>
      </c>
      <c r="P379" s="66">
        <v>20</v>
      </c>
    </row>
    <row r="380" spans="1:25" s="60" customFormat="1" ht="12.75" x14ac:dyDescent="0.2">
      <c r="A380" s="425" t="s">
        <v>3808</v>
      </c>
      <c r="B380" s="425" t="s">
        <v>1018</v>
      </c>
      <c r="C380" s="105" t="s">
        <v>3823</v>
      </c>
      <c r="D380" s="51" t="s">
        <v>3824</v>
      </c>
      <c r="E380" s="64" t="s">
        <v>2854</v>
      </c>
      <c r="F380" s="64">
        <v>1</v>
      </c>
      <c r="G380" s="76">
        <v>17.89</v>
      </c>
      <c r="H380" s="421">
        <f t="shared" ref="H380" si="46">G380*0.95</f>
        <v>16.9955</v>
      </c>
      <c r="I380" s="78" t="s">
        <v>213</v>
      </c>
      <c r="J380" s="52"/>
      <c r="K380" s="287"/>
      <c r="L380" s="474"/>
      <c r="M380" s="475"/>
      <c r="N380" s="65">
        <f t="shared" ref="N380" si="47">O380*G380</f>
        <v>0</v>
      </c>
      <c r="O380" s="422">
        <f t="shared" ref="O380" si="48">L380*F380</f>
        <v>0</v>
      </c>
      <c r="P380" s="66">
        <v>20</v>
      </c>
    </row>
    <row r="381" spans="1:25" x14ac:dyDescent="0.2">
      <c r="A381" s="426"/>
      <c r="B381" s="426"/>
      <c r="Q381" s="60"/>
      <c r="R381" s="60"/>
      <c r="S381" s="60"/>
      <c r="T381" s="60"/>
      <c r="U381" s="60"/>
      <c r="V381" s="60"/>
      <c r="W381" s="60"/>
      <c r="X381" s="60"/>
      <c r="Y381" s="60"/>
    </row>
    <row r="382" spans="1:25" s="60" customFormat="1" ht="34.5" x14ac:dyDescent="0.2">
      <c r="A382" s="426"/>
      <c r="B382" s="426" t="s">
        <v>1017</v>
      </c>
      <c r="D382" s="476" t="s">
        <v>1017</v>
      </c>
      <c r="E382" s="476"/>
      <c r="F382" s="476"/>
      <c r="G382" s="476"/>
      <c r="H382" s="476"/>
      <c r="I382" s="476"/>
      <c r="J382" s="476"/>
      <c r="K382" s="476"/>
    </row>
    <row r="383" spans="1:25" s="60" customFormat="1" ht="14.25" customHeight="1" x14ac:dyDescent="0.2">
      <c r="A383" s="427"/>
      <c r="B383" s="427"/>
      <c r="C383" s="24"/>
      <c r="D383" s="24"/>
      <c r="E383" s="477" t="s">
        <v>41</v>
      </c>
      <c r="F383" s="478" t="s">
        <v>39</v>
      </c>
      <c r="G383" s="479" t="s">
        <v>6</v>
      </c>
      <c r="H383" s="481" t="s">
        <v>51</v>
      </c>
      <c r="I383" s="482" t="s">
        <v>2</v>
      </c>
      <c r="J383" s="483" t="s">
        <v>3</v>
      </c>
      <c r="K383" s="514" t="s">
        <v>37</v>
      </c>
      <c r="L383" s="460" t="s">
        <v>7</v>
      </c>
      <c r="M383" s="461"/>
      <c r="N383" s="461"/>
      <c r="O383" s="461"/>
      <c r="P383" s="462"/>
    </row>
    <row r="384" spans="1:25" s="60" customFormat="1" ht="12.75" customHeight="1" x14ac:dyDescent="0.2">
      <c r="A384" s="427"/>
      <c r="B384" s="427"/>
      <c r="C384" s="463" t="s">
        <v>0</v>
      </c>
      <c r="D384" s="464" t="s">
        <v>1</v>
      </c>
      <c r="E384" s="477"/>
      <c r="F384" s="478"/>
      <c r="G384" s="480"/>
      <c r="H384" s="481"/>
      <c r="I384" s="482"/>
      <c r="J384" s="483"/>
      <c r="K384" s="514"/>
      <c r="L384" s="499" t="s">
        <v>8</v>
      </c>
      <c r="M384" s="500"/>
      <c r="N384" s="470" t="s">
        <v>4</v>
      </c>
      <c r="O384" s="472" t="s">
        <v>9</v>
      </c>
      <c r="P384" s="473" t="s">
        <v>52</v>
      </c>
    </row>
    <row r="385" spans="1:16" s="60" customFormat="1" ht="12.75" x14ac:dyDescent="0.2">
      <c r="A385" s="427"/>
      <c r="B385" s="427"/>
      <c r="C385" s="463"/>
      <c r="D385" s="465"/>
      <c r="E385" s="477"/>
      <c r="F385" s="478"/>
      <c r="G385" s="479"/>
      <c r="H385" s="481"/>
      <c r="I385" s="482"/>
      <c r="J385" s="483"/>
      <c r="K385" s="514"/>
      <c r="L385" s="501"/>
      <c r="M385" s="502"/>
      <c r="N385" s="471"/>
      <c r="O385" s="472"/>
      <c r="P385" s="473"/>
    </row>
    <row r="386" spans="1:16" s="60" customFormat="1" ht="23.25" x14ac:dyDescent="0.35">
      <c r="A386" s="426" t="s">
        <v>3808</v>
      </c>
      <c r="B386" s="426" t="s">
        <v>1017</v>
      </c>
      <c r="C386" s="21"/>
      <c r="D386" s="252" t="s">
        <v>571</v>
      </c>
      <c r="E386" s="252"/>
      <c r="F386" s="252"/>
      <c r="G386" s="252"/>
      <c r="H386" s="252"/>
      <c r="I386" s="252"/>
      <c r="J386" s="252"/>
      <c r="K386" s="252"/>
      <c r="L386" s="252"/>
      <c r="M386" s="252"/>
      <c r="N386" s="252"/>
      <c r="O386" s="252"/>
      <c r="P386" s="252"/>
    </row>
    <row r="387" spans="1:16" s="60" customFormat="1" ht="12.75" x14ac:dyDescent="0.2">
      <c r="A387" s="425" t="s">
        <v>3808</v>
      </c>
      <c r="B387" s="425" t="s">
        <v>1017</v>
      </c>
      <c r="C387" s="61" t="s">
        <v>3825</v>
      </c>
      <c r="D387" s="49" t="s">
        <v>577</v>
      </c>
      <c r="E387" s="45" t="s">
        <v>295</v>
      </c>
      <c r="F387" s="45">
        <v>24</v>
      </c>
      <c r="G387" s="46">
        <v>1.56</v>
      </c>
      <c r="H387" s="73">
        <f t="shared" ref="H387:H388" si="49">G387*0.95</f>
        <v>1.482</v>
      </c>
      <c r="I387" s="28" t="s">
        <v>301</v>
      </c>
      <c r="J387" s="28" t="s">
        <v>14</v>
      </c>
      <c r="K387" s="95">
        <v>0</v>
      </c>
      <c r="L387" s="458"/>
      <c r="M387" s="459"/>
      <c r="N387" s="29">
        <f t="shared" ref="N387:N388" si="50">O387*G387</f>
        <v>0</v>
      </c>
      <c r="O387" s="3">
        <f t="shared" ref="O387:O388" si="51">L387*F387</f>
        <v>0</v>
      </c>
      <c r="P387" s="30">
        <v>20</v>
      </c>
    </row>
    <row r="388" spans="1:16" s="60" customFormat="1" ht="12.75" x14ac:dyDescent="0.2">
      <c r="A388" s="425" t="s">
        <v>3808</v>
      </c>
      <c r="B388" s="425" t="s">
        <v>1017</v>
      </c>
      <c r="C388" s="104" t="s">
        <v>3860</v>
      </c>
      <c r="D388" s="9" t="s">
        <v>3861</v>
      </c>
      <c r="E388" s="26" t="s">
        <v>295</v>
      </c>
      <c r="F388" s="26">
        <v>24</v>
      </c>
      <c r="G388" s="27">
        <v>1.69</v>
      </c>
      <c r="H388" s="74">
        <f t="shared" si="49"/>
        <v>1.6054999999999999</v>
      </c>
      <c r="I388" s="32" t="s">
        <v>301</v>
      </c>
      <c r="J388" s="32" t="s">
        <v>14</v>
      </c>
      <c r="K388" s="96">
        <v>0</v>
      </c>
      <c r="L388" s="454"/>
      <c r="M388" s="455"/>
      <c r="N388" s="33">
        <f t="shared" si="50"/>
        <v>0</v>
      </c>
      <c r="O388" s="5">
        <f t="shared" si="51"/>
        <v>0</v>
      </c>
      <c r="P388" s="34">
        <v>20</v>
      </c>
    </row>
    <row r="389" spans="1:16" s="60" customFormat="1" ht="12.75" x14ac:dyDescent="0.2">
      <c r="A389" s="425" t="s">
        <v>3808</v>
      </c>
      <c r="B389" s="425" t="s">
        <v>1017</v>
      </c>
      <c r="C389" s="104" t="s">
        <v>572</v>
      </c>
      <c r="D389" s="9" t="s">
        <v>573</v>
      </c>
      <c r="E389" s="26" t="s">
        <v>295</v>
      </c>
      <c r="F389" s="26">
        <v>24</v>
      </c>
      <c r="G389" s="27">
        <v>1.69</v>
      </c>
      <c r="H389" s="74">
        <f t="shared" ref="H389:H396" si="52">G389*0.95</f>
        <v>1.6054999999999999</v>
      </c>
      <c r="I389" s="32" t="s">
        <v>301</v>
      </c>
      <c r="J389" s="32" t="s">
        <v>14</v>
      </c>
      <c r="K389" s="96">
        <v>0</v>
      </c>
      <c r="L389" s="454"/>
      <c r="M389" s="455"/>
      <c r="N389" s="33">
        <f t="shared" ref="N389:N413" si="53">O389*G389</f>
        <v>0</v>
      </c>
      <c r="O389" s="5">
        <f t="shared" ref="O389:O413" si="54">L389*F389</f>
        <v>0</v>
      </c>
      <c r="P389" s="34">
        <v>20</v>
      </c>
    </row>
    <row r="390" spans="1:16" s="60" customFormat="1" ht="12.75" x14ac:dyDescent="0.2">
      <c r="A390" s="425" t="s">
        <v>3808</v>
      </c>
      <c r="B390" s="425" t="s">
        <v>1017</v>
      </c>
      <c r="C390" s="104" t="s">
        <v>3826</v>
      </c>
      <c r="D390" s="9" t="s">
        <v>3827</v>
      </c>
      <c r="E390" s="26" t="s">
        <v>295</v>
      </c>
      <c r="F390" s="26">
        <v>24</v>
      </c>
      <c r="G390" s="27">
        <v>1.62</v>
      </c>
      <c r="H390" s="74">
        <f t="shared" si="52"/>
        <v>1.5389999999999999</v>
      </c>
      <c r="I390" s="32" t="s">
        <v>301</v>
      </c>
      <c r="J390" s="32" t="s">
        <v>14</v>
      </c>
      <c r="K390" s="96">
        <v>0</v>
      </c>
      <c r="L390" s="454"/>
      <c r="M390" s="455"/>
      <c r="N390" s="33">
        <f t="shared" si="53"/>
        <v>0</v>
      </c>
      <c r="O390" s="5">
        <f t="shared" si="54"/>
        <v>0</v>
      </c>
      <c r="P390" s="34">
        <v>20</v>
      </c>
    </row>
    <row r="391" spans="1:16" s="60" customFormat="1" ht="12.75" x14ac:dyDescent="0.2">
      <c r="A391" s="425" t="s">
        <v>3808</v>
      </c>
      <c r="B391" s="425" t="s">
        <v>1017</v>
      </c>
      <c r="C391" s="62" t="s">
        <v>574</v>
      </c>
      <c r="D391" s="10" t="s">
        <v>575</v>
      </c>
      <c r="E391" s="36" t="s">
        <v>295</v>
      </c>
      <c r="F391" s="36">
        <v>24</v>
      </c>
      <c r="G391" s="37">
        <v>1.62</v>
      </c>
      <c r="H391" s="75">
        <f t="shared" si="52"/>
        <v>1.5389999999999999</v>
      </c>
      <c r="I391" s="38" t="s">
        <v>301</v>
      </c>
      <c r="J391" s="38" t="s">
        <v>14</v>
      </c>
      <c r="K391" s="97">
        <v>0</v>
      </c>
      <c r="L391" s="456"/>
      <c r="M391" s="457"/>
      <c r="N391" s="39">
        <f t="shared" si="53"/>
        <v>0</v>
      </c>
      <c r="O391" s="7">
        <f t="shared" si="54"/>
        <v>0</v>
      </c>
      <c r="P391" s="40">
        <v>20</v>
      </c>
    </row>
    <row r="392" spans="1:16" s="60" customFormat="1" ht="12.75" x14ac:dyDescent="0.2">
      <c r="A392" s="425" t="s">
        <v>3808</v>
      </c>
      <c r="B392" s="425" t="s">
        <v>1017</v>
      </c>
      <c r="C392" s="61" t="s">
        <v>576</v>
      </c>
      <c r="D392" s="49" t="s">
        <v>577</v>
      </c>
      <c r="E392" s="45" t="s">
        <v>49</v>
      </c>
      <c r="F392" s="45">
        <v>12</v>
      </c>
      <c r="G392" s="46">
        <v>3.35</v>
      </c>
      <c r="H392" s="73">
        <f t="shared" si="52"/>
        <v>3.1825000000000001</v>
      </c>
      <c r="I392" s="28" t="s">
        <v>301</v>
      </c>
      <c r="J392" s="28" t="s">
        <v>14</v>
      </c>
      <c r="K392" s="95">
        <v>0</v>
      </c>
      <c r="L392" s="458"/>
      <c r="M392" s="459"/>
      <c r="N392" s="29">
        <f t="shared" si="53"/>
        <v>0</v>
      </c>
      <c r="O392" s="3">
        <f t="shared" si="54"/>
        <v>0</v>
      </c>
      <c r="P392" s="30">
        <v>20</v>
      </c>
    </row>
    <row r="393" spans="1:16" s="60" customFormat="1" ht="12.75" x14ac:dyDescent="0.2">
      <c r="A393" s="425" t="s">
        <v>3808</v>
      </c>
      <c r="B393" s="425" t="s">
        <v>1017</v>
      </c>
      <c r="C393" s="104" t="s">
        <v>578</v>
      </c>
      <c r="D393" s="9" t="s">
        <v>579</v>
      </c>
      <c r="E393" s="26" t="s">
        <v>49</v>
      </c>
      <c r="F393" s="26">
        <v>12</v>
      </c>
      <c r="G393" s="27">
        <v>3.65</v>
      </c>
      <c r="H393" s="74">
        <f t="shared" si="52"/>
        <v>3.4674999999999998</v>
      </c>
      <c r="I393" s="32" t="s">
        <v>301</v>
      </c>
      <c r="J393" s="32" t="s">
        <v>14</v>
      </c>
      <c r="K393" s="96">
        <v>0</v>
      </c>
      <c r="L393" s="454"/>
      <c r="M393" s="455"/>
      <c r="N393" s="33">
        <f t="shared" si="53"/>
        <v>0</v>
      </c>
      <c r="O393" s="5">
        <f t="shared" si="54"/>
        <v>0</v>
      </c>
      <c r="P393" s="34">
        <v>20</v>
      </c>
    </row>
    <row r="394" spans="1:16" s="60" customFormat="1" ht="12.75" x14ac:dyDescent="0.2">
      <c r="A394" s="425" t="s">
        <v>3808</v>
      </c>
      <c r="B394" s="425" t="s">
        <v>1017</v>
      </c>
      <c r="C394" s="104" t="s">
        <v>580</v>
      </c>
      <c r="D394" s="9" t="s">
        <v>581</v>
      </c>
      <c r="E394" s="26" t="s">
        <v>49</v>
      </c>
      <c r="F394" s="26">
        <v>12</v>
      </c>
      <c r="G394" s="27">
        <v>3.8</v>
      </c>
      <c r="H394" s="74">
        <f t="shared" si="52"/>
        <v>3.61</v>
      </c>
      <c r="I394" s="32" t="s">
        <v>301</v>
      </c>
      <c r="J394" s="32" t="s">
        <v>14</v>
      </c>
      <c r="K394" s="96">
        <v>0</v>
      </c>
      <c r="L394" s="454"/>
      <c r="M394" s="455"/>
      <c r="N394" s="33">
        <f t="shared" si="53"/>
        <v>0</v>
      </c>
      <c r="O394" s="5">
        <f t="shared" si="54"/>
        <v>0</v>
      </c>
      <c r="P394" s="34">
        <v>20</v>
      </c>
    </row>
    <row r="395" spans="1:16" s="60" customFormat="1" ht="12.75" x14ac:dyDescent="0.2">
      <c r="A395" s="425" t="s">
        <v>3808</v>
      </c>
      <c r="B395" s="425" t="s">
        <v>1017</v>
      </c>
      <c r="C395" s="104" t="s">
        <v>582</v>
      </c>
      <c r="D395" s="9" t="s">
        <v>583</v>
      </c>
      <c r="E395" s="26" t="s">
        <v>49</v>
      </c>
      <c r="F395" s="26">
        <v>12</v>
      </c>
      <c r="G395" s="27">
        <v>3.45</v>
      </c>
      <c r="H395" s="74">
        <f t="shared" si="52"/>
        <v>3.2774999999999999</v>
      </c>
      <c r="I395" s="32" t="s">
        <v>301</v>
      </c>
      <c r="J395" s="32" t="s">
        <v>14</v>
      </c>
      <c r="K395" s="96">
        <v>0</v>
      </c>
      <c r="L395" s="454"/>
      <c r="M395" s="455"/>
      <c r="N395" s="33">
        <f t="shared" si="53"/>
        <v>0</v>
      </c>
      <c r="O395" s="5">
        <f t="shared" si="54"/>
        <v>0</v>
      </c>
      <c r="P395" s="34">
        <v>20</v>
      </c>
    </row>
    <row r="396" spans="1:16" s="60" customFormat="1" ht="12.75" x14ac:dyDescent="0.2">
      <c r="A396" s="425" t="s">
        <v>3808</v>
      </c>
      <c r="B396" s="425" t="s">
        <v>1017</v>
      </c>
      <c r="C396" s="62" t="s">
        <v>584</v>
      </c>
      <c r="D396" s="10" t="s">
        <v>575</v>
      </c>
      <c r="E396" s="36" t="s">
        <v>49</v>
      </c>
      <c r="F396" s="36">
        <v>12</v>
      </c>
      <c r="G396" s="37">
        <v>3.6</v>
      </c>
      <c r="H396" s="75">
        <f t="shared" si="52"/>
        <v>3.42</v>
      </c>
      <c r="I396" s="38" t="s">
        <v>301</v>
      </c>
      <c r="J396" s="38" t="s">
        <v>14</v>
      </c>
      <c r="K396" s="97">
        <v>0</v>
      </c>
      <c r="L396" s="456"/>
      <c r="M396" s="457"/>
      <c r="N396" s="39">
        <f t="shared" si="53"/>
        <v>0</v>
      </c>
      <c r="O396" s="7">
        <f t="shared" si="54"/>
        <v>0</v>
      </c>
      <c r="P396" s="40">
        <v>20</v>
      </c>
    </row>
    <row r="397" spans="1:16" s="60" customFormat="1" ht="23.25" x14ac:dyDescent="0.35">
      <c r="A397" s="426"/>
      <c r="B397" s="426" t="s">
        <v>1017</v>
      </c>
      <c r="C397" s="21"/>
      <c r="D397" s="252" t="s">
        <v>585</v>
      </c>
      <c r="E397" s="252"/>
      <c r="F397" s="252"/>
      <c r="G397" s="71"/>
      <c r="H397" s="71"/>
      <c r="I397" s="71"/>
      <c r="J397" s="252"/>
      <c r="K397" s="59"/>
      <c r="L397" s="22"/>
      <c r="M397" s="22"/>
      <c r="N397" s="21"/>
      <c r="O397" s="22"/>
      <c r="P397" s="23"/>
    </row>
    <row r="398" spans="1:16" s="60" customFormat="1" ht="12.75" x14ac:dyDescent="0.2">
      <c r="A398" s="425"/>
      <c r="B398" s="425" t="s">
        <v>1017</v>
      </c>
      <c r="C398" s="61" t="s">
        <v>586</v>
      </c>
      <c r="D398" s="49" t="s">
        <v>587</v>
      </c>
      <c r="E398" s="45" t="s">
        <v>588</v>
      </c>
      <c r="F398" s="45">
        <v>12</v>
      </c>
      <c r="G398" s="46">
        <v>1.53</v>
      </c>
      <c r="H398" s="73">
        <f t="shared" ref="H398:H413" si="55">G398*0.95</f>
        <v>1.4535</v>
      </c>
      <c r="I398" s="28" t="s">
        <v>548</v>
      </c>
      <c r="J398" s="28" t="s">
        <v>14</v>
      </c>
      <c r="K398" s="170"/>
      <c r="L398" s="458"/>
      <c r="M398" s="459"/>
      <c r="N398" s="29">
        <f t="shared" si="53"/>
        <v>0</v>
      </c>
      <c r="O398" s="3">
        <f t="shared" si="54"/>
        <v>0</v>
      </c>
      <c r="P398" s="30">
        <v>20</v>
      </c>
    </row>
    <row r="399" spans="1:16" s="60" customFormat="1" ht="12.75" x14ac:dyDescent="0.2">
      <c r="A399" s="425"/>
      <c r="B399" s="425" t="s">
        <v>1017</v>
      </c>
      <c r="C399" s="104" t="s">
        <v>589</v>
      </c>
      <c r="D399" s="9" t="s">
        <v>590</v>
      </c>
      <c r="E399" s="26" t="s">
        <v>588</v>
      </c>
      <c r="F399" s="26">
        <v>12</v>
      </c>
      <c r="G399" s="27">
        <v>1.63</v>
      </c>
      <c r="H399" s="74">
        <f t="shared" si="55"/>
        <v>1.5484999999999998</v>
      </c>
      <c r="I399" s="32" t="s">
        <v>548</v>
      </c>
      <c r="J399" s="32" t="s">
        <v>14</v>
      </c>
      <c r="K399" s="171"/>
      <c r="L399" s="454"/>
      <c r="M399" s="455"/>
      <c r="N399" s="33">
        <f t="shared" si="53"/>
        <v>0</v>
      </c>
      <c r="O399" s="5">
        <f t="shared" si="54"/>
        <v>0</v>
      </c>
      <c r="P399" s="34">
        <v>20</v>
      </c>
    </row>
    <row r="400" spans="1:16" s="60" customFormat="1" ht="12.75" x14ac:dyDescent="0.2">
      <c r="A400" s="425"/>
      <c r="B400" s="425" t="s">
        <v>1017</v>
      </c>
      <c r="C400" s="104" t="s">
        <v>591</v>
      </c>
      <c r="D400" s="9" t="s">
        <v>592</v>
      </c>
      <c r="E400" s="26" t="s">
        <v>588</v>
      </c>
      <c r="F400" s="26">
        <v>12</v>
      </c>
      <c r="G400" s="27">
        <v>1.56</v>
      </c>
      <c r="H400" s="74">
        <f t="shared" si="55"/>
        <v>1.482</v>
      </c>
      <c r="I400" s="32" t="s">
        <v>548</v>
      </c>
      <c r="J400" s="32" t="s">
        <v>14</v>
      </c>
      <c r="K400" s="171"/>
      <c r="L400" s="454"/>
      <c r="M400" s="455"/>
      <c r="N400" s="33">
        <f t="shared" si="53"/>
        <v>0</v>
      </c>
      <c r="O400" s="5">
        <f t="shared" si="54"/>
        <v>0</v>
      </c>
      <c r="P400" s="34">
        <v>20</v>
      </c>
    </row>
    <row r="401" spans="1:25" s="60" customFormat="1" ht="12.75" x14ac:dyDescent="0.2">
      <c r="A401" s="425"/>
      <c r="B401" s="425" t="s">
        <v>1017</v>
      </c>
      <c r="C401" s="104" t="s">
        <v>593</v>
      </c>
      <c r="D401" s="9" t="s">
        <v>3856</v>
      </c>
      <c r="E401" s="26" t="s">
        <v>588</v>
      </c>
      <c r="F401" s="26">
        <v>12</v>
      </c>
      <c r="G401" s="27">
        <v>1.67</v>
      </c>
      <c r="H401" s="74">
        <f t="shared" si="55"/>
        <v>1.5864999999999998</v>
      </c>
      <c r="I401" s="32" t="s">
        <v>548</v>
      </c>
      <c r="J401" s="32" t="s">
        <v>14</v>
      </c>
      <c r="K401" s="171"/>
      <c r="L401" s="454"/>
      <c r="M401" s="455"/>
      <c r="N401" s="33">
        <f t="shared" si="53"/>
        <v>0</v>
      </c>
      <c r="O401" s="5">
        <f t="shared" si="54"/>
        <v>0</v>
      </c>
      <c r="P401" s="34">
        <v>20</v>
      </c>
    </row>
    <row r="402" spans="1:25" s="60" customFormat="1" ht="12.75" x14ac:dyDescent="0.2">
      <c r="A402" s="425"/>
      <c r="B402" s="425" t="s">
        <v>1017</v>
      </c>
      <c r="C402" s="104" t="s">
        <v>594</v>
      </c>
      <c r="D402" s="9" t="s">
        <v>595</v>
      </c>
      <c r="E402" s="26" t="s">
        <v>588</v>
      </c>
      <c r="F402" s="26">
        <v>12</v>
      </c>
      <c r="G402" s="27">
        <v>1.58</v>
      </c>
      <c r="H402" s="74">
        <f t="shared" si="55"/>
        <v>1.5009999999999999</v>
      </c>
      <c r="I402" s="32" t="s">
        <v>548</v>
      </c>
      <c r="J402" s="32" t="s">
        <v>14</v>
      </c>
      <c r="K402" s="171"/>
      <c r="L402" s="454"/>
      <c r="M402" s="455"/>
      <c r="N402" s="33">
        <f t="shared" si="53"/>
        <v>0</v>
      </c>
      <c r="O402" s="5">
        <f t="shared" si="54"/>
        <v>0</v>
      </c>
      <c r="P402" s="34">
        <v>20</v>
      </c>
    </row>
    <row r="403" spans="1:25" s="60" customFormat="1" ht="12.75" x14ac:dyDescent="0.2">
      <c r="A403" s="425"/>
      <c r="B403" s="425" t="s">
        <v>1017</v>
      </c>
      <c r="C403" s="104" t="s">
        <v>596</v>
      </c>
      <c r="D403" s="9" t="s">
        <v>597</v>
      </c>
      <c r="E403" s="26" t="s">
        <v>588</v>
      </c>
      <c r="F403" s="26">
        <v>12</v>
      </c>
      <c r="G403" s="27">
        <v>1.63</v>
      </c>
      <c r="H403" s="74">
        <f t="shared" si="55"/>
        <v>1.5484999999999998</v>
      </c>
      <c r="I403" s="32" t="s">
        <v>548</v>
      </c>
      <c r="J403" s="32" t="s">
        <v>14</v>
      </c>
      <c r="K403" s="171"/>
      <c r="L403" s="454"/>
      <c r="M403" s="455"/>
      <c r="N403" s="33">
        <f t="shared" si="53"/>
        <v>0</v>
      </c>
      <c r="O403" s="5">
        <f t="shared" si="54"/>
        <v>0</v>
      </c>
      <c r="P403" s="34">
        <v>20</v>
      </c>
    </row>
    <row r="404" spans="1:25" s="60" customFormat="1" ht="12.75" x14ac:dyDescent="0.2">
      <c r="A404" s="425"/>
      <c r="B404" s="425" t="s">
        <v>1017</v>
      </c>
      <c r="C404" s="104" t="s">
        <v>598</v>
      </c>
      <c r="D404" s="9" t="s">
        <v>599</v>
      </c>
      <c r="E404" s="26" t="s">
        <v>588</v>
      </c>
      <c r="F404" s="26">
        <v>12</v>
      </c>
      <c r="G404" s="27">
        <v>1.58</v>
      </c>
      <c r="H404" s="74">
        <f t="shared" si="55"/>
        <v>1.5009999999999999</v>
      </c>
      <c r="I404" s="32" t="s">
        <v>548</v>
      </c>
      <c r="J404" s="32" t="s">
        <v>14</v>
      </c>
      <c r="K404" s="171"/>
      <c r="L404" s="454"/>
      <c r="M404" s="455"/>
      <c r="N404" s="33">
        <f t="shared" si="53"/>
        <v>0</v>
      </c>
      <c r="O404" s="5">
        <f t="shared" si="54"/>
        <v>0</v>
      </c>
      <c r="P404" s="34">
        <v>20</v>
      </c>
    </row>
    <row r="405" spans="1:25" s="60" customFormat="1" ht="12.75" x14ac:dyDescent="0.2">
      <c r="A405" s="425"/>
      <c r="B405" s="425" t="s">
        <v>1017</v>
      </c>
      <c r="C405" s="62" t="s">
        <v>600</v>
      </c>
      <c r="D405" s="10" t="s">
        <v>601</v>
      </c>
      <c r="E405" s="36" t="s">
        <v>588</v>
      </c>
      <c r="F405" s="36">
        <v>12</v>
      </c>
      <c r="G405" s="37">
        <v>1.53</v>
      </c>
      <c r="H405" s="75">
        <f t="shared" si="55"/>
        <v>1.4535</v>
      </c>
      <c r="I405" s="38" t="s">
        <v>548</v>
      </c>
      <c r="J405" s="38" t="s">
        <v>14</v>
      </c>
      <c r="K405" s="172"/>
      <c r="L405" s="456"/>
      <c r="M405" s="457"/>
      <c r="N405" s="39">
        <f t="shared" si="53"/>
        <v>0</v>
      </c>
      <c r="O405" s="7">
        <f t="shared" si="54"/>
        <v>0</v>
      </c>
      <c r="P405" s="40">
        <v>20</v>
      </c>
    </row>
    <row r="406" spans="1:25" s="60" customFormat="1" ht="12.75" x14ac:dyDescent="0.2">
      <c r="A406" s="425"/>
      <c r="B406" s="425" t="s">
        <v>1017</v>
      </c>
      <c r="C406" s="104" t="s">
        <v>602</v>
      </c>
      <c r="D406" s="49" t="s">
        <v>587</v>
      </c>
      <c r="E406" s="26" t="s">
        <v>49</v>
      </c>
      <c r="F406" s="26">
        <v>6</v>
      </c>
      <c r="G406" s="27">
        <v>3.1</v>
      </c>
      <c r="H406" s="74">
        <f t="shared" si="55"/>
        <v>2.9449999999999998</v>
      </c>
      <c r="I406" s="28" t="s">
        <v>548</v>
      </c>
      <c r="J406" s="32" t="s">
        <v>14</v>
      </c>
      <c r="K406" s="171"/>
      <c r="L406" s="458"/>
      <c r="M406" s="459"/>
      <c r="N406" s="33">
        <f t="shared" si="53"/>
        <v>0</v>
      </c>
      <c r="O406" s="3">
        <f t="shared" si="54"/>
        <v>0</v>
      </c>
      <c r="P406" s="30">
        <v>20</v>
      </c>
    </row>
    <row r="407" spans="1:25" s="60" customFormat="1" ht="12.75" x14ac:dyDescent="0.2">
      <c r="A407" s="425"/>
      <c r="B407" s="425" t="s">
        <v>1017</v>
      </c>
      <c r="C407" s="104" t="s">
        <v>603</v>
      </c>
      <c r="D407" s="9" t="s">
        <v>590</v>
      </c>
      <c r="E407" s="26" t="s">
        <v>49</v>
      </c>
      <c r="F407" s="26">
        <v>6</v>
      </c>
      <c r="G407" s="27">
        <v>3.31</v>
      </c>
      <c r="H407" s="74">
        <f t="shared" si="55"/>
        <v>3.1444999999999999</v>
      </c>
      <c r="I407" s="32" t="s">
        <v>548</v>
      </c>
      <c r="J407" s="32" t="s">
        <v>14</v>
      </c>
      <c r="K407" s="171"/>
      <c r="L407" s="454"/>
      <c r="M407" s="455"/>
      <c r="N407" s="33">
        <f t="shared" si="53"/>
        <v>0</v>
      </c>
      <c r="O407" s="5">
        <f t="shared" si="54"/>
        <v>0</v>
      </c>
      <c r="P407" s="34">
        <v>20</v>
      </c>
    </row>
    <row r="408" spans="1:25" s="60" customFormat="1" ht="12.75" x14ac:dyDescent="0.2">
      <c r="A408" s="425"/>
      <c r="B408" s="425" t="s">
        <v>1017</v>
      </c>
      <c r="C408" s="104" t="s">
        <v>604</v>
      </c>
      <c r="D408" s="9" t="s">
        <v>592</v>
      </c>
      <c r="E408" s="26" t="s">
        <v>49</v>
      </c>
      <c r="F408" s="26">
        <v>6</v>
      </c>
      <c r="G408" s="27">
        <v>3.16</v>
      </c>
      <c r="H408" s="74">
        <f t="shared" si="55"/>
        <v>3.0019999999999998</v>
      </c>
      <c r="I408" s="32" t="s">
        <v>548</v>
      </c>
      <c r="J408" s="32" t="s">
        <v>14</v>
      </c>
      <c r="K408" s="171"/>
      <c r="L408" s="454"/>
      <c r="M408" s="455"/>
      <c r="N408" s="33">
        <f t="shared" si="53"/>
        <v>0</v>
      </c>
      <c r="O408" s="5">
        <f t="shared" si="54"/>
        <v>0</v>
      </c>
      <c r="P408" s="34">
        <v>20</v>
      </c>
    </row>
    <row r="409" spans="1:25" s="60" customFormat="1" ht="12.75" x14ac:dyDescent="0.2">
      <c r="A409" s="425"/>
      <c r="B409" s="425" t="s">
        <v>1017</v>
      </c>
      <c r="C409" s="104" t="s">
        <v>605</v>
      </c>
      <c r="D409" s="9" t="s">
        <v>3856</v>
      </c>
      <c r="E409" s="26" t="s">
        <v>49</v>
      </c>
      <c r="F409" s="26">
        <v>6</v>
      </c>
      <c r="G409" s="27">
        <v>3.37</v>
      </c>
      <c r="H409" s="74">
        <f t="shared" si="55"/>
        <v>3.2014999999999998</v>
      </c>
      <c r="I409" s="32" t="s">
        <v>548</v>
      </c>
      <c r="J409" s="32" t="s">
        <v>14</v>
      </c>
      <c r="K409" s="171"/>
      <c r="L409" s="454"/>
      <c r="M409" s="455"/>
      <c r="N409" s="33">
        <f t="shared" si="53"/>
        <v>0</v>
      </c>
      <c r="O409" s="5">
        <f t="shared" si="54"/>
        <v>0</v>
      </c>
      <c r="P409" s="34">
        <v>20</v>
      </c>
    </row>
    <row r="410" spans="1:25" s="60" customFormat="1" ht="12.75" x14ac:dyDescent="0.2">
      <c r="A410" s="425"/>
      <c r="B410" s="425" t="s">
        <v>1017</v>
      </c>
      <c r="C410" s="104" t="s">
        <v>606</v>
      </c>
      <c r="D410" s="9" t="s">
        <v>595</v>
      </c>
      <c r="E410" s="26" t="s">
        <v>49</v>
      </c>
      <c r="F410" s="26">
        <v>6</v>
      </c>
      <c r="G410" s="27">
        <v>3.2</v>
      </c>
      <c r="H410" s="74">
        <f t="shared" si="55"/>
        <v>3.04</v>
      </c>
      <c r="I410" s="32" t="s">
        <v>548</v>
      </c>
      <c r="J410" s="32" t="s">
        <v>14</v>
      </c>
      <c r="K410" s="171"/>
      <c r="L410" s="454"/>
      <c r="M410" s="455"/>
      <c r="N410" s="33">
        <f t="shared" si="53"/>
        <v>0</v>
      </c>
      <c r="O410" s="5">
        <f t="shared" si="54"/>
        <v>0</v>
      </c>
      <c r="P410" s="34">
        <v>20</v>
      </c>
    </row>
    <row r="411" spans="1:25" s="60" customFormat="1" ht="12.75" x14ac:dyDescent="0.2">
      <c r="A411" s="425"/>
      <c r="B411" s="425" t="s">
        <v>1017</v>
      </c>
      <c r="C411" s="104" t="s">
        <v>607</v>
      </c>
      <c r="D411" s="9" t="s">
        <v>597</v>
      </c>
      <c r="E411" s="26" t="s">
        <v>49</v>
      </c>
      <c r="F411" s="26">
        <v>6</v>
      </c>
      <c r="G411" s="27">
        <v>3.31</v>
      </c>
      <c r="H411" s="74">
        <f t="shared" si="55"/>
        <v>3.1444999999999999</v>
      </c>
      <c r="I411" s="32" t="s">
        <v>548</v>
      </c>
      <c r="J411" s="32" t="s">
        <v>14</v>
      </c>
      <c r="K411" s="171"/>
      <c r="L411" s="454"/>
      <c r="M411" s="455"/>
      <c r="N411" s="33">
        <f t="shared" si="53"/>
        <v>0</v>
      </c>
      <c r="O411" s="5">
        <f t="shared" si="54"/>
        <v>0</v>
      </c>
      <c r="P411" s="34">
        <v>20</v>
      </c>
    </row>
    <row r="412" spans="1:25" s="60" customFormat="1" ht="12.75" x14ac:dyDescent="0.2">
      <c r="A412" s="425"/>
      <c r="B412" s="425" t="s">
        <v>1017</v>
      </c>
      <c r="C412" s="104" t="s">
        <v>608</v>
      </c>
      <c r="D412" s="9" t="s">
        <v>599</v>
      </c>
      <c r="E412" s="26" t="s">
        <v>49</v>
      </c>
      <c r="F412" s="26">
        <v>6</v>
      </c>
      <c r="G412" s="27">
        <v>3.21</v>
      </c>
      <c r="H412" s="74">
        <f t="shared" si="55"/>
        <v>3.0494999999999997</v>
      </c>
      <c r="I412" s="32" t="s">
        <v>548</v>
      </c>
      <c r="J412" s="32" t="s">
        <v>14</v>
      </c>
      <c r="K412" s="171"/>
      <c r="L412" s="454"/>
      <c r="M412" s="455"/>
      <c r="N412" s="33">
        <f t="shared" si="53"/>
        <v>0</v>
      </c>
      <c r="O412" s="5">
        <f t="shared" si="54"/>
        <v>0</v>
      </c>
      <c r="P412" s="34">
        <v>20</v>
      </c>
    </row>
    <row r="413" spans="1:25" s="60" customFormat="1" ht="12.75" x14ac:dyDescent="0.2">
      <c r="A413" s="425"/>
      <c r="B413" s="425" t="s">
        <v>1017</v>
      </c>
      <c r="C413" s="62" t="s">
        <v>609</v>
      </c>
      <c r="D413" s="10" t="s">
        <v>601</v>
      </c>
      <c r="E413" s="36" t="s">
        <v>49</v>
      </c>
      <c r="F413" s="36">
        <v>6</v>
      </c>
      <c r="G413" s="37">
        <v>3.1</v>
      </c>
      <c r="H413" s="75">
        <f t="shared" si="55"/>
        <v>2.9449999999999998</v>
      </c>
      <c r="I413" s="38" t="s">
        <v>548</v>
      </c>
      <c r="J413" s="38" t="s">
        <v>14</v>
      </c>
      <c r="K413" s="172"/>
      <c r="L413" s="456"/>
      <c r="M413" s="457"/>
      <c r="N413" s="39">
        <f t="shared" si="53"/>
        <v>0</v>
      </c>
      <c r="O413" s="7">
        <f t="shared" si="54"/>
        <v>0</v>
      </c>
      <c r="P413" s="40">
        <v>20</v>
      </c>
    </row>
    <row r="414" spans="1:25" x14ac:dyDescent="0.2">
      <c r="A414" s="427"/>
      <c r="B414" s="427"/>
      <c r="C414" s="24"/>
      <c r="D414" s="24"/>
      <c r="E414" s="477" t="s">
        <v>41</v>
      </c>
      <c r="F414" s="478" t="s">
        <v>39</v>
      </c>
      <c r="G414" s="479" t="s">
        <v>6</v>
      </c>
      <c r="H414" s="481" t="s">
        <v>51</v>
      </c>
      <c r="I414" s="482" t="s">
        <v>2</v>
      </c>
      <c r="J414" s="483" t="s">
        <v>3</v>
      </c>
      <c r="K414" s="514" t="s">
        <v>37</v>
      </c>
      <c r="L414" s="460" t="s">
        <v>7</v>
      </c>
      <c r="M414" s="461"/>
      <c r="N414" s="461"/>
      <c r="O414" s="461"/>
      <c r="P414" s="462"/>
      <c r="Q414" s="60"/>
      <c r="R414" s="60"/>
      <c r="S414" s="60"/>
      <c r="T414" s="60"/>
      <c r="U414" s="60"/>
      <c r="V414" s="60"/>
      <c r="W414" s="60"/>
      <c r="X414" s="60"/>
      <c r="Y414" s="60"/>
    </row>
    <row r="415" spans="1:25" ht="14.25" customHeight="1" x14ac:dyDescent="0.2">
      <c r="A415" s="427"/>
      <c r="B415" s="427"/>
      <c r="C415" s="463" t="s">
        <v>0</v>
      </c>
      <c r="D415" s="464" t="s">
        <v>1</v>
      </c>
      <c r="E415" s="477"/>
      <c r="F415" s="478"/>
      <c r="G415" s="480"/>
      <c r="H415" s="481"/>
      <c r="I415" s="482"/>
      <c r="J415" s="483"/>
      <c r="K415" s="514"/>
      <c r="L415" s="499" t="s">
        <v>8</v>
      </c>
      <c r="M415" s="500"/>
      <c r="N415" s="470" t="s">
        <v>4</v>
      </c>
      <c r="O415" s="472" t="s">
        <v>9</v>
      </c>
      <c r="P415" s="473" t="s">
        <v>52</v>
      </c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1:25" x14ac:dyDescent="0.2">
      <c r="A416" s="427"/>
      <c r="B416" s="427"/>
      <c r="C416" s="463"/>
      <c r="D416" s="465"/>
      <c r="E416" s="477"/>
      <c r="F416" s="478"/>
      <c r="G416" s="479"/>
      <c r="H416" s="481"/>
      <c r="I416" s="482"/>
      <c r="J416" s="483"/>
      <c r="K416" s="514"/>
      <c r="L416" s="501"/>
      <c r="M416" s="502"/>
      <c r="N416" s="471"/>
      <c r="O416" s="472"/>
      <c r="P416" s="473"/>
      <c r="Q416" s="60"/>
      <c r="R416" s="60"/>
      <c r="S416" s="60"/>
      <c r="T416" s="60"/>
      <c r="U416" s="60"/>
      <c r="V416" s="60"/>
      <c r="W416" s="60"/>
      <c r="X416" s="60"/>
      <c r="Y416" s="60"/>
    </row>
    <row r="417" spans="1:25" ht="23.25" x14ac:dyDescent="0.35">
      <c r="A417" s="426"/>
      <c r="B417" s="426" t="s">
        <v>1017</v>
      </c>
      <c r="D417" s="252" t="s">
        <v>610</v>
      </c>
      <c r="E417" s="252"/>
      <c r="F417" s="252"/>
      <c r="G417" s="252"/>
      <c r="H417" s="252"/>
      <c r="I417" s="252"/>
      <c r="J417" s="252"/>
      <c r="K417" s="252"/>
      <c r="L417" s="252"/>
      <c r="M417" s="252"/>
      <c r="N417" s="252"/>
      <c r="O417" s="252"/>
      <c r="P417" s="252"/>
      <c r="Q417" s="60"/>
      <c r="R417" s="60"/>
      <c r="S417" s="60"/>
      <c r="T417" s="60"/>
      <c r="U417" s="60"/>
      <c r="V417" s="60"/>
      <c r="W417" s="60"/>
      <c r="X417" s="60"/>
      <c r="Y417" s="60"/>
    </row>
    <row r="418" spans="1:25" s="60" customFormat="1" ht="12.75" x14ac:dyDescent="0.2">
      <c r="A418" s="425"/>
      <c r="B418" s="425" t="s">
        <v>1017</v>
      </c>
      <c r="C418" s="61" t="s">
        <v>611</v>
      </c>
      <c r="D418" s="49" t="s">
        <v>612</v>
      </c>
      <c r="E418" s="45" t="s">
        <v>295</v>
      </c>
      <c r="F418" s="45">
        <v>24</v>
      </c>
      <c r="G418" s="46">
        <v>1.45</v>
      </c>
      <c r="H418" s="73">
        <f t="shared" ref="H418:H428" si="56">G418*0.95</f>
        <v>1.3774999999999999</v>
      </c>
      <c r="I418" s="28" t="s">
        <v>613</v>
      </c>
      <c r="J418" s="28" t="s">
        <v>14</v>
      </c>
      <c r="K418" s="95"/>
      <c r="L418" s="458"/>
      <c r="M418" s="459"/>
      <c r="N418" s="29">
        <f t="shared" ref="N418:N468" si="57">O418*G418</f>
        <v>0</v>
      </c>
      <c r="O418" s="3">
        <f t="shared" ref="O418:O468" si="58">L418*F418</f>
        <v>0</v>
      </c>
      <c r="P418" s="30">
        <v>20</v>
      </c>
    </row>
    <row r="419" spans="1:25" s="60" customFormat="1" ht="12.75" x14ac:dyDescent="0.2">
      <c r="A419" s="425"/>
      <c r="B419" s="425" t="s">
        <v>1017</v>
      </c>
      <c r="C419" s="104" t="s">
        <v>614</v>
      </c>
      <c r="D419" s="9" t="s">
        <v>615</v>
      </c>
      <c r="E419" s="26" t="s">
        <v>295</v>
      </c>
      <c r="F419" s="26">
        <v>24</v>
      </c>
      <c r="G419" s="27">
        <v>1.49</v>
      </c>
      <c r="H419" s="74">
        <f t="shared" si="56"/>
        <v>1.4155</v>
      </c>
      <c r="I419" s="32" t="s">
        <v>613</v>
      </c>
      <c r="J419" s="32" t="s">
        <v>14</v>
      </c>
      <c r="K419" s="96"/>
      <c r="L419" s="456"/>
      <c r="M419" s="457"/>
      <c r="N419" s="33">
        <f t="shared" si="57"/>
        <v>0</v>
      </c>
      <c r="O419" s="5">
        <f t="shared" si="58"/>
        <v>0</v>
      </c>
      <c r="P419" s="34">
        <v>20</v>
      </c>
    </row>
    <row r="420" spans="1:25" s="60" customFormat="1" ht="12.75" x14ac:dyDescent="0.2">
      <c r="A420" s="425"/>
      <c r="B420" s="425" t="s">
        <v>1017</v>
      </c>
      <c r="C420" s="61" t="s">
        <v>616</v>
      </c>
      <c r="D420" s="49" t="s">
        <v>617</v>
      </c>
      <c r="E420" s="45" t="s">
        <v>49</v>
      </c>
      <c r="F420" s="45">
        <v>12</v>
      </c>
      <c r="G420" s="46">
        <v>3.16</v>
      </c>
      <c r="H420" s="73">
        <f t="shared" si="56"/>
        <v>3.0019999999999998</v>
      </c>
      <c r="I420" s="28" t="s">
        <v>613</v>
      </c>
      <c r="J420" s="28" t="s">
        <v>14</v>
      </c>
      <c r="K420" s="95"/>
      <c r="L420" s="458"/>
      <c r="M420" s="459"/>
      <c r="N420" s="29">
        <f t="shared" si="57"/>
        <v>0</v>
      </c>
      <c r="O420" s="3">
        <f t="shared" si="58"/>
        <v>0</v>
      </c>
      <c r="P420" s="30">
        <v>20</v>
      </c>
    </row>
    <row r="421" spans="1:25" s="60" customFormat="1" ht="12.75" x14ac:dyDescent="0.2">
      <c r="A421" s="425"/>
      <c r="B421" s="425" t="s">
        <v>1017</v>
      </c>
      <c r="C421" s="104" t="s">
        <v>618</v>
      </c>
      <c r="D421" s="9" t="s">
        <v>619</v>
      </c>
      <c r="E421" s="26" t="s">
        <v>49</v>
      </c>
      <c r="F421" s="26">
        <v>12</v>
      </c>
      <c r="G421" s="27">
        <v>3.16</v>
      </c>
      <c r="H421" s="74">
        <f t="shared" si="56"/>
        <v>3.0019999999999998</v>
      </c>
      <c r="I421" s="32" t="s">
        <v>613</v>
      </c>
      <c r="J421" s="32" t="s">
        <v>14</v>
      </c>
      <c r="K421" s="96"/>
      <c r="L421" s="454"/>
      <c r="M421" s="455"/>
      <c r="N421" s="33">
        <f t="shared" si="57"/>
        <v>0</v>
      </c>
      <c r="O421" s="5">
        <f t="shared" si="58"/>
        <v>0</v>
      </c>
      <c r="P421" s="34">
        <v>20</v>
      </c>
    </row>
    <row r="422" spans="1:25" s="60" customFormat="1" ht="12.75" x14ac:dyDescent="0.2">
      <c r="A422" s="425"/>
      <c r="B422" s="425" t="s">
        <v>1017</v>
      </c>
      <c r="C422" s="104" t="s">
        <v>620</v>
      </c>
      <c r="D422" s="9" t="s">
        <v>621</v>
      </c>
      <c r="E422" s="26" t="s">
        <v>49</v>
      </c>
      <c r="F422" s="26">
        <v>12</v>
      </c>
      <c r="G422" s="27">
        <v>3.16</v>
      </c>
      <c r="H422" s="74">
        <f t="shared" si="56"/>
        <v>3.0019999999999998</v>
      </c>
      <c r="I422" s="32" t="s">
        <v>613</v>
      </c>
      <c r="J422" s="32" t="s">
        <v>14</v>
      </c>
      <c r="K422" s="96"/>
      <c r="L422" s="454"/>
      <c r="M422" s="455"/>
      <c r="N422" s="33">
        <f t="shared" si="57"/>
        <v>0</v>
      </c>
      <c r="O422" s="5">
        <f t="shared" si="58"/>
        <v>0</v>
      </c>
      <c r="P422" s="34">
        <v>20</v>
      </c>
    </row>
    <row r="423" spans="1:25" s="60" customFormat="1" ht="12.75" x14ac:dyDescent="0.2">
      <c r="A423" s="425"/>
      <c r="B423" s="425" t="s">
        <v>1017</v>
      </c>
      <c r="C423" s="104" t="s">
        <v>622</v>
      </c>
      <c r="D423" s="9" t="s">
        <v>612</v>
      </c>
      <c r="E423" s="26" t="s">
        <v>49</v>
      </c>
      <c r="F423" s="26">
        <v>12</v>
      </c>
      <c r="G423" s="27">
        <v>3.16</v>
      </c>
      <c r="H423" s="74">
        <f t="shared" si="56"/>
        <v>3.0019999999999998</v>
      </c>
      <c r="I423" s="32" t="s">
        <v>613</v>
      </c>
      <c r="J423" s="32" t="s">
        <v>14</v>
      </c>
      <c r="K423" s="96"/>
      <c r="L423" s="454"/>
      <c r="M423" s="455"/>
      <c r="N423" s="33">
        <f t="shared" si="57"/>
        <v>0</v>
      </c>
      <c r="O423" s="5">
        <f t="shared" si="58"/>
        <v>0</v>
      </c>
      <c r="P423" s="34">
        <v>20</v>
      </c>
    </row>
    <row r="424" spans="1:25" s="60" customFormat="1" ht="12.75" x14ac:dyDescent="0.2">
      <c r="A424" s="425"/>
      <c r="B424" s="425" t="s">
        <v>1017</v>
      </c>
      <c r="C424" s="104" t="s">
        <v>623</v>
      </c>
      <c r="D424" s="9" t="s">
        <v>624</v>
      </c>
      <c r="E424" s="26" t="s">
        <v>49</v>
      </c>
      <c r="F424" s="26">
        <v>12</v>
      </c>
      <c r="G424" s="27">
        <v>3.16</v>
      </c>
      <c r="H424" s="74">
        <f t="shared" si="56"/>
        <v>3.0019999999999998</v>
      </c>
      <c r="I424" s="32" t="s">
        <v>613</v>
      </c>
      <c r="J424" s="32" t="s">
        <v>14</v>
      </c>
      <c r="K424" s="96"/>
      <c r="L424" s="454"/>
      <c r="M424" s="455"/>
      <c r="N424" s="33">
        <f t="shared" si="57"/>
        <v>0</v>
      </c>
      <c r="O424" s="5">
        <f t="shared" si="58"/>
        <v>0</v>
      </c>
      <c r="P424" s="34">
        <v>20</v>
      </c>
    </row>
    <row r="425" spans="1:25" s="60" customFormat="1" ht="12.75" x14ac:dyDescent="0.2">
      <c r="A425" s="425"/>
      <c r="B425" s="425" t="s">
        <v>1017</v>
      </c>
      <c r="C425" s="104" t="s">
        <v>625</v>
      </c>
      <c r="D425" s="9" t="s">
        <v>626</v>
      </c>
      <c r="E425" s="26" t="s">
        <v>49</v>
      </c>
      <c r="F425" s="26">
        <v>12</v>
      </c>
      <c r="G425" s="27">
        <v>3.16</v>
      </c>
      <c r="H425" s="74">
        <f t="shared" si="56"/>
        <v>3.0019999999999998</v>
      </c>
      <c r="I425" s="32" t="s">
        <v>613</v>
      </c>
      <c r="J425" s="32" t="s">
        <v>14</v>
      </c>
      <c r="K425" s="96"/>
      <c r="L425" s="454"/>
      <c r="M425" s="455"/>
      <c r="N425" s="33">
        <f t="shared" si="57"/>
        <v>0</v>
      </c>
      <c r="O425" s="5">
        <f t="shared" si="58"/>
        <v>0</v>
      </c>
      <c r="P425" s="34">
        <v>20</v>
      </c>
    </row>
    <row r="426" spans="1:25" s="60" customFormat="1" ht="12.75" x14ac:dyDescent="0.2">
      <c r="A426" s="425"/>
      <c r="B426" s="425" t="s">
        <v>1017</v>
      </c>
      <c r="C426" s="104" t="s">
        <v>627</v>
      </c>
      <c r="D426" s="9" t="s">
        <v>615</v>
      </c>
      <c r="E426" s="26" t="s">
        <v>49</v>
      </c>
      <c r="F426" s="26">
        <v>12</v>
      </c>
      <c r="G426" s="27">
        <v>3.16</v>
      </c>
      <c r="H426" s="74">
        <f t="shared" si="56"/>
        <v>3.0019999999999998</v>
      </c>
      <c r="I426" s="32" t="s">
        <v>613</v>
      </c>
      <c r="J426" s="32" t="s">
        <v>14</v>
      </c>
      <c r="K426" s="96"/>
      <c r="L426" s="454"/>
      <c r="M426" s="455"/>
      <c r="N426" s="33">
        <f t="shared" si="57"/>
        <v>0</v>
      </c>
      <c r="O426" s="5">
        <f t="shared" si="58"/>
        <v>0</v>
      </c>
      <c r="P426" s="34">
        <v>20</v>
      </c>
    </row>
    <row r="427" spans="1:25" s="60" customFormat="1" ht="12.75" x14ac:dyDescent="0.2">
      <c r="A427" s="425"/>
      <c r="B427" s="425" t="s">
        <v>1017</v>
      </c>
      <c r="C427" s="104" t="s">
        <v>628</v>
      </c>
      <c r="D427" s="9" t="s">
        <v>3857</v>
      </c>
      <c r="E427" s="26" t="s">
        <v>49</v>
      </c>
      <c r="F427" s="26">
        <v>12</v>
      </c>
      <c r="G427" s="27">
        <v>3.11</v>
      </c>
      <c r="H427" s="74">
        <f t="shared" si="56"/>
        <v>2.9544999999999999</v>
      </c>
      <c r="I427" s="32" t="s">
        <v>613</v>
      </c>
      <c r="J427" s="32" t="s">
        <v>14</v>
      </c>
      <c r="K427" s="96"/>
      <c r="L427" s="454"/>
      <c r="M427" s="455"/>
      <c r="N427" s="33">
        <f t="shared" si="57"/>
        <v>0</v>
      </c>
      <c r="O427" s="5">
        <f t="shared" si="58"/>
        <v>0</v>
      </c>
      <c r="P427" s="34">
        <v>20</v>
      </c>
    </row>
    <row r="428" spans="1:25" s="60" customFormat="1" ht="12.75" x14ac:dyDescent="0.2">
      <c r="A428" s="425"/>
      <c r="B428" s="425" t="s">
        <v>1017</v>
      </c>
      <c r="C428" s="104" t="s">
        <v>629</v>
      </c>
      <c r="D428" s="9" t="s">
        <v>630</v>
      </c>
      <c r="E428" s="26" t="s">
        <v>49</v>
      </c>
      <c r="F428" s="26">
        <v>12</v>
      </c>
      <c r="G428" s="27">
        <v>3.16</v>
      </c>
      <c r="H428" s="74">
        <f t="shared" si="56"/>
        <v>3.0019999999999998</v>
      </c>
      <c r="I428" s="32" t="s">
        <v>613</v>
      </c>
      <c r="J428" s="32" t="s">
        <v>14</v>
      </c>
      <c r="K428" s="96"/>
      <c r="L428" s="454"/>
      <c r="M428" s="455"/>
      <c r="N428" s="33">
        <f t="shared" si="57"/>
        <v>0</v>
      </c>
      <c r="O428" s="5">
        <f t="shared" si="58"/>
        <v>0</v>
      </c>
      <c r="P428" s="34">
        <v>20</v>
      </c>
    </row>
    <row r="429" spans="1:25" s="60" customFormat="1" ht="12.75" x14ac:dyDescent="0.2">
      <c r="A429" s="425"/>
      <c r="B429" s="425" t="s">
        <v>1017</v>
      </c>
      <c r="C429" s="62" t="s">
        <v>3828</v>
      </c>
      <c r="D429" s="10" t="s">
        <v>3829</v>
      </c>
      <c r="E429" s="36" t="s">
        <v>49</v>
      </c>
      <c r="F429" s="36">
        <v>12</v>
      </c>
      <c r="G429" s="37">
        <v>3.16</v>
      </c>
      <c r="H429" s="75">
        <f t="shared" ref="H429" si="59">G429*0.95</f>
        <v>3.0019999999999998</v>
      </c>
      <c r="I429" s="38" t="s">
        <v>613</v>
      </c>
      <c r="J429" s="38" t="s">
        <v>14</v>
      </c>
      <c r="K429" s="97"/>
      <c r="L429" s="456"/>
      <c r="M429" s="457"/>
      <c r="N429" s="39">
        <f t="shared" ref="N429" si="60">O429*G429</f>
        <v>0</v>
      </c>
      <c r="O429" s="7">
        <f t="shared" ref="O429" si="61">L429*F429</f>
        <v>0</v>
      </c>
      <c r="P429" s="40">
        <v>20</v>
      </c>
    </row>
    <row r="430" spans="1:25" ht="23.25" x14ac:dyDescent="0.35">
      <c r="A430" s="426"/>
      <c r="B430" s="426" t="s">
        <v>1017</v>
      </c>
      <c r="D430" s="252" t="s">
        <v>631</v>
      </c>
      <c r="E430" s="71"/>
      <c r="F430" s="71"/>
      <c r="G430" s="71"/>
      <c r="H430" s="71"/>
      <c r="I430" s="71"/>
      <c r="J430" s="71"/>
      <c r="K430" s="72"/>
      <c r="L430" s="22"/>
      <c r="M430" s="22"/>
      <c r="O430" s="22"/>
      <c r="P430" s="23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1:25" s="60" customFormat="1" ht="12.75" x14ac:dyDescent="0.2">
      <c r="A431" s="425"/>
      <c r="B431" s="425" t="s">
        <v>1017</v>
      </c>
      <c r="C431" s="61" t="s">
        <v>3862</v>
      </c>
      <c r="D431" s="49" t="s">
        <v>3868</v>
      </c>
      <c r="E431" s="45" t="s">
        <v>12</v>
      </c>
      <c r="F431" s="45">
        <v>4</v>
      </c>
      <c r="G431" s="46">
        <v>5.99</v>
      </c>
      <c r="H431" s="73">
        <f t="shared" ref="H431:H436" si="62">G431*0.95</f>
        <v>5.6905000000000001</v>
      </c>
      <c r="I431" s="28" t="s">
        <v>548</v>
      </c>
      <c r="J431" s="28" t="s">
        <v>14</v>
      </c>
      <c r="K431" s="431" t="s">
        <v>42</v>
      </c>
      <c r="L431" s="458"/>
      <c r="M431" s="459"/>
      <c r="N431" s="29">
        <f t="shared" si="57"/>
        <v>0</v>
      </c>
      <c r="O431" s="3">
        <f t="shared" si="58"/>
        <v>0</v>
      </c>
      <c r="P431" s="30">
        <v>20</v>
      </c>
    </row>
    <row r="432" spans="1:25" s="60" customFormat="1" ht="12.75" x14ac:dyDescent="0.2">
      <c r="A432" s="425"/>
      <c r="B432" s="425" t="s">
        <v>1017</v>
      </c>
      <c r="C432" s="104" t="s">
        <v>3863</v>
      </c>
      <c r="D432" s="9" t="s">
        <v>3869</v>
      </c>
      <c r="E432" s="26" t="s">
        <v>12</v>
      </c>
      <c r="F432" s="26">
        <v>4</v>
      </c>
      <c r="G432" s="27">
        <v>5.95</v>
      </c>
      <c r="H432" s="74">
        <f t="shared" si="62"/>
        <v>5.6524999999999999</v>
      </c>
      <c r="I432" s="32" t="s">
        <v>548</v>
      </c>
      <c r="J432" s="32" t="s">
        <v>14</v>
      </c>
      <c r="K432" s="432" t="s">
        <v>42</v>
      </c>
      <c r="L432" s="454"/>
      <c r="M432" s="455"/>
      <c r="N432" s="33">
        <f t="shared" si="57"/>
        <v>0</v>
      </c>
      <c r="O432" s="5">
        <f t="shared" si="58"/>
        <v>0</v>
      </c>
      <c r="P432" s="34">
        <v>20</v>
      </c>
    </row>
    <row r="433" spans="1:25" s="60" customFormat="1" ht="12.75" x14ac:dyDescent="0.2">
      <c r="A433" s="425"/>
      <c r="B433" s="425" t="s">
        <v>1017</v>
      </c>
      <c r="C433" s="104" t="s">
        <v>3864</v>
      </c>
      <c r="D433" s="9" t="s">
        <v>3870</v>
      </c>
      <c r="E433" s="26" t="s">
        <v>12</v>
      </c>
      <c r="F433" s="26">
        <v>4</v>
      </c>
      <c r="G433" s="27">
        <v>6.08</v>
      </c>
      <c r="H433" s="74">
        <f t="shared" si="62"/>
        <v>5.7759999999999998</v>
      </c>
      <c r="I433" s="32" t="s">
        <v>548</v>
      </c>
      <c r="J433" s="32" t="s">
        <v>14</v>
      </c>
      <c r="K433" s="432" t="s">
        <v>42</v>
      </c>
      <c r="L433" s="454"/>
      <c r="M433" s="455"/>
      <c r="N433" s="33">
        <f t="shared" si="57"/>
        <v>0</v>
      </c>
      <c r="O433" s="5">
        <f t="shared" si="58"/>
        <v>0</v>
      </c>
      <c r="P433" s="34">
        <v>20</v>
      </c>
    </row>
    <row r="434" spans="1:25" s="60" customFormat="1" ht="12.75" x14ac:dyDescent="0.2">
      <c r="A434" s="425"/>
      <c r="B434" s="425" t="s">
        <v>1017</v>
      </c>
      <c r="C434" s="104" t="s">
        <v>3865</v>
      </c>
      <c r="D434" s="9" t="s">
        <v>3871</v>
      </c>
      <c r="E434" s="26" t="s">
        <v>12</v>
      </c>
      <c r="F434" s="26">
        <v>4</v>
      </c>
      <c r="G434" s="27">
        <v>6.12</v>
      </c>
      <c r="H434" s="74">
        <f t="shared" si="62"/>
        <v>5.8140000000000001</v>
      </c>
      <c r="I434" s="32" t="s">
        <v>548</v>
      </c>
      <c r="J434" s="32" t="s">
        <v>14</v>
      </c>
      <c r="K434" s="432" t="s">
        <v>42</v>
      </c>
      <c r="L434" s="454"/>
      <c r="M434" s="455"/>
      <c r="N434" s="33">
        <f t="shared" si="57"/>
        <v>0</v>
      </c>
      <c r="O434" s="5">
        <f t="shared" si="58"/>
        <v>0</v>
      </c>
      <c r="P434" s="34">
        <v>20</v>
      </c>
    </row>
    <row r="435" spans="1:25" s="60" customFormat="1" ht="12.75" x14ac:dyDescent="0.2">
      <c r="A435" s="425"/>
      <c r="B435" s="425" t="s">
        <v>1017</v>
      </c>
      <c r="C435" s="61" t="s">
        <v>3866</v>
      </c>
      <c r="D435" s="49" t="s">
        <v>3872</v>
      </c>
      <c r="E435" s="45" t="s">
        <v>633</v>
      </c>
      <c r="F435" s="45">
        <v>6</v>
      </c>
      <c r="G435" s="46">
        <v>2.94</v>
      </c>
      <c r="H435" s="73">
        <f t="shared" ref="H435" si="63">G435*0.95</f>
        <v>2.7929999999999997</v>
      </c>
      <c r="I435" s="28" t="s">
        <v>548</v>
      </c>
      <c r="J435" s="28" t="s">
        <v>14</v>
      </c>
      <c r="K435" s="431" t="s">
        <v>42</v>
      </c>
      <c r="L435" s="458"/>
      <c r="M435" s="459"/>
      <c r="N435" s="29">
        <f t="shared" ref="N435" si="64">O435*G435</f>
        <v>0</v>
      </c>
      <c r="O435" s="3">
        <f t="shared" ref="O435" si="65">L435*F435</f>
        <v>0</v>
      </c>
      <c r="P435" s="30">
        <v>20</v>
      </c>
    </row>
    <row r="436" spans="1:25" s="60" customFormat="1" ht="12.75" x14ac:dyDescent="0.2">
      <c r="A436" s="425"/>
      <c r="B436" s="425" t="s">
        <v>1017</v>
      </c>
      <c r="C436" s="62" t="s">
        <v>3867</v>
      </c>
      <c r="D436" s="10" t="s">
        <v>3873</v>
      </c>
      <c r="E436" s="36" t="s">
        <v>633</v>
      </c>
      <c r="F436" s="36">
        <v>6</v>
      </c>
      <c r="G436" s="37">
        <v>3.28</v>
      </c>
      <c r="H436" s="75">
        <f t="shared" si="62"/>
        <v>3.1159999999999997</v>
      </c>
      <c r="I436" s="38" t="s">
        <v>548</v>
      </c>
      <c r="J436" s="38" t="s">
        <v>14</v>
      </c>
      <c r="K436" s="433" t="s">
        <v>42</v>
      </c>
      <c r="L436" s="456"/>
      <c r="M436" s="457"/>
      <c r="N436" s="39">
        <f t="shared" si="57"/>
        <v>0</v>
      </c>
      <c r="O436" s="7">
        <f t="shared" si="58"/>
        <v>0</v>
      </c>
      <c r="P436" s="40">
        <v>20</v>
      </c>
    </row>
    <row r="437" spans="1:25" s="60" customFormat="1" ht="12.75" x14ac:dyDescent="0.2">
      <c r="A437" s="425"/>
      <c r="B437" s="425" t="s">
        <v>1017</v>
      </c>
      <c r="C437" s="62" t="s">
        <v>632</v>
      </c>
      <c r="D437" s="10" t="s">
        <v>678</v>
      </c>
      <c r="E437" s="36" t="s">
        <v>12</v>
      </c>
      <c r="F437" s="36">
        <v>24</v>
      </c>
      <c r="G437" s="37">
        <v>1.03</v>
      </c>
      <c r="H437" s="75">
        <f>G437*0.95</f>
        <v>0.97849999999999993</v>
      </c>
      <c r="I437" s="38" t="s">
        <v>548</v>
      </c>
      <c r="J437" s="38" t="s">
        <v>14</v>
      </c>
      <c r="K437" s="97"/>
      <c r="L437" s="456"/>
      <c r="M437" s="457"/>
      <c r="N437" s="39">
        <f>O437*G437</f>
        <v>0</v>
      </c>
      <c r="O437" s="7">
        <f>L437*F437</f>
        <v>0</v>
      </c>
      <c r="P437" s="40" t="s">
        <v>15</v>
      </c>
    </row>
    <row r="438" spans="1:25" ht="23.25" x14ac:dyDescent="0.35">
      <c r="A438" s="426"/>
      <c r="B438" s="426" t="s">
        <v>1017</v>
      </c>
      <c r="D438" s="252" t="s">
        <v>634</v>
      </c>
      <c r="E438" s="71"/>
      <c r="F438" s="71"/>
      <c r="G438" s="71"/>
      <c r="H438" s="71"/>
      <c r="I438" s="71"/>
      <c r="J438" s="71"/>
      <c r="K438" s="72"/>
      <c r="L438" s="22"/>
      <c r="M438" s="22"/>
      <c r="O438" s="22"/>
      <c r="P438" s="23"/>
      <c r="Q438" s="60"/>
      <c r="R438" s="60"/>
      <c r="S438" s="60"/>
      <c r="T438" s="60"/>
      <c r="U438" s="60"/>
      <c r="V438" s="60"/>
      <c r="W438" s="60"/>
      <c r="X438" s="60"/>
      <c r="Y438" s="60"/>
    </row>
    <row r="439" spans="1:25" s="60" customFormat="1" ht="12.75" x14ac:dyDescent="0.2">
      <c r="A439" s="425"/>
      <c r="B439" s="425" t="s">
        <v>1017</v>
      </c>
      <c r="C439" s="105" t="s">
        <v>635</v>
      </c>
      <c r="D439" s="189" t="s">
        <v>636</v>
      </c>
      <c r="E439" s="64" t="s">
        <v>295</v>
      </c>
      <c r="F439" s="64">
        <v>12</v>
      </c>
      <c r="G439" s="76">
        <v>1.37</v>
      </c>
      <c r="H439" s="77">
        <f>G439*0.95</f>
        <v>1.3015000000000001</v>
      </c>
      <c r="I439" s="78" t="s">
        <v>613</v>
      </c>
      <c r="J439" s="78" t="s">
        <v>14</v>
      </c>
      <c r="K439" s="106"/>
      <c r="L439" s="474"/>
      <c r="M439" s="475"/>
      <c r="N439" s="65">
        <f t="shared" si="57"/>
        <v>0</v>
      </c>
      <c r="O439" s="57">
        <f t="shared" si="58"/>
        <v>0</v>
      </c>
      <c r="P439" s="66">
        <v>20</v>
      </c>
    </row>
    <row r="440" spans="1:25" s="322" customFormat="1" ht="12.75" x14ac:dyDescent="0.2">
      <c r="A440" s="425"/>
      <c r="B440" s="425" t="s">
        <v>1017</v>
      </c>
      <c r="C440" s="61" t="s">
        <v>637</v>
      </c>
      <c r="D440" s="143" t="s">
        <v>636</v>
      </c>
      <c r="E440" s="45" t="s">
        <v>49</v>
      </c>
      <c r="F440" s="45">
        <v>12</v>
      </c>
      <c r="G440" s="46">
        <v>2.75</v>
      </c>
      <c r="H440" s="73">
        <f>G440*0.95</f>
        <v>2.6124999999999998</v>
      </c>
      <c r="I440" s="28" t="s">
        <v>613</v>
      </c>
      <c r="J440" s="28" t="s">
        <v>14</v>
      </c>
      <c r="K440" s="95"/>
      <c r="L440" s="458"/>
      <c r="M440" s="459"/>
      <c r="N440" s="29">
        <f t="shared" si="57"/>
        <v>0</v>
      </c>
      <c r="O440" s="3">
        <f t="shared" si="58"/>
        <v>0</v>
      </c>
      <c r="P440" s="30">
        <v>20</v>
      </c>
      <c r="Q440" s="60"/>
      <c r="R440" s="60"/>
    </row>
    <row r="441" spans="1:25" s="322" customFormat="1" ht="12.75" x14ac:dyDescent="0.2">
      <c r="A441" s="425"/>
      <c r="B441" s="425" t="s">
        <v>1017</v>
      </c>
      <c r="C441" s="62" t="s">
        <v>3956</v>
      </c>
      <c r="D441" s="50" t="s">
        <v>3911</v>
      </c>
      <c r="E441" s="36" t="s">
        <v>49</v>
      </c>
      <c r="F441" s="36">
        <v>12</v>
      </c>
      <c r="G441" s="37">
        <v>2.86</v>
      </c>
      <c r="H441" s="75">
        <f>G441*0.95</f>
        <v>2.7169999999999996</v>
      </c>
      <c r="I441" s="38" t="s">
        <v>613</v>
      </c>
      <c r="J441" s="38" t="s">
        <v>14</v>
      </c>
      <c r="K441" s="97"/>
      <c r="L441" s="456"/>
      <c r="M441" s="457"/>
      <c r="N441" s="39">
        <f t="shared" ref="N441" si="66">O441*G441</f>
        <v>0</v>
      </c>
      <c r="O441" s="7">
        <f t="shared" ref="O441" si="67">L441*F441</f>
        <v>0</v>
      </c>
      <c r="P441" s="40">
        <v>20</v>
      </c>
      <c r="Q441" s="60"/>
      <c r="R441" s="60"/>
    </row>
    <row r="442" spans="1:25" ht="23.25" x14ac:dyDescent="0.35">
      <c r="A442" s="426"/>
      <c r="B442" s="426" t="s">
        <v>1017</v>
      </c>
      <c r="D442" s="252" t="s">
        <v>3912</v>
      </c>
      <c r="E442" s="71"/>
      <c r="F442" s="71"/>
      <c r="G442" s="71"/>
      <c r="H442" s="71"/>
      <c r="I442" s="71"/>
      <c r="J442" s="71"/>
      <c r="K442" s="72"/>
      <c r="O442" s="22"/>
      <c r="P442" s="23"/>
      <c r="Q442" s="60"/>
      <c r="R442" s="60"/>
      <c r="S442" s="60"/>
      <c r="T442" s="60"/>
      <c r="U442" s="60"/>
      <c r="V442" s="60"/>
      <c r="W442" s="60"/>
      <c r="X442" s="60"/>
      <c r="Y442" s="60"/>
    </row>
    <row r="443" spans="1:25" s="60" customFormat="1" ht="12.75" x14ac:dyDescent="0.2">
      <c r="A443" s="425"/>
      <c r="B443" s="425" t="s">
        <v>1017</v>
      </c>
      <c r="C443" s="105" t="s">
        <v>638</v>
      </c>
      <c r="D443" s="51" t="s">
        <v>639</v>
      </c>
      <c r="E443" s="64" t="s">
        <v>12</v>
      </c>
      <c r="F443" s="64">
        <v>24</v>
      </c>
      <c r="G443" s="76">
        <v>0.77</v>
      </c>
      <c r="H443" s="77">
        <f>G443*0.95</f>
        <v>0.73149999999999993</v>
      </c>
      <c r="I443" s="78" t="s">
        <v>640</v>
      </c>
      <c r="J443" s="78" t="s">
        <v>14</v>
      </c>
      <c r="K443" s="106"/>
      <c r="L443" s="474"/>
      <c r="M443" s="475"/>
      <c r="N443" s="65">
        <f t="shared" si="57"/>
        <v>0</v>
      </c>
      <c r="O443" s="57">
        <f t="shared" si="58"/>
        <v>0</v>
      </c>
      <c r="P443" s="66">
        <v>20</v>
      </c>
    </row>
    <row r="444" spans="1:25" s="60" customFormat="1" ht="12.75" x14ac:dyDescent="0.2">
      <c r="A444" s="425"/>
      <c r="B444" s="425" t="s">
        <v>1017</v>
      </c>
      <c r="C444" s="105" t="s">
        <v>3957</v>
      </c>
      <c r="D444" s="51" t="s">
        <v>3913</v>
      </c>
      <c r="E444" s="64" t="s">
        <v>49</v>
      </c>
      <c r="F444" s="64">
        <v>6</v>
      </c>
      <c r="G444" s="76">
        <v>3</v>
      </c>
      <c r="H444" s="77">
        <f>G444*0.95</f>
        <v>2.8499999999999996</v>
      </c>
      <c r="I444" s="78" t="s">
        <v>640</v>
      </c>
      <c r="J444" s="78" t="s">
        <v>14</v>
      </c>
      <c r="K444" s="106"/>
      <c r="L444" s="474"/>
      <c r="M444" s="475"/>
      <c r="N444" s="65">
        <f t="shared" si="57"/>
        <v>0</v>
      </c>
      <c r="O444" s="57">
        <f t="shared" si="58"/>
        <v>0</v>
      </c>
      <c r="P444" s="66">
        <v>20</v>
      </c>
    </row>
    <row r="445" spans="1:25" ht="23.25" x14ac:dyDescent="0.35">
      <c r="A445" s="426"/>
      <c r="B445" s="426" t="s">
        <v>1017</v>
      </c>
      <c r="D445" s="252" t="s">
        <v>641</v>
      </c>
      <c r="E445" s="71"/>
      <c r="F445" s="71"/>
      <c r="G445" s="71"/>
      <c r="H445" s="71"/>
      <c r="I445" s="71"/>
      <c r="J445" s="71"/>
      <c r="K445" s="72"/>
      <c r="O445" s="22"/>
      <c r="P445" s="23"/>
      <c r="Q445" s="60"/>
      <c r="R445" s="60"/>
      <c r="S445" s="60"/>
      <c r="T445" s="60"/>
      <c r="U445" s="60"/>
      <c r="V445" s="60"/>
      <c r="W445" s="60"/>
      <c r="X445" s="60"/>
      <c r="Y445" s="60"/>
    </row>
    <row r="446" spans="1:25" s="60" customFormat="1" ht="12.75" x14ac:dyDescent="0.2">
      <c r="A446" s="425"/>
      <c r="B446" s="425" t="s">
        <v>1017</v>
      </c>
      <c r="C446" s="61" t="s">
        <v>642</v>
      </c>
      <c r="D446" s="49" t="s">
        <v>643</v>
      </c>
      <c r="E446" s="45" t="s">
        <v>295</v>
      </c>
      <c r="F446" s="45">
        <v>12</v>
      </c>
      <c r="G446" s="46">
        <v>1.49</v>
      </c>
      <c r="H446" s="73">
        <f>G446*0.95</f>
        <v>1.4155</v>
      </c>
      <c r="I446" s="28" t="s">
        <v>547</v>
      </c>
      <c r="J446" s="28" t="s">
        <v>14</v>
      </c>
      <c r="K446" s="95"/>
      <c r="L446" s="458"/>
      <c r="M446" s="459"/>
      <c r="N446" s="29">
        <f t="shared" si="57"/>
        <v>0</v>
      </c>
      <c r="O446" s="3">
        <f t="shared" si="58"/>
        <v>0</v>
      </c>
      <c r="P446" s="30">
        <v>20</v>
      </c>
    </row>
    <row r="447" spans="1:25" s="60" customFormat="1" ht="12.75" x14ac:dyDescent="0.2">
      <c r="A447" s="425"/>
      <c r="B447" s="425" t="s">
        <v>1017</v>
      </c>
      <c r="C447" s="104" t="s">
        <v>644</v>
      </c>
      <c r="D447" s="9" t="s">
        <v>645</v>
      </c>
      <c r="E447" s="26" t="s">
        <v>295</v>
      </c>
      <c r="F447" s="26">
        <v>6</v>
      </c>
      <c r="G447" s="27">
        <v>5.47</v>
      </c>
      <c r="H447" s="74">
        <f>G447*0.95</f>
        <v>5.1964999999999995</v>
      </c>
      <c r="I447" s="32" t="s">
        <v>547</v>
      </c>
      <c r="J447" s="32" t="s">
        <v>14</v>
      </c>
      <c r="K447" s="96"/>
      <c r="L447" s="456"/>
      <c r="M447" s="457"/>
      <c r="N447" s="33">
        <f t="shared" si="57"/>
        <v>0</v>
      </c>
      <c r="O447" s="5">
        <f t="shared" si="58"/>
        <v>0</v>
      </c>
      <c r="P447" s="34">
        <v>20</v>
      </c>
    </row>
    <row r="448" spans="1:25" s="60" customFormat="1" ht="12.75" x14ac:dyDescent="0.2">
      <c r="A448" s="425"/>
      <c r="B448" s="425" t="s">
        <v>1017</v>
      </c>
      <c r="C448" s="105" t="s">
        <v>646</v>
      </c>
      <c r="D448" s="51" t="s">
        <v>643</v>
      </c>
      <c r="E448" s="64" t="s">
        <v>49</v>
      </c>
      <c r="F448" s="64">
        <v>6</v>
      </c>
      <c r="G448" s="76">
        <v>3</v>
      </c>
      <c r="H448" s="77">
        <f>G448*0.95</f>
        <v>2.8499999999999996</v>
      </c>
      <c r="I448" s="78" t="s">
        <v>547</v>
      </c>
      <c r="J448" s="78" t="s">
        <v>14</v>
      </c>
      <c r="K448" s="106"/>
      <c r="L448" s="474"/>
      <c r="M448" s="475"/>
      <c r="N448" s="65">
        <f t="shared" si="57"/>
        <v>0</v>
      </c>
      <c r="O448" s="57">
        <f t="shared" si="58"/>
        <v>0</v>
      </c>
      <c r="P448" s="66">
        <v>20</v>
      </c>
    </row>
    <row r="449" spans="1:25" ht="23.25" x14ac:dyDescent="0.35">
      <c r="A449" s="426"/>
      <c r="B449" s="426" t="s">
        <v>1017</v>
      </c>
      <c r="D449" s="252" t="s">
        <v>647</v>
      </c>
      <c r="E449" s="71"/>
      <c r="F449" s="71"/>
      <c r="G449" s="71"/>
      <c r="H449" s="71"/>
      <c r="I449" s="71"/>
      <c r="J449" s="71"/>
      <c r="K449" s="72"/>
      <c r="O449" s="22"/>
      <c r="P449" s="23"/>
      <c r="Q449" s="60"/>
      <c r="R449" s="60"/>
      <c r="S449" s="60"/>
      <c r="T449" s="60"/>
      <c r="U449" s="60"/>
      <c r="V449" s="60"/>
      <c r="W449" s="60"/>
      <c r="X449" s="60"/>
      <c r="Y449" s="60"/>
    </row>
    <row r="450" spans="1:25" s="60" customFormat="1" ht="12.75" x14ac:dyDescent="0.2">
      <c r="A450" s="425"/>
      <c r="B450" s="425" t="s">
        <v>1017</v>
      </c>
      <c r="C450" s="61" t="s">
        <v>648</v>
      </c>
      <c r="D450" s="49" t="s">
        <v>649</v>
      </c>
      <c r="E450" s="45" t="s">
        <v>295</v>
      </c>
      <c r="F450" s="45">
        <v>24</v>
      </c>
      <c r="G450" s="46">
        <v>1.56</v>
      </c>
      <c r="H450" s="73">
        <f t="shared" ref="H450:H459" si="68">G450*0.95</f>
        <v>1.482</v>
      </c>
      <c r="I450" s="28" t="s">
        <v>547</v>
      </c>
      <c r="J450" s="28" t="s">
        <v>14</v>
      </c>
      <c r="K450" s="95"/>
      <c r="L450" s="458"/>
      <c r="M450" s="459"/>
      <c r="N450" s="29">
        <f t="shared" si="57"/>
        <v>0</v>
      </c>
      <c r="O450" s="3">
        <f t="shared" si="58"/>
        <v>0</v>
      </c>
      <c r="P450" s="30">
        <v>20</v>
      </c>
    </row>
    <row r="451" spans="1:25" s="60" customFormat="1" ht="12.75" x14ac:dyDescent="0.2">
      <c r="A451" s="425"/>
      <c r="B451" s="425" t="s">
        <v>1017</v>
      </c>
      <c r="C451" s="104" t="s">
        <v>650</v>
      </c>
      <c r="D451" s="9" t="s">
        <v>651</v>
      </c>
      <c r="E451" s="26" t="s">
        <v>295</v>
      </c>
      <c r="F451" s="26">
        <v>24</v>
      </c>
      <c r="G451" s="27">
        <v>1.56</v>
      </c>
      <c r="H451" s="74">
        <f t="shared" si="68"/>
        <v>1.482</v>
      </c>
      <c r="I451" s="32" t="s">
        <v>547</v>
      </c>
      <c r="J451" s="32" t="s">
        <v>14</v>
      </c>
      <c r="K451" s="96"/>
      <c r="L451" s="454"/>
      <c r="M451" s="455"/>
      <c r="N451" s="33">
        <f t="shared" si="57"/>
        <v>0</v>
      </c>
      <c r="O451" s="7">
        <f t="shared" si="58"/>
        <v>0</v>
      </c>
      <c r="P451" s="40">
        <v>20</v>
      </c>
    </row>
    <row r="452" spans="1:25" s="60" customFormat="1" ht="12.75" x14ac:dyDescent="0.2">
      <c r="A452" s="425"/>
      <c r="B452" s="425" t="s">
        <v>1017</v>
      </c>
      <c r="C452" s="104" t="s">
        <v>652</v>
      </c>
      <c r="D452" s="9" t="s">
        <v>519</v>
      </c>
      <c r="E452" s="26" t="s">
        <v>295</v>
      </c>
      <c r="F452" s="26">
        <v>24</v>
      </c>
      <c r="G452" s="27">
        <v>1.61</v>
      </c>
      <c r="H452" s="74">
        <f t="shared" si="68"/>
        <v>1.5295000000000001</v>
      </c>
      <c r="I452" s="32" t="s">
        <v>547</v>
      </c>
      <c r="J452" s="32" t="s">
        <v>14</v>
      </c>
      <c r="K452" s="96"/>
      <c r="L452" s="454"/>
      <c r="M452" s="455"/>
      <c r="N452" s="33">
        <f t="shared" si="57"/>
        <v>0</v>
      </c>
      <c r="O452" s="7">
        <f t="shared" si="58"/>
        <v>0</v>
      </c>
      <c r="P452" s="40">
        <v>20</v>
      </c>
    </row>
    <row r="453" spans="1:25" s="60" customFormat="1" ht="12.75" x14ac:dyDescent="0.2">
      <c r="A453" s="425"/>
      <c r="B453" s="425" t="s">
        <v>1017</v>
      </c>
      <c r="C453" s="104" t="s">
        <v>653</v>
      </c>
      <c r="D453" s="9" t="s">
        <v>654</v>
      </c>
      <c r="E453" s="26" t="s">
        <v>295</v>
      </c>
      <c r="F453" s="26">
        <v>24</v>
      </c>
      <c r="G453" s="27">
        <v>1.56</v>
      </c>
      <c r="H453" s="74">
        <f t="shared" si="68"/>
        <v>1.482</v>
      </c>
      <c r="I453" s="32" t="s">
        <v>547</v>
      </c>
      <c r="J453" s="32" t="s">
        <v>14</v>
      </c>
      <c r="K453" s="96"/>
      <c r="L453" s="456"/>
      <c r="M453" s="457"/>
      <c r="N453" s="33">
        <f t="shared" si="57"/>
        <v>0</v>
      </c>
      <c r="O453" s="7">
        <f t="shared" si="58"/>
        <v>0</v>
      </c>
      <c r="P453" s="40">
        <v>20</v>
      </c>
    </row>
    <row r="454" spans="1:25" s="60" customFormat="1" ht="12.75" x14ac:dyDescent="0.2">
      <c r="A454" s="425"/>
      <c r="B454" s="425" t="s">
        <v>1017</v>
      </c>
      <c r="C454" s="61" t="s">
        <v>655</v>
      </c>
      <c r="D454" s="49" t="s">
        <v>649</v>
      </c>
      <c r="E454" s="45" t="s">
        <v>49</v>
      </c>
      <c r="F454" s="45">
        <v>12</v>
      </c>
      <c r="G454" s="46">
        <v>3.15</v>
      </c>
      <c r="H454" s="73">
        <f t="shared" si="68"/>
        <v>2.9924999999999997</v>
      </c>
      <c r="I454" s="28" t="s">
        <v>547</v>
      </c>
      <c r="J454" s="28" t="s">
        <v>14</v>
      </c>
      <c r="K454" s="95"/>
      <c r="L454" s="458"/>
      <c r="M454" s="459"/>
      <c r="N454" s="29">
        <f t="shared" si="57"/>
        <v>0</v>
      </c>
      <c r="O454" s="3">
        <f t="shared" si="58"/>
        <v>0</v>
      </c>
      <c r="P454" s="30">
        <v>20</v>
      </c>
    </row>
    <row r="455" spans="1:25" s="60" customFormat="1" ht="12.75" x14ac:dyDescent="0.2">
      <c r="A455" s="425"/>
      <c r="B455" s="425" t="s">
        <v>1017</v>
      </c>
      <c r="C455" s="104" t="s">
        <v>656</v>
      </c>
      <c r="D455" s="9" t="s">
        <v>651</v>
      </c>
      <c r="E455" s="26" t="s">
        <v>49</v>
      </c>
      <c r="F455" s="26">
        <v>12</v>
      </c>
      <c r="G455" s="27">
        <v>3.1</v>
      </c>
      <c r="H455" s="74">
        <f t="shared" si="68"/>
        <v>2.9449999999999998</v>
      </c>
      <c r="I455" s="32" t="s">
        <v>547</v>
      </c>
      <c r="J455" s="32" t="s">
        <v>14</v>
      </c>
      <c r="K455" s="96"/>
      <c r="L455" s="454"/>
      <c r="M455" s="455"/>
      <c r="N455" s="33">
        <f t="shared" si="57"/>
        <v>0</v>
      </c>
      <c r="O455" s="5">
        <f t="shared" si="58"/>
        <v>0</v>
      </c>
      <c r="P455" s="34">
        <v>20</v>
      </c>
    </row>
    <row r="456" spans="1:25" s="60" customFormat="1" ht="12.75" x14ac:dyDescent="0.2">
      <c r="A456" s="425"/>
      <c r="B456" s="425" t="s">
        <v>1017</v>
      </c>
      <c r="C456" s="104" t="s">
        <v>657</v>
      </c>
      <c r="D456" s="9" t="s">
        <v>658</v>
      </c>
      <c r="E456" s="26" t="s">
        <v>49</v>
      </c>
      <c r="F456" s="26">
        <v>6</v>
      </c>
      <c r="G456" s="27">
        <v>3.02</v>
      </c>
      <c r="H456" s="74">
        <f t="shared" si="68"/>
        <v>2.8689999999999998</v>
      </c>
      <c r="I456" s="32" t="s">
        <v>547</v>
      </c>
      <c r="J456" s="32" t="s">
        <v>14</v>
      </c>
      <c r="K456" s="96"/>
      <c r="L456" s="454"/>
      <c r="M456" s="455"/>
      <c r="N456" s="33">
        <f t="shared" si="57"/>
        <v>0</v>
      </c>
      <c r="O456" s="5">
        <f t="shared" si="58"/>
        <v>0</v>
      </c>
      <c r="P456" s="34">
        <v>20</v>
      </c>
    </row>
    <row r="457" spans="1:25" s="60" customFormat="1" ht="12.75" x14ac:dyDescent="0.2">
      <c r="A457" s="425"/>
      <c r="B457" s="425" t="s">
        <v>1017</v>
      </c>
      <c r="C457" s="104" t="s">
        <v>659</v>
      </c>
      <c r="D457" s="9" t="s">
        <v>660</v>
      </c>
      <c r="E457" s="26" t="s">
        <v>49</v>
      </c>
      <c r="F457" s="26">
        <v>6</v>
      </c>
      <c r="G457" s="27">
        <v>3.02</v>
      </c>
      <c r="H457" s="74">
        <f t="shared" si="68"/>
        <v>2.8689999999999998</v>
      </c>
      <c r="I457" s="32" t="s">
        <v>547</v>
      </c>
      <c r="J457" s="32" t="s">
        <v>14</v>
      </c>
      <c r="K457" s="96"/>
      <c r="L457" s="454"/>
      <c r="M457" s="455"/>
      <c r="N457" s="33">
        <f t="shared" si="57"/>
        <v>0</v>
      </c>
      <c r="O457" s="5">
        <f t="shared" si="58"/>
        <v>0</v>
      </c>
      <c r="P457" s="34">
        <v>20</v>
      </c>
    </row>
    <row r="458" spans="1:25" s="60" customFormat="1" ht="12.75" x14ac:dyDescent="0.2">
      <c r="A458" s="425"/>
      <c r="B458" s="425" t="s">
        <v>1017</v>
      </c>
      <c r="C458" s="104" t="s">
        <v>661</v>
      </c>
      <c r="D458" s="9" t="s">
        <v>519</v>
      </c>
      <c r="E458" s="26" t="s">
        <v>49</v>
      </c>
      <c r="F458" s="26">
        <v>12</v>
      </c>
      <c r="G458" s="27">
        <v>3.16</v>
      </c>
      <c r="H458" s="74">
        <f t="shared" si="68"/>
        <v>3.0019999999999998</v>
      </c>
      <c r="I458" s="32" t="s">
        <v>547</v>
      </c>
      <c r="J458" s="32" t="s">
        <v>14</v>
      </c>
      <c r="K458" s="96"/>
      <c r="L458" s="454"/>
      <c r="M458" s="455"/>
      <c r="N458" s="33">
        <f t="shared" si="57"/>
        <v>0</v>
      </c>
      <c r="O458" s="5">
        <f t="shared" si="58"/>
        <v>0</v>
      </c>
      <c r="P458" s="34">
        <v>20</v>
      </c>
    </row>
    <row r="459" spans="1:25" s="60" customFormat="1" ht="12.75" x14ac:dyDescent="0.2">
      <c r="A459" s="425"/>
      <c r="B459" s="425" t="s">
        <v>1017</v>
      </c>
      <c r="C459" s="62" t="s">
        <v>662</v>
      </c>
      <c r="D459" s="10" t="s">
        <v>663</v>
      </c>
      <c r="E459" s="36" t="s">
        <v>49</v>
      </c>
      <c r="F459" s="36">
        <v>12</v>
      </c>
      <c r="G459" s="37">
        <v>3.1</v>
      </c>
      <c r="H459" s="75">
        <f t="shared" si="68"/>
        <v>2.9449999999999998</v>
      </c>
      <c r="I459" s="38" t="s">
        <v>547</v>
      </c>
      <c r="J459" s="38" t="s">
        <v>14</v>
      </c>
      <c r="K459" s="97"/>
      <c r="L459" s="456"/>
      <c r="M459" s="457"/>
      <c r="N459" s="39">
        <f t="shared" si="57"/>
        <v>0</v>
      </c>
      <c r="O459" s="7">
        <f t="shared" si="58"/>
        <v>0</v>
      </c>
      <c r="P459" s="40">
        <v>20</v>
      </c>
    </row>
    <row r="460" spans="1:25" ht="23.25" x14ac:dyDescent="0.35">
      <c r="A460" s="426" t="s">
        <v>3808</v>
      </c>
      <c r="B460" s="426" t="s">
        <v>1017</v>
      </c>
      <c r="D460" s="252" t="s">
        <v>664</v>
      </c>
      <c r="E460" s="71"/>
      <c r="F460" s="71"/>
      <c r="G460" s="71"/>
      <c r="H460" s="71"/>
      <c r="I460" s="71"/>
      <c r="J460" s="71"/>
      <c r="K460" s="72"/>
      <c r="L460" s="22"/>
      <c r="M460" s="22"/>
      <c r="O460" s="22"/>
      <c r="P460" s="23"/>
      <c r="Q460" s="60"/>
      <c r="R460" s="60"/>
      <c r="S460" s="60"/>
      <c r="T460" s="60"/>
      <c r="U460" s="60"/>
      <c r="V460" s="60"/>
      <c r="W460" s="60"/>
      <c r="X460" s="60"/>
      <c r="Y460" s="60"/>
    </row>
    <row r="461" spans="1:25" s="60" customFormat="1" ht="12.75" x14ac:dyDescent="0.2">
      <c r="A461" s="425" t="s">
        <v>3808</v>
      </c>
      <c r="B461" s="425" t="s">
        <v>1017</v>
      </c>
      <c r="C461" s="61" t="s">
        <v>665</v>
      </c>
      <c r="D461" s="49" t="s">
        <v>666</v>
      </c>
      <c r="E461" s="45" t="s">
        <v>295</v>
      </c>
      <c r="F461" s="45">
        <v>24</v>
      </c>
      <c r="G461" s="46">
        <v>1.38</v>
      </c>
      <c r="H461" s="73">
        <f>G461*0.95</f>
        <v>1.3109999999999999</v>
      </c>
      <c r="I461" s="28" t="s">
        <v>213</v>
      </c>
      <c r="J461" s="28" t="s">
        <v>14</v>
      </c>
      <c r="K461" s="95">
        <v>0.1</v>
      </c>
      <c r="L461" s="458"/>
      <c r="M461" s="459"/>
      <c r="N461" s="29">
        <f t="shared" si="57"/>
        <v>0</v>
      </c>
      <c r="O461" s="3">
        <f t="shared" si="58"/>
        <v>0</v>
      </c>
      <c r="P461" s="30">
        <v>20</v>
      </c>
    </row>
    <row r="462" spans="1:25" s="60" customFormat="1" ht="12.75" x14ac:dyDescent="0.2">
      <c r="A462" s="425" t="s">
        <v>3808</v>
      </c>
      <c r="B462" s="425" t="s">
        <v>1017</v>
      </c>
      <c r="C462" s="104" t="s">
        <v>667</v>
      </c>
      <c r="D462" s="9" t="s">
        <v>668</v>
      </c>
      <c r="E462" s="26" t="s">
        <v>295</v>
      </c>
      <c r="F462" s="26">
        <v>24</v>
      </c>
      <c r="G462" s="27">
        <v>1.38</v>
      </c>
      <c r="H462" s="74">
        <f>G462*0.95</f>
        <v>1.3109999999999999</v>
      </c>
      <c r="I462" s="32" t="s">
        <v>213</v>
      </c>
      <c r="J462" s="32" t="s">
        <v>14</v>
      </c>
      <c r="K462" s="96">
        <v>0.1</v>
      </c>
      <c r="L462" s="454"/>
      <c r="M462" s="455"/>
      <c r="N462" s="33">
        <f t="shared" si="57"/>
        <v>0</v>
      </c>
      <c r="O462" s="5">
        <f t="shared" si="58"/>
        <v>0</v>
      </c>
      <c r="P462" s="34">
        <v>20</v>
      </c>
    </row>
    <row r="463" spans="1:25" s="60" customFormat="1" ht="12.75" x14ac:dyDescent="0.2">
      <c r="A463" s="425" t="s">
        <v>3808</v>
      </c>
      <c r="B463" s="425" t="s">
        <v>1017</v>
      </c>
      <c r="C463" s="62" t="s">
        <v>669</v>
      </c>
      <c r="D463" s="10" t="s">
        <v>670</v>
      </c>
      <c r="E463" s="36" t="s">
        <v>295</v>
      </c>
      <c r="F463" s="36">
        <v>24</v>
      </c>
      <c r="G463" s="37">
        <v>1.07</v>
      </c>
      <c r="H463" s="75">
        <f>G463*0.95</f>
        <v>1.0165</v>
      </c>
      <c r="I463" s="38" t="s">
        <v>213</v>
      </c>
      <c r="J463" s="38" t="s">
        <v>14</v>
      </c>
      <c r="K463" s="97">
        <v>0.1</v>
      </c>
      <c r="L463" s="456"/>
      <c r="M463" s="457"/>
      <c r="N463" s="39">
        <f t="shared" si="57"/>
        <v>0</v>
      </c>
      <c r="O463" s="7">
        <f t="shared" si="58"/>
        <v>0</v>
      </c>
      <c r="P463" s="40">
        <v>20</v>
      </c>
    </row>
    <row r="464" spans="1:25" s="60" customFormat="1" ht="12.75" x14ac:dyDescent="0.2">
      <c r="A464" s="425" t="s">
        <v>3808</v>
      </c>
      <c r="B464" s="425" t="s">
        <v>1017</v>
      </c>
      <c r="C464" s="61" t="s">
        <v>671</v>
      </c>
      <c r="D464" s="49" t="s">
        <v>666</v>
      </c>
      <c r="E464" s="45" t="s">
        <v>49</v>
      </c>
      <c r="F464" s="45">
        <v>12</v>
      </c>
      <c r="G464" s="46">
        <v>3.26</v>
      </c>
      <c r="H464" s="73">
        <f>G464*0.95</f>
        <v>3.0969999999999995</v>
      </c>
      <c r="I464" s="28" t="s">
        <v>213</v>
      </c>
      <c r="J464" s="28" t="s">
        <v>14</v>
      </c>
      <c r="K464" s="95">
        <v>0.2</v>
      </c>
      <c r="L464" s="458"/>
      <c r="M464" s="459"/>
      <c r="N464" s="29">
        <f t="shared" si="57"/>
        <v>0</v>
      </c>
      <c r="O464" s="3">
        <f t="shared" si="58"/>
        <v>0</v>
      </c>
      <c r="P464" s="30">
        <v>20</v>
      </c>
    </row>
    <row r="465" spans="1:25" s="60" customFormat="1" ht="12.75" x14ac:dyDescent="0.2">
      <c r="A465" s="425" t="s">
        <v>3808</v>
      </c>
      <c r="B465" s="425" t="s">
        <v>1017</v>
      </c>
      <c r="C465" s="62" t="s">
        <v>672</v>
      </c>
      <c r="D465" s="10" t="s">
        <v>668</v>
      </c>
      <c r="E465" s="36" t="s">
        <v>49</v>
      </c>
      <c r="F465" s="36">
        <v>12</v>
      </c>
      <c r="G465" s="37">
        <v>3.16</v>
      </c>
      <c r="H465" s="75">
        <f>G465*0.95</f>
        <v>3.0019999999999998</v>
      </c>
      <c r="I465" s="38" t="s">
        <v>213</v>
      </c>
      <c r="J465" s="38" t="s">
        <v>14</v>
      </c>
      <c r="K465" s="97">
        <v>0.2</v>
      </c>
      <c r="L465" s="456"/>
      <c r="M465" s="457"/>
      <c r="N465" s="39">
        <f t="shared" si="57"/>
        <v>0</v>
      </c>
      <c r="O465" s="7">
        <f t="shared" si="58"/>
        <v>0</v>
      </c>
      <c r="P465" s="40">
        <v>20</v>
      </c>
    </row>
    <row r="466" spans="1:25" ht="23.25" x14ac:dyDescent="0.35">
      <c r="A466" s="426" t="s">
        <v>3808</v>
      </c>
      <c r="B466" s="426" t="s">
        <v>1017</v>
      </c>
      <c r="D466" s="252" t="s">
        <v>673</v>
      </c>
      <c r="E466" s="71"/>
      <c r="F466" s="71"/>
      <c r="G466" s="71"/>
      <c r="H466" s="71"/>
      <c r="I466" s="71"/>
      <c r="J466" s="71"/>
      <c r="K466" s="72"/>
      <c r="O466" s="22"/>
      <c r="P466" s="23"/>
      <c r="Q466" s="60"/>
      <c r="R466" s="60"/>
      <c r="S466" s="60"/>
      <c r="T466" s="60"/>
      <c r="U466" s="60"/>
      <c r="V466" s="60"/>
      <c r="W466" s="60"/>
      <c r="X466" s="60"/>
      <c r="Y466" s="60"/>
    </row>
    <row r="467" spans="1:25" s="60" customFormat="1" ht="12.75" x14ac:dyDescent="0.2">
      <c r="A467" s="425" t="s">
        <v>3808</v>
      </c>
      <c r="B467" s="425" t="s">
        <v>1017</v>
      </c>
      <c r="C467" s="61" t="s">
        <v>674</v>
      </c>
      <c r="D467" s="49" t="s">
        <v>675</v>
      </c>
      <c r="E467" s="45" t="s">
        <v>295</v>
      </c>
      <c r="F467" s="45">
        <v>24</v>
      </c>
      <c r="G467" s="46">
        <v>1.51</v>
      </c>
      <c r="H467" s="73">
        <f>G467*0.95</f>
        <v>1.4344999999999999</v>
      </c>
      <c r="I467" s="28" t="s">
        <v>213</v>
      </c>
      <c r="J467" s="28" t="s">
        <v>14</v>
      </c>
      <c r="K467" s="95">
        <v>0.1</v>
      </c>
      <c r="L467" s="458"/>
      <c r="M467" s="459"/>
      <c r="N467" s="29">
        <f t="shared" si="57"/>
        <v>0</v>
      </c>
      <c r="O467" s="3">
        <f t="shared" si="58"/>
        <v>0</v>
      </c>
      <c r="P467" s="30">
        <v>20</v>
      </c>
    </row>
    <row r="468" spans="1:25" s="60" customFormat="1" ht="12.75" x14ac:dyDescent="0.2">
      <c r="A468" s="425" t="s">
        <v>3808</v>
      </c>
      <c r="B468" s="425" t="s">
        <v>1017</v>
      </c>
      <c r="C468" s="62" t="s">
        <v>676</v>
      </c>
      <c r="D468" s="10" t="s">
        <v>677</v>
      </c>
      <c r="E468" s="36" t="s">
        <v>295</v>
      </c>
      <c r="F468" s="36">
        <v>24</v>
      </c>
      <c r="G468" s="37">
        <v>1.51</v>
      </c>
      <c r="H468" s="75">
        <f>G468*0.95</f>
        <v>1.4344999999999999</v>
      </c>
      <c r="I468" s="38" t="s">
        <v>213</v>
      </c>
      <c r="J468" s="38" t="s">
        <v>14</v>
      </c>
      <c r="K468" s="97">
        <v>0.1</v>
      </c>
      <c r="L468" s="456"/>
      <c r="M468" s="457"/>
      <c r="N468" s="39">
        <f t="shared" si="57"/>
        <v>0</v>
      </c>
      <c r="O468" s="7">
        <f t="shared" si="58"/>
        <v>0</v>
      </c>
      <c r="P468" s="40">
        <v>20</v>
      </c>
    </row>
    <row r="469" spans="1:25" x14ac:dyDescent="0.2">
      <c r="A469" s="426"/>
      <c r="B469" s="426"/>
      <c r="Q469" s="60"/>
      <c r="R469" s="60"/>
      <c r="S469" s="60"/>
      <c r="T469" s="60"/>
      <c r="U469" s="60"/>
      <c r="V469" s="60"/>
      <c r="W469" s="60"/>
      <c r="X469" s="60"/>
      <c r="Y469" s="60"/>
    </row>
    <row r="470" spans="1:25" x14ac:dyDescent="0.2">
      <c r="A470" s="426"/>
      <c r="B470" s="426"/>
      <c r="Q470" s="60"/>
      <c r="R470" s="60"/>
      <c r="S470" s="60"/>
      <c r="T470" s="60"/>
      <c r="U470" s="60"/>
      <c r="V470" s="60"/>
      <c r="W470" s="60"/>
      <c r="X470" s="60"/>
      <c r="Y470" s="60"/>
    </row>
    <row r="471" spans="1:25" x14ac:dyDescent="0.2">
      <c r="A471" s="427"/>
      <c r="B471" s="427"/>
      <c r="C471" s="24"/>
      <c r="D471" s="24"/>
      <c r="E471" s="477" t="s">
        <v>41</v>
      </c>
      <c r="F471" s="478" t="s">
        <v>39</v>
      </c>
      <c r="G471" s="479" t="s">
        <v>6</v>
      </c>
      <c r="H471" s="481" t="s">
        <v>51</v>
      </c>
      <c r="I471" s="482" t="s">
        <v>2</v>
      </c>
      <c r="J471" s="483" t="s">
        <v>3</v>
      </c>
      <c r="K471" s="514" t="s">
        <v>37</v>
      </c>
      <c r="L471" s="460" t="s">
        <v>7</v>
      </c>
      <c r="M471" s="461"/>
      <c r="N471" s="461"/>
      <c r="O471" s="461"/>
      <c r="P471" s="462"/>
      <c r="Q471" s="60"/>
      <c r="R471" s="60"/>
      <c r="S471" s="60"/>
      <c r="T471" s="60"/>
      <c r="U471" s="60"/>
      <c r="V471" s="60"/>
      <c r="W471" s="60"/>
      <c r="X471" s="60"/>
      <c r="Y471" s="60"/>
    </row>
    <row r="472" spans="1:25" ht="14.25" customHeight="1" x14ac:dyDescent="0.2">
      <c r="A472" s="427"/>
      <c r="B472" s="427"/>
      <c r="C472" s="463" t="s">
        <v>0</v>
      </c>
      <c r="D472" s="464" t="s">
        <v>1</v>
      </c>
      <c r="E472" s="477"/>
      <c r="F472" s="478"/>
      <c r="G472" s="480"/>
      <c r="H472" s="481"/>
      <c r="I472" s="482"/>
      <c r="J472" s="483"/>
      <c r="K472" s="514"/>
      <c r="L472" s="499" t="s">
        <v>8</v>
      </c>
      <c r="M472" s="500"/>
      <c r="N472" s="470" t="s">
        <v>4</v>
      </c>
      <c r="O472" s="472" t="s">
        <v>9</v>
      </c>
      <c r="P472" s="473" t="s">
        <v>52</v>
      </c>
      <c r="Q472" s="60"/>
      <c r="R472" s="60"/>
      <c r="S472" s="60"/>
      <c r="T472" s="60"/>
      <c r="U472" s="60"/>
      <c r="V472" s="60"/>
      <c r="W472" s="60"/>
      <c r="X472" s="60"/>
      <c r="Y472" s="60"/>
    </row>
    <row r="473" spans="1:25" x14ac:dyDescent="0.2">
      <c r="A473" s="427"/>
      <c r="B473" s="427"/>
      <c r="C473" s="463"/>
      <c r="D473" s="465"/>
      <c r="E473" s="477"/>
      <c r="F473" s="478"/>
      <c r="G473" s="479"/>
      <c r="H473" s="481"/>
      <c r="I473" s="482"/>
      <c r="J473" s="483"/>
      <c r="K473" s="514"/>
      <c r="L473" s="501"/>
      <c r="M473" s="502"/>
      <c r="N473" s="471"/>
      <c r="O473" s="472"/>
      <c r="P473" s="473"/>
      <c r="Q473" s="60"/>
      <c r="R473" s="60"/>
      <c r="S473" s="60"/>
      <c r="T473" s="60"/>
      <c r="U473" s="60"/>
      <c r="V473" s="60"/>
      <c r="W473" s="60"/>
      <c r="X473" s="60"/>
      <c r="Y473" s="60"/>
    </row>
    <row r="474" spans="1:25" ht="23.25" x14ac:dyDescent="0.35">
      <c r="A474" s="426" t="s">
        <v>3808</v>
      </c>
      <c r="B474" s="426" t="s">
        <v>1017</v>
      </c>
      <c r="D474" s="252" t="s">
        <v>679</v>
      </c>
      <c r="E474" s="252"/>
      <c r="F474" s="252"/>
      <c r="G474" s="252"/>
      <c r="H474" s="252"/>
      <c r="I474" s="252"/>
      <c r="J474" s="252"/>
      <c r="K474" s="252"/>
      <c r="L474" s="252"/>
      <c r="M474" s="252"/>
      <c r="N474" s="252"/>
      <c r="O474" s="252"/>
      <c r="P474" s="252"/>
      <c r="Q474" s="60"/>
      <c r="R474" s="60"/>
      <c r="S474" s="60"/>
      <c r="T474" s="60"/>
      <c r="U474" s="60"/>
      <c r="V474" s="60"/>
      <c r="W474" s="60"/>
      <c r="X474" s="60"/>
      <c r="Y474" s="60"/>
    </row>
    <row r="475" spans="1:25" s="60" customFormat="1" ht="12.75" x14ac:dyDescent="0.2">
      <c r="A475" s="425" t="s">
        <v>3808</v>
      </c>
      <c r="B475" s="425" t="s">
        <v>1017</v>
      </c>
      <c r="C475" s="61" t="s">
        <v>680</v>
      </c>
      <c r="D475" s="49" t="s">
        <v>681</v>
      </c>
      <c r="E475" s="45" t="s">
        <v>295</v>
      </c>
      <c r="F475" s="45">
        <v>24</v>
      </c>
      <c r="G475" s="46">
        <v>1.08</v>
      </c>
      <c r="H475" s="73">
        <f t="shared" ref="H475:H487" si="69">G475*0.95</f>
        <v>1.026</v>
      </c>
      <c r="I475" s="28" t="s">
        <v>213</v>
      </c>
      <c r="J475" s="2" t="s">
        <v>14</v>
      </c>
      <c r="K475" s="95">
        <v>0.1</v>
      </c>
      <c r="L475" s="458"/>
      <c r="M475" s="459"/>
      <c r="N475" s="29">
        <f t="shared" ref="N475:N520" si="70">O475*G475</f>
        <v>0</v>
      </c>
      <c r="O475" s="3">
        <f t="shared" ref="O475:O520" si="71">L475*F475</f>
        <v>0</v>
      </c>
      <c r="P475" s="30">
        <v>20</v>
      </c>
    </row>
    <row r="476" spans="1:25" s="60" customFormat="1" ht="12.75" x14ac:dyDescent="0.2">
      <c r="A476" s="425" t="s">
        <v>3808</v>
      </c>
      <c r="B476" s="425" t="s">
        <v>1017</v>
      </c>
      <c r="C476" s="104" t="s">
        <v>682</v>
      </c>
      <c r="D476" s="9" t="s">
        <v>749</v>
      </c>
      <c r="E476" s="26" t="s">
        <v>295</v>
      </c>
      <c r="F476" s="26">
        <v>24</v>
      </c>
      <c r="G476" s="27">
        <v>1.1299999999999999</v>
      </c>
      <c r="H476" s="74">
        <f t="shared" si="69"/>
        <v>1.0734999999999999</v>
      </c>
      <c r="I476" s="32" t="s">
        <v>213</v>
      </c>
      <c r="J476" s="4" t="s">
        <v>14</v>
      </c>
      <c r="K476" s="96">
        <v>0.1</v>
      </c>
      <c r="L476" s="454"/>
      <c r="M476" s="455"/>
      <c r="N476" s="33">
        <f t="shared" si="70"/>
        <v>0</v>
      </c>
      <c r="O476" s="5">
        <f t="shared" si="71"/>
        <v>0</v>
      </c>
      <c r="P476" s="34">
        <v>20</v>
      </c>
    </row>
    <row r="477" spans="1:25" s="60" customFormat="1" ht="12.75" x14ac:dyDescent="0.2">
      <c r="A477" s="425" t="s">
        <v>3808</v>
      </c>
      <c r="B477" s="425" t="s">
        <v>1017</v>
      </c>
      <c r="C477" s="104" t="s">
        <v>683</v>
      </c>
      <c r="D477" s="9" t="s">
        <v>750</v>
      </c>
      <c r="E477" s="26" t="s">
        <v>295</v>
      </c>
      <c r="F477" s="26">
        <v>24</v>
      </c>
      <c r="G477" s="27">
        <v>1.22</v>
      </c>
      <c r="H477" s="74">
        <f t="shared" si="69"/>
        <v>1.159</v>
      </c>
      <c r="I477" s="32" t="s">
        <v>213</v>
      </c>
      <c r="J477" s="4" t="s">
        <v>14</v>
      </c>
      <c r="K477" s="96">
        <v>0.1</v>
      </c>
      <c r="L477" s="454"/>
      <c r="M477" s="455"/>
      <c r="N477" s="33">
        <f t="shared" si="70"/>
        <v>0</v>
      </c>
      <c r="O477" s="5">
        <f t="shared" si="71"/>
        <v>0</v>
      </c>
      <c r="P477" s="34">
        <v>20</v>
      </c>
    </row>
    <row r="478" spans="1:25" s="60" customFormat="1" ht="12.75" x14ac:dyDescent="0.2">
      <c r="A478" s="425" t="s">
        <v>3808</v>
      </c>
      <c r="B478" s="425" t="s">
        <v>1017</v>
      </c>
      <c r="C478" s="104" t="s">
        <v>684</v>
      </c>
      <c r="D478" s="9" t="s">
        <v>751</v>
      </c>
      <c r="E478" s="26" t="s">
        <v>295</v>
      </c>
      <c r="F478" s="26">
        <v>24</v>
      </c>
      <c r="G478" s="27">
        <v>1.26</v>
      </c>
      <c r="H478" s="74">
        <f t="shared" si="69"/>
        <v>1.1969999999999998</v>
      </c>
      <c r="I478" s="32" t="s">
        <v>213</v>
      </c>
      <c r="J478" s="4" t="s">
        <v>14</v>
      </c>
      <c r="K478" s="96">
        <v>0.1</v>
      </c>
      <c r="L478" s="454"/>
      <c r="M478" s="455"/>
      <c r="N478" s="33">
        <f t="shared" si="70"/>
        <v>0</v>
      </c>
      <c r="O478" s="5">
        <f t="shared" si="71"/>
        <v>0</v>
      </c>
      <c r="P478" s="34">
        <v>20</v>
      </c>
    </row>
    <row r="479" spans="1:25" s="60" customFormat="1" ht="12.75" x14ac:dyDescent="0.2">
      <c r="A479" s="425" t="s">
        <v>3808</v>
      </c>
      <c r="B479" s="425" t="s">
        <v>1017</v>
      </c>
      <c r="C479" s="104" t="s">
        <v>685</v>
      </c>
      <c r="D479" s="9" t="s">
        <v>752</v>
      </c>
      <c r="E479" s="26" t="s">
        <v>295</v>
      </c>
      <c r="F479" s="26">
        <v>24</v>
      </c>
      <c r="G479" s="27">
        <v>1.47</v>
      </c>
      <c r="H479" s="74">
        <f t="shared" si="69"/>
        <v>1.3964999999999999</v>
      </c>
      <c r="I479" s="32" t="s">
        <v>213</v>
      </c>
      <c r="J479" s="4" t="s">
        <v>14</v>
      </c>
      <c r="K479" s="96">
        <v>0.1</v>
      </c>
      <c r="L479" s="454"/>
      <c r="M479" s="455"/>
      <c r="N479" s="33">
        <f t="shared" si="70"/>
        <v>0</v>
      </c>
      <c r="O479" s="5">
        <f t="shared" si="71"/>
        <v>0</v>
      </c>
      <c r="P479" s="34">
        <v>20</v>
      </c>
    </row>
    <row r="480" spans="1:25" s="60" customFormat="1" ht="12.75" x14ac:dyDescent="0.2">
      <c r="A480" s="425" t="s">
        <v>3808</v>
      </c>
      <c r="B480" s="425" t="s">
        <v>1017</v>
      </c>
      <c r="C480" s="104" t="s">
        <v>686</v>
      </c>
      <c r="D480" s="9" t="s">
        <v>687</v>
      </c>
      <c r="E480" s="26" t="s">
        <v>295</v>
      </c>
      <c r="F480" s="26">
        <v>24</v>
      </c>
      <c r="G480" s="27">
        <v>1.28</v>
      </c>
      <c r="H480" s="74">
        <f t="shared" si="69"/>
        <v>1.216</v>
      </c>
      <c r="I480" s="32" t="s">
        <v>213</v>
      </c>
      <c r="J480" s="4" t="s">
        <v>14</v>
      </c>
      <c r="K480" s="96">
        <v>0.1</v>
      </c>
      <c r="L480" s="454"/>
      <c r="M480" s="455"/>
      <c r="N480" s="33">
        <f t="shared" si="70"/>
        <v>0</v>
      </c>
      <c r="O480" s="5">
        <f t="shared" si="71"/>
        <v>0</v>
      </c>
      <c r="P480" s="34">
        <v>20</v>
      </c>
    </row>
    <row r="481" spans="1:25" s="60" customFormat="1" ht="12.75" x14ac:dyDescent="0.2">
      <c r="A481" s="425" t="s">
        <v>3808</v>
      </c>
      <c r="B481" s="425" t="s">
        <v>1017</v>
      </c>
      <c r="C481" s="104" t="s">
        <v>688</v>
      </c>
      <c r="D481" s="9" t="s">
        <v>689</v>
      </c>
      <c r="E481" s="26" t="s">
        <v>295</v>
      </c>
      <c r="F481" s="26">
        <v>24</v>
      </c>
      <c r="G481" s="27">
        <v>1.44</v>
      </c>
      <c r="H481" s="74">
        <f t="shared" si="69"/>
        <v>1.3679999999999999</v>
      </c>
      <c r="I481" s="32" t="s">
        <v>213</v>
      </c>
      <c r="J481" s="4" t="s">
        <v>14</v>
      </c>
      <c r="K481" s="96">
        <v>0.1</v>
      </c>
      <c r="L481" s="454"/>
      <c r="M481" s="455"/>
      <c r="N481" s="33">
        <f t="shared" si="70"/>
        <v>0</v>
      </c>
      <c r="O481" s="5">
        <f t="shared" si="71"/>
        <v>0</v>
      </c>
      <c r="P481" s="34">
        <v>20</v>
      </c>
    </row>
    <row r="482" spans="1:25" s="60" customFormat="1" ht="12.75" x14ac:dyDescent="0.2">
      <c r="A482" s="425" t="s">
        <v>3808</v>
      </c>
      <c r="B482" s="425" t="s">
        <v>1017</v>
      </c>
      <c r="C482" s="62" t="s">
        <v>690</v>
      </c>
      <c r="D482" s="10" t="s">
        <v>691</v>
      </c>
      <c r="E482" s="36" t="s">
        <v>295</v>
      </c>
      <c r="F482" s="36">
        <v>24</v>
      </c>
      <c r="G482" s="37">
        <v>1.6</v>
      </c>
      <c r="H482" s="75">
        <f t="shared" si="69"/>
        <v>1.52</v>
      </c>
      <c r="I482" s="38" t="s">
        <v>213</v>
      </c>
      <c r="J482" s="6" t="s">
        <v>14</v>
      </c>
      <c r="K482" s="97">
        <v>0.1</v>
      </c>
      <c r="L482" s="456"/>
      <c r="M482" s="457"/>
      <c r="N482" s="39">
        <f t="shared" si="70"/>
        <v>0</v>
      </c>
      <c r="O482" s="7">
        <f t="shared" si="71"/>
        <v>0</v>
      </c>
      <c r="P482" s="40">
        <v>20</v>
      </c>
    </row>
    <row r="483" spans="1:25" s="60" customFormat="1" ht="12.75" x14ac:dyDescent="0.2">
      <c r="A483" s="425" t="s">
        <v>3808</v>
      </c>
      <c r="B483" s="425" t="s">
        <v>1017</v>
      </c>
      <c r="C483" s="61" t="s">
        <v>692</v>
      </c>
      <c r="D483" s="49" t="s">
        <v>749</v>
      </c>
      <c r="E483" s="45" t="s">
        <v>49</v>
      </c>
      <c r="F483" s="45">
        <v>12</v>
      </c>
      <c r="G483" s="46">
        <v>2.75</v>
      </c>
      <c r="H483" s="73">
        <f t="shared" si="69"/>
        <v>2.6124999999999998</v>
      </c>
      <c r="I483" s="28" t="s">
        <v>213</v>
      </c>
      <c r="J483" s="2" t="s">
        <v>14</v>
      </c>
      <c r="K483" s="95">
        <v>0.2</v>
      </c>
      <c r="L483" s="458"/>
      <c r="M483" s="459"/>
      <c r="N483" s="29">
        <f t="shared" si="70"/>
        <v>0</v>
      </c>
      <c r="O483" s="3">
        <f t="shared" si="71"/>
        <v>0</v>
      </c>
      <c r="P483" s="30">
        <v>20</v>
      </c>
    </row>
    <row r="484" spans="1:25" s="60" customFormat="1" ht="12.75" x14ac:dyDescent="0.2">
      <c r="A484" s="425" t="s">
        <v>3808</v>
      </c>
      <c r="B484" s="425" t="s">
        <v>1017</v>
      </c>
      <c r="C484" s="104" t="s">
        <v>693</v>
      </c>
      <c r="D484" s="9" t="s">
        <v>750</v>
      </c>
      <c r="E484" s="26" t="s">
        <v>49</v>
      </c>
      <c r="F484" s="26">
        <v>12</v>
      </c>
      <c r="G484" s="27">
        <v>3</v>
      </c>
      <c r="H484" s="74">
        <f t="shared" si="69"/>
        <v>2.8499999999999996</v>
      </c>
      <c r="I484" s="32" t="s">
        <v>213</v>
      </c>
      <c r="J484" s="4" t="s">
        <v>14</v>
      </c>
      <c r="K484" s="96">
        <v>0.2</v>
      </c>
      <c r="L484" s="454"/>
      <c r="M484" s="455"/>
      <c r="N484" s="33">
        <f t="shared" si="70"/>
        <v>0</v>
      </c>
      <c r="O484" s="5">
        <f t="shared" si="71"/>
        <v>0</v>
      </c>
      <c r="P484" s="34">
        <v>20</v>
      </c>
    </row>
    <row r="485" spans="1:25" s="60" customFormat="1" ht="12.75" x14ac:dyDescent="0.2">
      <c r="A485" s="425" t="s">
        <v>3808</v>
      </c>
      <c r="B485" s="425" t="s">
        <v>1017</v>
      </c>
      <c r="C485" s="104" t="s">
        <v>694</v>
      </c>
      <c r="D485" s="9" t="s">
        <v>751</v>
      </c>
      <c r="E485" s="26" t="s">
        <v>49</v>
      </c>
      <c r="F485" s="26">
        <v>12</v>
      </c>
      <c r="G485" s="27">
        <v>3.07</v>
      </c>
      <c r="H485" s="74">
        <f t="shared" si="69"/>
        <v>2.9164999999999996</v>
      </c>
      <c r="I485" s="32" t="s">
        <v>213</v>
      </c>
      <c r="J485" s="4" t="s">
        <v>14</v>
      </c>
      <c r="K485" s="96">
        <v>0.2</v>
      </c>
      <c r="L485" s="454"/>
      <c r="M485" s="455"/>
      <c r="N485" s="33">
        <f t="shared" si="70"/>
        <v>0</v>
      </c>
      <c r="O485" s="5">
        <f t="shared" si="71"/>
        <v>0</v>
      </c>
      <c r="P485" s="34">
        <v>20</v>
      </c>
    </row>
    <row r="486" spans="1:25" s="60" customFormat="1" ht="12.75" x14ac:dyDescent="0.2">
      <c r="A486" s="425" t="s">
        <v>3808</v>
      </c>
      <c r="B486" s="425" t="s">
        <v>1017</v>
      </c>
      <c r="C486" s="104" t="s">
        <v>695</v>
      </c>
      <c r="D486" s="9" t="s">
        <v>752</v>
      </c>
      <c r="E486" s="26" t="s">
        <v>49</v>
      </c>
      <c r="F486" s="26">
        <v>12</v>
      </c>
      <c r="G486" s="27">
        <v>3.41</v>
      </c>
      <c r="H486" s="74">
        <f t="shared" si="69"/>
        <v>3.2395</v>
      </c>
      <c r="I486" s="32" t="s">
        <v>213</v>
      </c>
      <c r="J486" s="4" t="s">
        <v>14</v>
      </c>
      <c r="K486" s="96">
        <v>0.2</v>
      </c>
      <c r="L486" s="454"/>
      <c r="M486" s="455"/>
      <c r="N486" s="33">
        <f t="shared" si="70"/>
        <v>0</v>
      </c>
      <c r="O486" s="5">
        <f t="shared" si="71"/>
        <v>0</v>
      </c>
      <c r="P486" s="34">
        <v>20</v>
      </c>
    </row>
    <row r="487" spans="1:25" s="60" customFormat="1" ht="12.75" x14ac:dyDescent="0.2">
      <c r="A487" s="425" t="s">
        <v>3808</v>
      </c>
      <c r="B487" s="425" t="s">
        <v>1017</v>
      </c>
      <c r="C487" s="62" t="s">
        <v>696</v>
      </c>
      <c r="D487" s="10" t="s">
        <v>687</v>
      </c>
      <c r="E487" s="36" t="s">
        <v>49</v>
      </c>
      <c r="F487" s="36">
        <v>12</v>
      </c>
      <c r="G487" s="37">
        <v>2.98</v>
      </c>
      <c r="H487" s="75">
        <f t="shared" si="69"/>
        <v>2.831</v>
      </c>
      <c r="I487" s="38" t="s">
        <v>213</v>
      </c>
      <c r="J487" s="6" t="s">
        <v>14</v>
      </c>
      <c r="K487" s="97">
        <v>0.2</v>
      </c>
      <c r="L487" s="456"/>
      <c r="M487" s="457"/>
      <c r="N487" s="39">
        <f t="shared" si="70"/>
        <v>0</v>
      </c>
      <c r="O487" s="7">
        <f t="shared" si="71"/>
        <v>0</v>
      </c>
      <c r="P487" s="40">
        <v>20</v>
      </c>
    </row>
    <row r="488" spans="1:25" ht="24" customHeight="1" x14ac:dyDescent="0.35">
      <c r="A488" s="426"/>
      <c r="B488" s="426" t="s">
        <v>1017</v>
      </c>
      <c r="D488" s="252" t="s">
        <v>748</v>
      </c>
      <c r="E488" s="71"/>
      <c r="F488" s="71"/>
      <c r="G488" s="71"/>
      <c r="H488" s="71"/>
      <c r="I488" s="71"/>
      <c r="J488" s="71"/>
      <c r="K488" s="72"/>
      <c r="O488" s="22"/>
      <c r="P488" s="23"/>
      <c r="Q488" s="60"/>
      <c r="R488" s="60"/>
      <c r="S488" s="60"/>
      <c r="T488" s="60"/>
      <c r="U488" s="60"/>
      <c r="V488" s="60"/>
      <c r="W488" s="60"/>
      <c r="X488" s="60"/>
      <c r="Y488" s="60"/>
    </row>
    <row r="489" spans="1:25" s="60" customFormat="1" ht="12.75" x14ac:dyDescent="0.2">
      <c r="A489" s="425"/>
      <c r="B489" s="425" t="s">
        <v>1017</v>
      </c>
      <c r="C489" s="61" t="s">
        <v>697</v>
      </c>
      <c r="D489" s="49" t="s">
        <v>698</v>
      </c>
      <c r="E489" s="190" t="s">
        <v>699</v>
      </c>
      <c r="F489" s="45">
        <v>12</v>
      </c>
      <c r="G489" s="46">
        <v>4.1900000000000004</v>
      </c>
      <c r="H489" s="73">
        <f>G489*0.95</f>
        <v>3.9805000000000001</v>
      </c>
      <c r="I489" s="28" t="s">
        <v>213</v>
      </c>
      <c r="J489" s="2" t="s">
        <v>14</v>
      </c>
      <c r="K489" s="95"/>
      <c r="L489" s="458"/>
      <c r="M489" s="459"/>
      <c r="N489" s="29">
        <f t="shared" si="70"/>
        <v>0</v>
      </c>
      <c r="O489" s="3">
        <f t="shared" si="71"/>
        <v>0</v>
      </c>
      <c r="P489" s="30">
        <v>20</v>
      </c>
    </row>
    <row r="490" spans="1:25" s="60" customFormat="1" ht="12.75" x14ac:dyDescent="0.2">
      <c r="A490" s="425"/>
      <c r="B490" s="425" t="s">
        <v>1017</v>
      </c>
      <c r="C490" s="62" t="s">
        <v>700</v>
      </c>
      <c r="D490" s="10" t="s">
        <v>701</v>
      </c>
      <c r="E490" s="191" t="s">
        <v>699</v>
      </c>
      <c r="F490" s="36">
        <v>12</v>
      </c>
      <c r="G490" s="37">
        <v>5.45</v>
      </c>
      <c r="H490" s="75">
        <f>G490*0.95</f>
        <v>5.1775000000000002</v>
      </c>
      <c r="I490" s="38" t="s">
        <v>213</v>
      </c>
      <c r="J490" s="6" t="s">
        <v>14</v>
      </c>
      <c r="K490" s="97"/>
      <c r="L490" s="456"/>
      <c r="M490" s="457"/>
      <c r="N490" s="39">
        <f t="shared" si="70"/>
        <v>0</v>
      </c>
      <c r="O490" s="7">
        <f t="shared" si="71"/>
        <v>0</v>
      </c>
      <c r="P490" s="40">
        <v>20</v>
      </c>
    </row>
    <row r="491" spans="1:25" ht="23.25" x14ac:dyDescent="0.35">
      <c r="A491" s="426"/>
      <c r="B491" s="426" t="s">
        <v>1017</v>
      </c>
      <c r="D491" s="252" t="s">
        <v>747</v>
      </c>
      <c r="E491" s="71"/>
      <c r="F491" s="71"/>
      <c r="G491" s="71"/>
      <c r="H491" s="71"/>
      <c r="I491" s="71"/>
      <c r="J491" s="71"/>
      <c r="K491" s="72"/>
      <c r="O491" s="22"/>
      <c r="P491" s="23"/>
      <c r="Q491" s="60"/>
      <c r="R491" s="60"/>
      <c r="S491" s="60"/>
      <c r="T491" s="60"/>
      <c r="U491" s="60"/>
      <c r="V491" s="60"/>
      <c r="W491" s="60"/>
      <c r="X491" s="60"/>
      <c r="Y491" s="60"/>
    </row>
    <row r="492" spans="1:25" s="60" customFormat="1" ht="12.75" x14ac:dyDescent="0.2">
      <c r="A492" s="425"/>
      <c r="B492" s="425" t="s">
        <v>1017</v>
      </c>
      <c r="C492" s="61" t="s">
        <v>702</v>
      </c>
      <c r="D492" s="49" t="s">
        <v>703</v>
      </c>
      <c r="E492" s="45" t="s">
        <v>295</v>
      </c>
      <c r="F492" s="45">
        <v>24</v>
      </c>
      <c r="G492" s="46">
        <v>1.66</v>
      </c>
      <c r="H492" s="73">
        <f>G492*0.95</f>
        <v>1.577</v>
      </c>
      <c r="I492" s="28" t="s">
        <v>213</v>
      </c>
      <c r="J492" s="2" t="s">
        <v>14</v>
      </c>
      <c r="K492" s="95"/>
      <c r="L492" s="458"/>
      <c r="M492" s="459"/>
      <c r="N492" s="29">
        <f t="shared" si="70"/>
        <v>0</v>
      </c>
      <c r="O492" s="3">
        <f t="shared" si="71"/>
        <v>0</v>
      </c>
      <c r="P492" s="30">
        <v>20</v>
      </c>
    </row>
    <row r="493" spans="1:25" s="60" customFormat="1" ht="12.75" x14ac:dyDescent="0.2">
      <c r="A493" s="425"/>
      <c r="B493" s="425" t="s">
        <v>1017</v>
      </c>
      <c r="C493" s="104" t="s">
        <v>704</v>
      </c>
      <c r="D493" s="9" t="s">
        <v>705</v>
      </c>
      <c r="E493" s="26" t="s">
        <v>295</v>
      </c>
      <c r="F493" s="26">
        <v>24</v>
      </c>
      <c r="G493" s="27">
        <v>1.71</v>
      </c>
      <c r="H493" s="74">
        <f>G493*0.95</f>
        <v>1.6244999999999998</v>
      </c>
      <c r="I493" s="32" t="s">
        <v>213</v>
      </c>
      <c r="J493" s="4" t="s">
        <v>14</v>
      </c>
      <c r="K493" s="96"/>
      <c r="L493" s="454"/>
      <c r="M493" s="455"/>
      <c r="N493" s="33">
        <f t="shared" si="70"/>
        <v>0</v>
      </c>
      <c r="O493" s="5">
        <f t="shared" si="71"/>
        <v>0</v>
      </c>
      <c r="P493" s="34">
        <v>20</v>
      </c>
    </row>
    <row r="494" spans="1:25" s="60" customFormat="1" ht="12.75" x14ac:dyDescent="0.2">
      <c r="A494" s="425"/>
      <c r="B494" s="425" t="s">
        <v>1017</v>
      </c>
      <c r="C494" s="104" t="s">
        <v>706</v>
      </c>
      <c r="D494" s="9" t="s">
        <v>707</v>
      </c>
      <c r="E494" s="26" t="s">
        <v>295</v>
      </c>
      <c r="F494" s="26">
        <v>24</v>
      </c>
      <c r="G494" s="27">
        <v>1.73</v>
      </c>
      <c r="H494" s="74">
        <f>G494*0.95</f>
        <v>1.6435</v>
      </c>
      <c r="I494" s="32" t="s">
        <v>213</v>
      </c>
      <c r="J494" s="4" t="s">
        <v>14</v>
      </c>
      <c r="K494" s="96"/>
      <c r="L494" s="454"/>
      <c r="M494" s="455"/>
      <c r="N494" s="33">
        <f t="shared" si="70"/>
        <v>0</v>
      </c>
      <c r="O494" s="5">
        <f t="shared" si="71"/>
        <v>0</v>
      </c>
      <c r="P494" s="34">
        <v>20</v>
      </c>
    </row>
    <row r="495" spans="1:25" s="60" customFormat="1" ht="12.75" x14ac:dyDescent="0.2">
      <c r="A495" s="425"/>
      <c r="B495" s="425" t="s">
        <v>1017</v>
      </c>
      <c r="C495" s="62" t="s">
        <v>708</v>
      </c>
      <c r="D495" s="10" t="s">
        <v>709</v>
      </c>
      <c r="E495" s="36" t="s">
        <v>295</v>
      </c>
      <c r="F495" s="36">
        <v>24</v>
      </c>
      <c r="G495" s="37">
        <v>1.84</v>
      </c>
      <c r="H495" s="75">
        <f>G495*0.95</f>
        <v>1.748</v>
      </c>
      <c r="I495" s="38" t="s">
        <v>213</v>
      </c>
      <c r="J495" s="6" t="s">
        <v>14</v>
      </c>
      <c r="K495" s="97"/>
      <c r="L495" s="456"/>
      <c r="M495" s="457"/>
      <c r="N495" s="39">
        <f t="shared" si="70"/>
        <v>0</v>
      </c>
      <c r="O495" s="7">
        <f t="shared" si="71"/>
        <v>0</v>
      </c>
      <c r="P495" s="40">
        <v>20</v>
      </c>
    </row>
    <row r="496" spans="1:25" ht="23.25" x14ac:dyDescent="0.35">
      <c r="A496" s="426" t="s">
        <v>3808</v>
      </c>
      <c r="B496" s="426" t="s">
        <v>1017</v>
      </c>
      <c r="D496" s="252" t="s">
        <v>710</v>
      </c>
      <c r="E496" s="71"/>
      <c r="F496" s="71"/>
      <c r="G496" s="71"/>
      <c r="H496" s="71"/>
      <c r="I496" s="71"/>
      <c r="J496" s="71"/>
      <c r="K496" s="72"/>
      <c r="O496" s="22"/>
      <c r="P496" s="23"/>
      <c r="Q496" s="60"/>
      <c r="R496" s="60"/>
      <c r="S496" s="60"/>
      <c r="T496" s="60"/>
      <c r="U496" s="60"/>
      <c r="V496" s="60"/>
      <c r="W496" s="60"/>
      <c r="X496" s="60"/>
      <c r="Y496" s="60"/>
    </row>
    <row r="497" spans="1:25" s="60" customFormat="1" ht="12.75" x14ac:dyDescent="0.2">
      <c r="A497" s="425" t="s">
        <v>3808</v>
      </c>
      <c r="B497" s="425" t="s">
        <v>1017</v>
      </c>
      <c r="C497" s="61" t="s">
        <v>711</v>
      </c>
      <c r="D497" s="49" t="s">
        <v>712</v>
      </c>
      <c r="E497" s="45" t="s">
        <v>295</v>
      </c>
      <c r="F497" s="45">
        <v>24</v>
      </c>
      <c r="G497" s="46">
        <v>1.5</v>
      </c>
      <c r="H497" s="73">
        <f>G497*0.95</f>
        <v>1.4249999999999998</v>
      </c>
      <c r="I497" s="28" t="s">
        <v>213</v>
      </c>
      <c r="J497" s="2" t="s">
        <v>14</v>
      </c>
      <c r="K497" s="95">
        <v>0.1</v>
      </c>
      <c r="L497" s="458"/>
      <c r="M497" s="459"/>
      <c r="N497" s="29">
        <f t="shared" si="70"/>
        <v>0</v>
      </c>
      <c r="O497" s="3">
        <f t="shared" si="71"/>
        <v>0</v>
      </c>
      <c r="P497" s="30">
        <v>20</v>
      </c>
    </row>
    <row r="498" spans="1:25" s="60" customFormat="1" ht="12.75" x14ac:dyDescent="0.2">
      <c r="A498" s="425" t="s">
        <v>3808</v>
      </c>
      <c r="B498" s="425" t="s">
        <v>1017</v>
      </c>
      <c r="C498" s="104" t="s">
        <v>713</v>
      </c>
      <c r="D498" s="9" t="s">
        <v>714</v>
      </c>
      <c r="E498" s="26" t="s">
        <v>295</v>
      </c>
      <c r="F498" s="26">
        <v>24</v>
      </c>
      <c r="G498" s="27">
        <v>1.6</v>
      </c>
      <c r="H498" s="74">
        <f>G498*0.95</f>
        <v>1.52</v>
      </c>
      <c r="I498" s="32" t="s">
        <v>213</v>
      </c>
      <c r="J498" s="4" t="s">
        <v>14</v>
      </c>
      <c r="K498" s="96">
        <v>0.1</v>
      </c>
      <c r="L498" s="454"/>
      <c r="M498" s="455"/>
      <c r="N498" s="33">
        <f t="shared" si="70"/>
        <v>0</v>
      </c>
      <c r="O498" s="5">
        <f t="shared" si="71"/>
        <v>0</v>
      </c>
      <c r="P498" s="34">
        <v>20</v>
      </c>
    </row>
    <row r="499" spans="1:25" s="60" customFormat="1" ht="12.75" x14ac:dyDescent="0.2">
      <c r="A499" s="425" t="s">
        <v>3808</v>
      </c>
      <c r="B499" s="425" t="s">
        <v>1017</v>
      </c>
      <c r="C499" s="62" t="s">
        <v>715</v>
      </c>
      <c r="D499" s="10" t="s">
        <v>716</v>
      </c>
      <c r="E499" s="36" t="s">
        <v>295</v>
      </c>
      <c r="F499" s="36">
        <v>24</v>
      </c>
      <c r="G499" s="37">
        <v>1.5</v>
      </c>
      <c r="H499" s="75">
        <f>G499*0.95</f>
        <v>1.4249999999999998</v>
      </c>
      <c r="I499" s="38" t="s">
        <v>213</v>
      </c>
      <c r="J499" s="6" t="s">
        <v>14</v>
      </c>
      <c r="K499" s="97">
        <v>0.1</v>
      </c>
      <c r="L499" s="456"/>
      <c r="M499" s="457"/>
      <c r="N499" s="39">
        <f t="shared" si="70"/>
        <v>0</v>
      </c>
      <c r="O499" s="7">
        <f t="shared" si="71"/>
        <v>0</v>
      </c>
      <c r="P499" s="40">
        <v>20</v>
      </c>
    </row>
    <row r="500" spans="1:25" ht="23.25" x14ac:dyDescent="0.35">
      <c r="A500" s="426" t="s">
        <v>3808</v>
      </c>
      <c r="B500" s="426" t="s">
        <v>1017</v>
      </c>
      <c r="D500" s="252" t="s">
        <v>717</v>
      </c>
      <c r="E500" s="71"/>
      <c r="F500" s="71"/>
      <c r="G500" s="71"/>
      <c r="H500" s="71"/>
      <c r="I500" s="71"/>
      <c r="J500" s="71"/>
      <c r="K500" s="72"/>
      <c r="O500" s="22"/>
      <c r="P500" s="23"/>
      <c r="Q500" s="60"/>
      <c r="R500" s="60"/>
      <c r="S500" s="60"/>
      <c r="T500" s="60"/>
      <c r="U500" s="60"/>
      <c r="V500" s="60"/>
      <c r="W500" s="60"/>
      <c r="X500" s="60"/>
      <c r="Y500" s="60"/>
    </row>
    <row r="501" spans="1:25" s="60" customFormat="1" ht="12.75" x14ac:dyDescent="0.2">
      <c r="A501" s="425" t="s">
        <v>3808</v>
      </c>
      <c r="B501" s="425" t="s">
        <v>1017</v>
      </c>
      <c r="C501" s="61" t="s">
        <v>718</v>
      </c>
      <c r="D501" s="49" t="s">
        <v>522</v>
      </c>
      <c r="E501" s="45" t="s">
        <v>12</v>
      </c>
      <c r="F501" s="45">
        <v>24</v>
      </c>
      <c r="G501" s="46">
        <v>0.68</v>
      </c>
      <c r="H501" s="73">
        <f t="shared" ref="H501:H509" si="72">G501*0.95</f>
        <v>0.64600000000000002</v>
      </c>
      <c r="I501" s="28" t="s">
        <v>213</v>
      </c>
      <c r="J501" s="2" t="s">
        <v>14</v>
      </c>
      <c r="K501" s="95">
        <v>0.1</v>
      </c>
      <c r="L501" s="458"/>
      <c r="M501" s="459"/>
      <c r="N501" s="29">
        <f t="shared" si="70"/>
        <v>0</v>
      </c>
      <c r="O501" s="3">
        <f t="shared" si="71"/>
        <v>0</v>
      </c>
      <c r="P501" s="30">
        <v>20</v>
      </c>
    </row>
    <row r="502" spans="1:25" s="60" customFormat="1" ht="12.75" x14ac:dyDescent="0.2">
      <c r="A502" s="425" t="s">
        <v>3808</v>
      </c>
      <c r="B502" s="425" t="s">
        <v>1017</v>
      </c>
      <c r="C502" s="104" t="s">
        <v>719</v>
      </c>
      <c r="D502" s="9" t="s">
        <v>720</v>
      </c>
      <c r="E502" s="26" t="s">
        <v>295</v>
      </c>
      <c r="F502" s="26">
        <v>24</v>
      </c>
      <c r="G502" s="27">
        <v>1.07</v>
      </c>
      <c r="H502" s="74">
        <f t="shared" si="72"/>
        <v>1.0165</v>
      </c>
      <c r="I502" s="32" t="s">
        <v>213</v>
      </c>
      <c r="J502" s="4" t="s">
        <v>14</v>
      </c>
      <c r="K502" s="96">
        <v>0.1</v>
      </c>
      <c r="L502" s="454"/>
      <c r="M502" s="455"/>
      <c r="N502" s="33">
        <f t="shared" si="70"/>
        <v>0</v>
      </c>
      <c r="O502" s="5">
        <f t="shared" si="71"/>
        <v>0</v>
      </c>
      <c r="P502" s="34">
        <v>20</v>
      </c>
    </row>
    <row r="503" spans="1:25" s="60" customFormat="1" ht="12.75" x14ac:dyDescent="0.2">
      <c r="A503" s="425" t="s">
        <v>3808</v>
      </c>
      <c r="B503" s="425" t="s">
        <v>1017</v>
      </c>
      <c r="C503" s="104" t="s">
        <v>721</v>
      </c>
      <c r="D503" s="9" t="s">
        <v>530</v>
      </c>
      <c r="E503" s="26" t="s">
        <v>295</v>
      </c>
      <c r="F503" s="26">
        <v>24</v>
      </c>
      <c r="G503" s="27">
        <v>1.4</v>
      </c>
      <c r="H503" s="74">
        <f t="shared" si="72"/>
        <v>1.3299999999999998</v>
      </c>
      <c r="I503" s="32" t="s">
        <v>213</v>
      </c>
      <c r="J503" s="4" t="s">
        <v>14</v>
      </c>
      <c r="K503" s="96">
        <v>0.1</v>
      </c>
      <c r="L503" s="454"/>
      <c r="M503" s="455"/>
      <c r="N503" s="33">
        <f t="shared" si="70"/>
        <v>0</v>
      </c>
      <c r="O503" s="5">
        <f t="shared" si="71"/>
        <v>0</v>
      </c>
      <c r="P503" s="34">
        <v>20</v>
      </c>
    </row>
    <row r="504" spans="1:25" s="60" customFormat="1" ht="12.75" x14ac:dyDescent="0.2">
      <c r="A504" s="425" t="s">
        <v>3808</v>
      </c>
      <c r="B504" s="425" t="s">
        <v>1017</v>
      </c>
      <c r="C504" s="104" t="s">
        <v>722</v>
      </c>
      <c r="D504" s="9" t="s">
        <v>524</v>
      </c>
      <c r="E504" s="26" t="s">
        <v>12</v>
      </c>
      <c r="F504" s="26">
        <v>24</v>
      </c>
      <c r="G504" s="27">
        <v>0.83</v>
      </c>
      <c r="H504" s="74">
        <f t="shared" si="72"/>
        <v>0.78849999999999998</v>
      </c>
      <c r="I504" s="32" t="s">
        <v>213</v>
      </c>
      <c r="J504" s="4" t="s">
        <v>14</v>
      </c>
      <c r="K504" s="96">
        <v>0.1</v>
      </c>
      <c r="L504" s="454"/>
      <c r="M504" s="455"/>
      <c r="N504" s="33">
        <f t="shared" si="70"/>
        <v>0</v>
      </c>
      <c r="O504" s="5">
        <f t="shared" si="71"/>
        <v>0</v>
      </c>
      <c r="P504" s="34">
        <v>20</v>
      </c>
    </row>
    <row r="505" spans="1:25" s="60" customFormat="1" ht="12.75" x14ac:dyDescent="0.2">
      <c r="A505" s="425" t="s">
        <v>3808</v>
      </c>
      <c r="B505" s="425" t="s">
        <v>1017</v>
      </c>
      <c r="C505" s="104" t="s">
        <v>723</v>
      </c>
      <c r="D505" s="9" t="s">
        <v>528</v>
      </c>
      <c r="E505" s="26" t="s">
        <v>295</v>
      </c>
      <c r="F505" s="26">
        <v>24</v>
      </c>
      <c r="G505" s="27">
        <v>1.18</v>
      </c>
      <c r="H505" s="74">
        <f t="shared" si="72"/>
        <v>1.121</v>
      </c>
      <c r="I505" s="32" t="s">
        <v>213</v>
      </c>
      <c r="J505" s="4" t="s">
        <v>14</v>
      </c>
      <c r="K505" s="96">
        <v>0.1</v>
      </c>
      <c r="L505" s="454"/>
      <c r="M505" s="455"/>
      <c r="N505" s="33">
        <f t="shared" si="70"/>
        <v>0</v>
      </c>
      <c r="O505" s="5">
        <f t="shared" si="71"/>
        <v>0</v>
      </c>
      <c r="P505" s="34">
        <v>20</v>
      </c>
    </row>
    <row r="506" spans="1:25" s="60" customFormat="1" ht="12.75" x14ac:dyDescent="0.2">
      <c r="A506" s="425" t="s">
        <v>3808</v>
      </c>
      <c r="B506" s="425" t="s">
        <v>1017</v>
      </c>
      <c r="C506" s="62" t="s">
        <v>724</v>
      </c>
      <c r="D506" s="10" t="s">
        <v>532</v>
      </c>
      <c r="E506" s="36" t="s">
        <v>295</v>
      </c>
      <c r="F506" s="36">
        <v>24</v>
      </c>
      <c r="G506" s="37">
        <v>1.46</v>
      </c>
      <c r="H506" s="75">
        <f t="shared" si="72"/>
        <v>1.387</v>
      </c>
      <c r="I506" s="38" t="s">
        <v>213</v>
      </c>
      <c r="J506" s="6" t="s">
        <v>14</v>
      </c>
      <c r="K506" s="97">
        <v>0.1</v>
      </c>
      <c r="L506" s="456"/>
      <c r="M506" s="457"/>
      <c r="N506" s="39">
        <f t="shared" si="70"/>
        <v>0</v>
      </c>
      <c r="O506" s="7">
        <f t="shared" si="71"/>
        <v>0</v>
      </c>
      <c r="P506" s="40">
        <v>20</v>
      </c>
    </row>
    <row r="507" spans="1:25" s="60" customFormat="1" ht="12.75" x14ac:dyDescent="0.2">
      <c r="A507" s="425" t="s">
        <v>3808</v>
      </c>
      <c r="B507" s="425" t="s">
        <v>1017</v>
      </c>
      <c r="C507" s="61" t="s">
        <v>725</v>
      </c>
      <c r="D507" s="49" t="s">
        <v>526</v>
      </c>
      <c r="E507" s="45" t="s">
        <v>49</v>
      </c>
      <c r="F507" s="45">
        <v>12</v>
      </c>
      <c r="G507" s="46">
        <v>2.29</v>
      </c>
      <c r="H507" s="73">
        <f t="shared" si="72"/>
        <v>2.1755</v>
      </c>
      <c r="I507" s="28" t="s">
        <v>213</v>
      </c>
      <c r="J507" s="2" t="s">
        <v>14</v>
      </c>
      <c r="K507" s="95">
        <v>0.2</v>
      </c>
      <c r="L507" s="458"/>
      <c r="M507" s="459"/>
      <c r="N507" s="29">
        <f t="shared" si="70"/>
        <v>0</v>
      </c>
      <c r="O507" s="3">
        <f t="shared" si="71"/>
        <v>0</v>
      </c>
      <c r="P507" s="30">
        <v>20</v>
      </c>
    </row>
    <row r="508" spans="1:25" s="60" customFormat="1" ht="12.75" x14ac:dyDescent="0.2">
      <c r="A508" s="425" t="s">
        <v>3808</v>
      </c>
      <c r="B508" s="425" t="s">
        <v>1017</v>
      </c>
      <c r="C508" s="104" t="s">
        <v>726</v>
      </c>
      <c r="D508" s="9" t="s">
        <v>530</v>
      </c>
      <c r="E508" s="26" t="s">
        <v>49</v>
      </c>
      <c r="F508" s="26">
        <v>12</v>
      </c>
      <c r="G508" s="27">
        <v>3.01</v>
      </c>
      <c r="H508" s="74">
        <f t="shared" si="72"/>
        <v>2.8594999999999997</v>
      </c>
      <c r="I508" s="32" t="s">
        <v>213</v>
      </c>
      <c r="J508" s="4" t="s">
        <v>14</v>
      </c>
      <c r="K508" s="96">
        <v>0.2</v>
      </c>
      <c r="L508" s="454"/>
      <c r="M508" s="455"/>
      <c r="N508" s="33">
        <f t="shared" si="70"/>
        <v>0</v>
      </c>
      <c r="O508" s="5">
        <f t="shared" si="71"/>
        <v>0</v>
      </c>
      <c r="P508" s="34">
        <v>20</v>
      </c>
    </row>
    <row r="509" spans="1:25" s="60" customFormat="1" ht="12.75" x14ac:dyDescent="0.2">
      <c r="A509" s="425" t="s">
        <v>3808</v>
      </c>
      <c r="B509" s="425" t="s">
        <v>1017</v>
      </c>
      <c r="C509" s="62" t="s">
        <v>727</v>
      </c>
      <c r="D509" s="10" t="s">
        <v>532</v>
      </c>
      <c r="E509" s="36" t="s">
        <v>49</v>
      </c>
      <c r="F509" s="36">
        <v>12</v>
      </c>
      <c r="G509" s="37">
        <v>3.27</v>
      </c>
      <c r="H509" s="75">
        <f t="shared" si="72"/>
        <v>3.1065</v>
      </c>
      <c r="I509" s="38" t="s">
        <v>213</v>
      </c>
      <c r="J509" s="6" t="s">
        <v>14</v>
      </c>
      <c r="K509" s="97">
        <v>0.2</v>
      </c>
      <c r="L509" s="456"/>
      <c r="M509" s="457"/>
      <c r="N509" s="39">
        <f t="shared" si="70"/>
        <v>0</v>
      </c>
      <c r="O509" s="7">
        <f t="shared" si="71"/>
        <v>0</v>
      </c>
      <c r="P509" s="40">
        <v>20</v>
      </c>
    </row>
    <row r="510" spans="1:25" ht="23.25" x14ac:dyDescent="0.35">
      <c r="A510" s="426" t="s">
        <v>3808</v>
      </c>
      <c r="B510" s="426" t="s">
        <v>1017</v>
      </c>
      <c r="D510" s="252" t="s">
        <v>728</v>
      </c>
      <c r="E510" s="71"/>
      <c r="F510" s="71"/>
      <c r="G510" s="71"/>
      <c r="H510" s="71"/>
      <c r="I510" s="71"/>
      <c r="J510" s="71"/>
      <c r="K510" s="72"/>
      <c r="O510" s="22"/>
      <c r="P510" s="23"/>
      <c r="Q510" s="60"/>
      <c r="R510" s="60"/>
      <c r="S510" s="60"/>
      <c r="T510" s="60"/>
      <c r="U510" s="60"/>
      <c r="V510" s="60"/>
      <c r="W510" s="60"/>
      <c r="X510" s="60"/>
      <c r="Y510" s="60"/>
    </row>
    <row r="511" spans="1:25" s="60" customFormat="1" ht="12.75" x14ac:dyDescent="0.2">
      <c r="A511" s="425" t="s">
        <v>3808</v>
      </c>
      <c r="B511" s="425" t="s">
        <v>1017</v>
      </c>
      <c r="C511" s="61" t="s">
        <v>729</v>
      </c>
      <c r="D511" s="49" t="s">
        <v>730</v>
      </c>
      <c r="E511" s="45" t="s">
        <v>295</v>
      </c>
      <c r="F511" s="45">
        <v>24</v>
      </c>
      <c r="G511" s="46">
        <v>1.17</v>
      </c>
      <c r="H511" s="73">
        <f>G511*0.95</f>
        <v>1.1114999999999999</v>
      </c>
      <c r="I511" s="28" t="s">
        <v>213</v>
      </c>
      <c r="J511" s="2" t="s">
        <v>14</v>
      </c>
      <c r="K511" s="95">
        <v>0.1</v>
      </c>
      <c r="L511" s="458"/>
      <c r="M511" s="459"/>
      <c r="N511" s="29">
        <f t="shared" si="70"/>
        <v>0</v>
      </c>
      <c r="O511" s="3">
        <f t="shared" si="71"/>
        <v>0</v>
      </c>
      <c r="P511" s="30">
        <v>20</v>
      </c>
    </row>
    <row r="512" spans="1:25" s="60" customFormat="1" ht="12.75" x14ac:dyDescent="0.2">
      <c r="A512" s="425" t="s">
        <v>3808</v>
      </c>
      <c r="B512" s="425" t="s">
        <v>1017</v>
      </c>
      <c r="C512" s="104" t="s">
        <v>731</v>
      </c>
      <c r="D512" s="9" t="s">
        <v>732</v>
      </c>
      <c r="E512" s="26" t="s">
        <v>295</v>
      </c>
      <c r="F512" s="26">
        <v>24</v>
      </c>
      <c r="G512" s="27">
        <v>1.18</v>
      </c>
      <c r="H512" s="74">
        <f>G512*0.95</f>
        <v>1.121</v>
      </c>
      <c r="I512" s="32" t="s">
        <v>213</v>
      </c>
      <c r="J512" s="4" t="s">
        <v>14</v>
      </c>
      <c r="K512" s="96">
        <v>0.1</v>
      </c>
      <c r="L512" s="454"/>
      <c r="M512" s="455"/>
      <c r="N512" s="33">
        <f t="shared" si="70"/>
        <v>0</v>
      </c>
      <c r="O512" s="5">
        <f t="shared" si="71"/>
        <v>0</v>
      </c>
      <c r="P512" s="34">
        <v>20</v>
      </c>
    </row>
    <row r="513" spans="1:25" s="60" customFormat="1" ht="12.75" x14ac:dyDescent="0.2">
      <c r="A513" s="425" t="s">
        <v>3808</v>
      </c>
      <c r="B513" s="425" t="s">
        <v>1017</v>
      </c>
      <c r="C513" s="62" t="s">
        <v>733</v>
      </c>
      <c r="D513" s="10" t="s">
        <v>734</v>
      </c>
      <c r="E513" s="36" t="s">
        <v>295</v>
      </c>
      <c r="F513" s="36">
        <v>24</v>
      </c>
      <c r="G513" s="37">
        <v>1.19</v>
      </c>
      <c r="H513" s="75">
        <f>G513*0.95</f>
        <v>1.1304999999999998</v>
      </c>
      <c r="I513" s="38" t="s">
        <v>213</v>
      </c>
      <c r="J513" s="6" t="s">
        <v>14</v>
      </c>
      <c r="K513" s="97">
        <v>0.1</v>
      </c>
      <c r="L513" s="456"/>
      <c r="M513" s="457"/>
      <c r="N513" s="39">
        <f t="shared" si="70"/>
        <v>0</v>
      </c>
      <c r="O513" s="7">
        <f t="shared" si="71"/>
        <v>0</v>
      </c>
      <c r="P513" s="40">
        <v>20</v>
      </c>
    </row>
    <row r="514" spans="1:25" ht="23.25" x14ac:dyDescent="0.35">
      <c r="A514" s="426"/>
      <c r="B514" s="426" t="s">
        <v>1017</v>
      </c>
      <c r="D514" s="252" t="s">
        <v>735</v>
      </c>
      <c r="E514" s="71"/>
      <c r="F514" s="71"/>
      <c r="G514" s="71"/>
      <c r="H514" s="71"/>
      <c r="I514" s="71"/>
      <c r="J514" s="71"/>
      <c r="K514" s="72"/>
      <c r="O514" s="22"/>
      <c r="P514" s="23"/>
      <c r="Q514" s="60"/>
      <c r="R514" s="60"/>
      <c r="S514" s="60"/>
      <c r="T514" s="60"/>
      <c r="U514" s="60"/>
      <c r="V514" s="60"/>
      <c r="W514" s="60"/>
      <c r="X514" s="60"/>
      <c r="Y514" s="60"/>
    </row>
    <row r="515" spans="1:25" s="60" customFormat="1" ht="12.75" x14ac:dyDescent="0.2">
      <c r="A515" s="425" t="s">
        <v>3808</v>
      </c>
      <c r="B515" s="425" t="s">
        <v>1017</v>
      </c>
      <c r="C515" s="61" t="s">
        <v>736</v>
      </c>
      <c r="D515" s="49" t="s">
        <v>737</v>
      </c>
      <c r="E515" s="45" t="s">
        <v>295</v>
      </c>
      <c r="F515" s="45">
        <v>24</v>
      </c>
      <c r="G515" s="46">
        <v>1.37</v>
      </c>
      <c r="H515" s="73">
        <f>G515*0.95</f>
        <v>1.3015000000000001</v>
      </c>
      <c r="I515" s="28" t="s">
        <v>213</v>
      </c>
      <c r="J515" s="2" t="s">
        <v>14</v>
      </c>
      <c r="K515" s="95"/>
      <c r="L515" s="458"/>
      <c r="M515" s="459"/>
      <c r="N515" s="29">
        <f t="shared" si="70"/>
        <v>0</v>
      </c>
      <c r="O515" s="3">
        <f t="shared" si="71"/>
        <v>0</v>
      </c>
      <c r="P515" s="30">
        <v>20</v>
      </c>
    </row>
    <row r="516" spans="1:25" s="60" customFormat="1" ht="12.75" x14ac:dyDescent="0.2">
      <c r="A516" s="425" t="s">
        <v>3808</v>
      </c>
      <c r="B516" s="425" t="s">
        <v>1017</v>
      </c>
      <c r="C516" s="62" t="s">
        <v>738</v>
      </c>
      <c r="D516" s="10" t="s">
        <v>739</v>
      </c>
      <c r="E516" s="36" t="s">
        <v>295</v>
      </c>
      <c r="F516" s="36">
        <v>24</v>
      </c>
      <c r="G516" s="37">
        <v>1.37</v>
      </c>
      <c r="H516" s="75">
        <f>G516*0.95</f>
        <v>1.3015000000000001</v>
      </c>
      <c r="I516" s="38" t="s">
        <v>213</v>
      </c>
      <c r="J516" s="6" t="s">
        <v>14</v>
      </c>
      <c r="K516" s="97"/>
      <c r="L516" s="456"/>
      <c r="M516" s="457"/>
      <c r="N516" s="39">
        <f t="shared" si="70"/>
        <v>0</v>
      </c>
      <c r="O516" s="7">
        <f t="shared" si="71"/>
        <v>0</v>
      </c>
      <c r="P516" s="40">
        <v>20</v>
      </c>
    </row>
    <row r="517" spans="1:25" ht="23.25" x14ac:dyDescent="0.35">
      <c r="A517" s="426" t="s">
        <v>3808</v>
      </c>
      <c r="B517" s="426" t="s">
        <v>1017</v>
      </c>
      <c r="D517" s="252" t="s">
        <v>740</v>
      </c>
      <c r="E517" s="71"/>
      <c r="F517" s="71"/>
      <c r="G517" s="71"/>
      <c r="H517" s="71"/>
      <c r="I517" s="71"/>
      <c r="J517" s="71"/>
      <c r="K517" s="72"/>
      <c r="O517" s="22"/>
      <c r="P517" s="23"/>
      <c r="Q517" s="60"/>
      <c r="R517" s="60"/>
      <c r="S517" s="60"/>
      <c r="T517" s="60"/>
      <c r="U517" s="60"/>
      <c r="V517" s="60"/>
      <c r="W517" s="60"/>
      <c r="X517" s="60"/>
      <c r="Y517" s="60"/>
    </row>
    <row r="518" spans="1:25" s="60" customFormat="1" ht="12.75" x14ac:dyDescent="0.2">
      <c r="A518" s="425" t="s">
        <v>3808</v>
      </c>
      <c r="B518" s="425" t="s">
        <v>1017</v>
      </c>
      <c r="C518" s="61" t="s">
        <v>741</v>
      </c>
      <c r="D518" s="49" t="s">
        <v>742</v>
      </c>
      <c r="E518" s="45" t="s">
        <v>12</v>
      </c>
      <c r="F518" s="45">
        <v>24</v>
      </c>
      <c r="G518" s="46">
        <v>0.75</v>
      </c>
      <c r="H518" s="73">
        <f>G518*0.95</f>
        <v>0.71249999999999991</v>
      </c>
      <c r="I518" s="28" t="s">
        <v>213</v>
      </c>
      <c r="J518" s="2" t="s">
        <v>14</v>
      </c>
      <c r="K518" s="95">
        <v>0.1</v>
      </c>
      <c r="L518" s="458"/>
      <c r="M518" s="459"/>
      <c r="N518" s="29">
        <f t="shared" si="70"/>
        <v>0</v>
      </c>
      <c r="O518" s="3">
        <f t="shared" si="71"/>
        <v>0</v>
      </c>
      <c r="P518" s="30">
        <v>20</v>
      </c>
    </row>
    <row r="519" spans="1:25" s="60" customFormat="1" ht="12.75" x14ac:dyDescent="0.2">
      <c r="A519" s="425" t="s">
        <v>3808</v>
      </c>
      <c r="B519" s="425" t="s">
        <v>1017</v>
      </c>
      <c r="C519" s="104" t="s">
        <v>743</v>
      </c>
      <c r="D519" s="9" t="s">
        <v>744</v>
      </c>
      <c r="E519" s="26" t="s">
        <v>12</v>
      </c>
      <c r="F519" s="26">
        <v>24</v>
      </c>
      <c r="G519" s="27">
        <v>0.75</v>
      </c>
      <c r="H519" s="74">
        <f>G519*0.95</f>
        <v>0.71249999999999991</v>
      </c>
      <c r="I519" s="32" t="s">
        <v>213</v>
      </c>
      <c r="J519" s="4" t="s">
        <v>14</v>
      </c>
      <c r="K519" s="96">
        <v>0.1</v>
      </c>
      <c r="L519" s="454"/>
      <c r="M519" s="455"/>
      <c r="N519" s="33">
        <f t="shared" si="70"/>
        <v>0</v>
      </c>
      <c r="O519" s="5">
        <f t="shared" si="71"/>
        <v>0</v>
      </c>
      <c r="P519" s="34">
        <v>20</v>
      </c>
    </row>
    <row r="520" spans="1:25" s="322" customFormat="1" ht="12.75" x14ac:dyDescent="0.2">
      <c r="A520" s="425" t="s">
        <v>3808</v>
      </c>
      <c r="B520" s="425" t="s">
        <v>1017</v>
      </c>
      <c r="C520" s="104" t="s">
        <v>745</v>
      </c>
      <c r="D520" s="9" t="s">
        <v>746</v>
      </c>
      <c r="E520" s="26" t="s">
        <v>12</v>
      </c>
      <c r="F520" s="26">
        <v>24</v>
      </c>
      <c r="G520" s="27">
        <v>1</v>
      </c>
      <c r="H520" s="74">
        <f>G520*0.95</f>
        <v>0.95</v>
      </c>
      <c r="I520" s="32" t="s">
        <v>213</v>
      </c>
      <c r="J520" s="4" t="s">
        <v>14</v>
      </c>
      <c r="K520" s="96">
        <v>0.1</v>
      </c>
      <c r="L520" s="454"/>
      <c r="M520" s="455"/>
      <c r="N520" s="33">
        <f t="shared" si="70"/>
        <v>0</v>
      </c>
      <c r="O520" s="5">
        <f t="shared" si="71"/>
        <v>0</v>
      </c>
      <c r="P520" s="34">
        <v>20</v>
      </c>
      <c r="Q520" s="60"/>
      <c r="R520" s="60"/>
    </row>
    <row r="521" spans="1:25" s="322" customFormat="1" ht="12.75" x14ac:dyDescent="0.2">
      <c r="A521" s="425" t="s">
        <v>3808</v>
      </c>
      <c r="B521" s="425" t="s">
        <v>1017</v>
      </c>
      <c r="C521" s="62" t="s">
        <v>3914</v>
      </c>
      <c r="D521" s="10" t="s">
        <v>3959</v>
      </c>
      <c r="E521" s="36" t="s">
        <v>12</v>
      </c>
      <c r="F521" s="36">
        <v>24</v>
      </c>
      <c r="G521" s="37">
        <v>1.1499999999999999</v>
      </c>
      <c r="H521" s="75">
        <f>G521*0.95</f>
        <v>1.0924999999999998</v>
      </c>
      <c r="I521" s="38" t="s">
        <v>213</v>
      </c>
      <c r="J521" s="6" t="s">
        <v>14</v>
      </c>
      <c r="K521" s="97">
        <v>0.1</v>
      </c>
      <c r="L521" s="456"/>
      <c r="M521" s="457"/>
      <c r="N521" s="39">
        <f t="shared" ref="N521" si="73">O521*G521</f>
        <v>0</v>
      </c>
      <c r="O521" s="7">
        <f t="shared" ref="O521" si="74">L521*F521</f>
        <v>0</v>
      </c>
      <c r="P521" s="40">
        <v>20</v>
      </c>
      <c r="Q521" s="60"/>
      <c r="R521" s="60"/>
    </row>
    <row r="522" spans="1:25" x14ac:dyDescent="0.2">
      <c r="A522" s="426"/>
      <c r="B522" s="426"/>
      <c r="Q522" s="60"/>
      <c r="R522" s="60"/>
      <c r="S522" s="60"/>
      <c r="T522" s="60"/>
      <c r="U522" s="60"/>
      <c r="V522" s="60"/>
      <c r="W522" s="60"/>
      <c r="X522" s="60"/>
      <c r="Y522" s="60"/>
    </row>
    <row r="523" spans="1:25" x14ac:dyDescent="0.2">
      <c r="A523" s="426"/>
      <c r="B523" s="426"/>
      <c r="Q523" s="60"/>
      <c r="R523" s="60"/>
      <c r="S523" s="60"/>
      <c r="T523" s="60"/>
      <c r="U523" s="60"/>
      <c r="V523" s="60"/>
      <c r="W523" s="60"/>
      <c r="X523" s="60"/>
      <c r="Y523" s="60"/>
    </row>
    <row r="524" spans="1:25" x14ac:dyDescent="0.2">
      <c r="A524" s="426"/>
      <c r="B524" s="426"/>
      <c r="Q524" s="60"/>
      <c r="R524" s="60"/>
      <c r="S524" s="60"/>
      <c r="T524" s="60"/>
      <c r="U524" s="60"/>
      <c r="V524" s="60"/>
      <c r="W524" s="60"/>
      <c r="X524" s="60"/>
      <c r="Y524" s="60"/>
    </row>
    <row r="525" spans="1:25" x14ac:dyDescent="0.2">
      <c r="A525" s="426"/>
      <c r="B525" s="426"/>
      <c r="Q525" s="60"/>
      <c r="R525" s="60"/>
      <c r="S525" s="60"/>
      <c r="T525" s="60"/>
      <c r="U525" s="60"/>
      <c r="V525" s="60"/>
      <c r="W525" s="60"/>
      <c r="X525" s="60"/>
      <c r="Y525" s="60"/>
    </row>
    <row r="526" spans="1:25" x14ac:dyDescent="0.2">
      <c r="A526" s="426"/>
      <c r="B526" s="426"/>
      <c r="Q526" s="60"/>
      <c r="R526" s="60"/>
      <c r="S526" s="60"/>
      <c r="T526" s="60"/>
      <c r="U526" s="60"/>
      <c r="V526" s="60"/>
      <c r="W526" s="60"/>
      <c r="X526" s="60"/>
      <c r="Y526" s="60"/>
    </row>
    <row r="527" spans="1:25" x14ac:dyDescent="0.2">
      <c r="A527" s="427"/>
      <c r="B527" s="427"/>
      <c r="C527" s="24"/>
      <c r="D527" s="24"/>
      <c r="E527" s="477" t="s">
        <v>41</v>
      </c>
      <c r="F527" s="478" t="s">
        <v>39</v>
      </c>
      <c r="G527" s="479" t="s">
        <v>6</v>
      </c>
      <c r="H527" s="481" t="s">
        <v>51</v>
      </c>
      <c r="I527" s="482" t="s">
        <v>2</v>
      </c>
      <c r="J527" s="483" t="s">
        <v>3</v>
      </c>
      <c r="K527" s="514" t="s">
        <v>37</v>
      </c>
      <c r="L527" s="460" t="s">
        <v>7</v>
      </c>
      <c r="M527" s="461"/>
      <c r="N527" s="461"/>
      <c r="O527" s="461"/>
      <c r="P527" s="462"/>
      <c r="Q527" s="60"/>
      <c r="R527" s="60"/>
      <c r="S527" s="60"/>
      <c r="T527" s="60"/>
      <c r="U527" s="60"/>
      <c r="V527" s="60"/>
      <c r="W527" s="60"/>
      <c r="X527" s="60"/>
      <c r="Y527" s="60"/>
    </row>
    <row r="528" spans="1:25" ht="14.25" customHeight="1" x14ac:dyDescent="0.2">
      <c r="A528" s="427"/>
      <c r="B528" s="427"/>
      <c r="C528" s="463" t="s">
        <v>0</v>
      </c>
      <c r="D528" s="464" t="s">
        <v>1</v>
      </c>
      <c r="E528" s="477"/>
      <c r="F528" s="478"/>
      <c r="G528" s="480"/>
      <c r="H528" s="481"/>
      <c r="I528" s="482"/>
      <c r="J528" s="483"/>
      <c r="K528" s="514"/>
      <c r="L528" s="499" t="s">
        <v>8</v>
      </c>
      <c r="M528" s="500"/>
      <c r="N528" s="470" t="s">
        <v>4</v>
      </c>
      <c r="O528" s="472" t="s">
        <v>9</v>
      </c>
      <c r="P528" s="473" t="s">
        <v>52</v>
      </c>
      <c r="Q528" s="60"/>
      <c r="R528" s="60"/>
      <c r="S528" s="60"/>
      <c r="T528" s="60"/>
      <c r="U528" s="60"/>
      <c r="V528" s="60"/>
      <c r="W528" s="60"/>
      <c r="X528" s="60"/>
      <c r="Y528" s="60"/>
    </row>
    <row r="529" spans="1:25" x14ac:dyDescent="0.2">
      <c r="A529" s="427"/>
      <c r="B529" s="427"/>
      <c r="C529" s="463"/>
      <c r="D529" s="465"/>
      <c r="E529" s="477"/>
      <c r="F529" s="478"/>
      <c r="G529" s="479"/>
      <c r="H529" s="481"/>
      <c r="I529" s="482"/>
      <c r="J529" s="483"/>
      <c r="K529" s="514"/>
      <c r="L529" s="501"/>
      <c r="M529" s="502"/>
      <c r="N529" s="471"/>
      <c r="O529" s="472"/>
      <c r="P529" s="473"/>
      <c r="Q529" s="60"/>
      <c r="R529" s="60"/>
      <c r="S529" s="60"/>
      <c r="T529" s="60"/>
      <c r="U529" s="60"/>
      <c r="V529" s="60"/>
      <c r="W529" s="60"/>
      <c r="X529" s="60"/>
      <c r="Y529" s="60"/>
    </row>
    <row r="530" spans="1:25" ht="23.25" x14ac:dyDescent="0.35">
      <c r="A530" s="426" t="s">
        <v>3808</v>
      </c>
      <c r="B530" s="426" t="s">
        <v>1017</v>
      </c>
      <c r="D530" s="252" t="s">
        <v>753</v>
      </c>
      <c r="E530" s="252"/>
      <c r="F530" s="252"/>
      <c r="G530" s="252"/>
      <c r="H530" s="252"/>
      <c r="I530" s="252"/>
      <c r="J530" s="252"/>
      <c r="K530" s="252"/>
      <c r="L530" s="252"/>
      <c r="M530" s="252"/>
      <c r="N530" s="252"/>
      <c r="O530" s="252"/>
      <c r="P530" s="252"/>
      <c r="Q530" s="60"/>
      <c r="R530" s="60"/>
      <c r="S530" s="60"/>
      <c r="T530" s="60"/>
      <c r="U530" s="60"/>
      <c r="V530" s="60"/>
      <c r="W530" s="60"/>
      <c r="X530" s="60"/>
      <c r="Y530" s="60"/>
    </row>
    <row r="531" spans="1:25" s="60" customFormat="1" ht="12.75" x14ac:dyDescent="0.2">
      <c r="A531" s="425" t="s">
        <v>3808</v>
      </c>
      <c r="B531" s="425" t="s">
        <v>1017</v>
      </c>
      <c r="C531" s="61" t="s">
        <v>754</v>
      </c>
      <c r="D531" s="49" t="s">
        <v>755</v>
      </c>
      <c r="E531" s="45" t="s">
        <v>12</v>
      </c>
      <c r="F531" s="45">
        <v>24</v>
      </c>
      <c r="G531" s="46">
        <v>0.9</v>
      </c>
      <c r="H531" s="73">
        <f t="shared" ref="H531:H537" si="75">G531*0.95</f>
        <v>0.85499999999999998</v>
      </c>
      <c r="I531" s="28" t="s">
        <v>213</v>
      </c>
      <c r="J531" s="28" t="s">
        <v>14</v>
      </c>
      <c r="K531" s="95">
        <v>0.1</v>
      </c>
      <c r="L531" s="458"/>
      <c r="M531" s="459"/>
      <c r="N531" s="29">
        <f t="shared" ref="N531:N574" si="76">O531*G531</f>
        <v>0</v>
      </c>
      <c r="O531" s="3">
        <f t="shared" ref="O531:O574" si="77">L531*F531</f>
        <v>0</v>
      </c>
      <c r="P531" s="30">
        <v>20</v>
      </c>
    </row>
    <row r="532" spans="1:25" s="60" customFormat="1" ht="12.75" x14ac:dyDescent="0.2">
      <c r="A532" s="425" t="s">
        <v>3808</v>
      </c>
      <c r="B532" s="425" t="s">
        <v>1017</v>
      </c>
      <c r="C532" s="104" t="s">
        <v>756</v>
      </c>
      <c r="D532" s="9" t="s">
        <v>538</v>
      </c>
      <c r="E532" s="26" t="s">
        <v>12</v>
      </c>
      <c r="F532" s="26">
        <v>24</v>
      </c>
      <c r="G532" s="27">
        <v>0.9</v>
      </c>
      <c r="H532" s="74">
        <f t="shared" si="75"/>
        <v>0.85499999999999998</v>
      </c>
      <c r="I532" s="32" t="s">
        <v>213</v>
      </c>
      <c r="J532" s="32" t="s">
        <v>14</v>
      </c>
      <c r="K532" s="96">
        <v>0.1</v>
      </c>
      <c r="L532" s="454"/>
      <c r="M532" s="455"/>
      <c r="N532" s="33">
        <f t="shared" si="76"/>
        <v>0</v>
      </c>
      <c r="O532" s="5">
        <f t="shared" si="77"/>
        <v>0</v>
      </c>
      <c r="P532" s="34">
        <v>20</v>
      </c>
    </row>
    <row r="533" spans="1:25" s="60" customFormat="1" ht="12.75" x14ac:dyDescent="0.2">
      <c r="A533" s="425" t="s">
        <v>3808</v>
      </c>
      <c r="B533" s="425" t="s">
        <v>1017</v>
      </c>
      <c r="C533" s="104" t="s">
        <v>757</v>
      </c>
      <c r="D533" s="9" t="s">
        <v>758</v>
      </c>
      <c r="E533" s="26" t="s">
        <v>12</v>
      </c>
      <c r="F533" s="26">
        <v>24</v>
      </c>
      <c r="G533" s="27">
        <v>0.9</v>
      </c>
      <c r="H533" s="74">
        <f t="shared" si="75"/>
        <v>0.85499999999999998</v>
      </c>
      <c r="I533" s="32" t="s">
        <v>213</v>
      </c>
      <c r="J533" s="32" t="s">
        <v>14</v>
      </c>
      <c r="K533" s="96">
        <v>0.1</v>
      </c>
      <c r="L533" s="454"/>
      <c r="M533" s="455"/>
      <c r="N533" s="33">
        <f t="shared" si="76"/>
        <v>0</v>
      </c>
      <c r="O533" s="5">
        <f t="shared" si="77"/>
        <v>0</v>
      </c>
      <c r="P533" s="34">
        <v>20</v>
      </c>
    </row>
    <row r="534" spans="1:25" s="60" customFormat="1" ht="12.75" x14ac:dyDescent="0.2">
      <c r="A534" s="425" t="s">
        <v>3808</v>
      </c>
      <c r="B534" s="425" t="s">
        <v>1017</v>
      </c>
      <c r="C534" s="62" t="s">
        <v>759</v>
      </c>
      <c r="D534" s="10" t="s">
        <v>823</v>
      </c>
      <c r="E534" s="36" t="s">
        <v>12</v>
      </c>
      <c r="F534" s="36">
        <v>24</v>
      </c>
      <c r="G534" s="37">
        <v>0.65</v>
      </c>
      <c r="H534" s="75">
        <f t="shared" si="75"/>
        <v>0.61749999999999994</v>
      </c>
      <c r="I534" s="38" t="s">
        <v>213</v>
      </c>
      <c r="J534" s="38" t="s">
        <v>14</v>
      </c>
      <c r="K534" s="97">
        <v>0.1</v>
      </c>
      <c r="L534" s="456"/>
      <c r="M534" s="457"/>
      <c r="N534" s="39">
        <f t="shared" si="76"/>
        <v>0</v>
      </c>
      <c r="O534" s="7">
        <f t="shared" si="77"/>
        <v>0</v>
      </c>
      <c r="P534" s="40">
        <v>20</v>
      </c>
    </row>
    <row r="535" spans="1:25" s="60" customFormat="1" ht="12.75" x14ac:dyDescent="0.2">
      <c r="A535" s="425" t="s">
        <v>3808</v>
      </c>
      <c r="B535" s="425" t="s">
        <v>1017</v>
      </c>
      <c r="C535" s="61" t="s">
        <v>760</v>
      </c>
      <c r="D535" s="49" t="s">
        <v>755</v>
      </c>
      <c r="E535" s="45" t="s">
        <v>49</v>
      </c>
      <c r="F535" s="45">
        <v>12</v>
      </c>
      <c r="G535" s="46">
        <v>2.59</v>
      </c>
      <c r="H535" s="73">
        <f t="shared" si="75"/>
        <v>2.4604999999999997</v>
      </c>
      <c r="I535" s="28" t="s">
        <v>213</v>
      </c>
      <c r="J535" s="28" t="s">
        <v>14</v>
      </c>
      <c r="K535" s="95">
        <v>0.2</v>
      </c>
      <c r="L535" s="458"/>
      <c r="M535" s="459"/>
      <c r="N535" s="29">
        <f t="shared" si="76"/>
        <v>0</v>
      </c>
      <c r="O535" s="3">
        <f t="shared" si="77"/>
        <v>0</v>
      </c>
      <c r="P535" s="30">
        <v>20</v>
      </c>
    </row>
    <row r="536" spans="1:25" s="60" customFormat="1" ht="12.75" x14ac:dyDescent="0.2">
      <c r="A536" s="425" t="s">
        <v>3808</v>
      </c>
      <c r="B536" s="425" t="s">
        <v>1017</v>
      </c>
      <c r="C536" s="104" t="s">
        <v>761</v>
      </c>
      <c r="D536" s="9" t="s">
        <v>538</v>
      </c>
      <c r="E536" s="26" t="s">
        <v>49</v>
      </c>
      <c r="F536" s="26">
        <v>12</v>
      </c>
      <c r="G536" s="27">
        <v>2.5499999999999998</v>
      </c>
      <c r="H536" s="74">
        <f t="shared" si="75"/>
        <v>2.4224999999999999</v>
      </c>
      <c r="I536" s="32" t="s">
        <v>213</v>
      </c>
      <c r="J536" s="32" t="s">
        <v>14</v>
      </c>
      <c r="K536" s="96">
        <v>0.2</v>
      </c>
      <c r="L536" s="454"/>
      <c r="M536" s="455"/>
      <c r="N536" s="33">
        <f t="shared" si="76"/>
        <v>0</v>
      </c>
      <c r="O536" s="5">
        <f t="shared" si="77"/>
        <v>0</v>
      </c>
      <c r="P536" s="34">
        <v>20</v>
      </c>
    </row>
    <row r="537" spans="1:25" s="60" customFormat="1" ht="12.75" x14ac:dyDescent="0.2">
      <c r="A537" s="425" t="s">
        <v>3808</v>
      </c>
      <c r="B537" s="425" t="s">
        <v>1017</v>
      </c>
      <c r="C537" s="62" t="s">
        <v>762</v>
      </c>
      <c r="D537" s="10" t="s">
        <v>758</v>
      </c>
      <c r="E537" s="36" t="s">
        <v>49</v>
      </c>
      <c r="F537" s="36">
        <v>12</v>
      </c>
      <c r="G537" s="37">
        <v>2.54</v>
      </c>
      <c r="H537" s="75">
        <f t="shared" si="75"/>
        <v>2.4129999999999998</v>
      </c>
      <c r="I537" s="38" t="s">
        <v>213</v>
      </c>
      <c r="J537" s="38" t="s">
        <v>14</v>
      </c>
      <c r="K537" s="97">
        <v>0.2</v>
      </c>
      <c r="L537" s="456"/>
      <c r="M537" s="457"/>
      <c r="N537" s="39">
        <f t="shared" si="76"/>
        <v>0</v>
      </c>
      <c r="O537" s="7">
        <f t="shared" si="77"/>
        <v>0</v>
      </c>
      <c r="P537" s="40">
        <v>20</v>
      </c>
    </row>
    <row r="538" spans="1:25" ht="23.25" x14ac:dyDescent="0.35">
      <c r="A538" s="426"/>
      <c r="B538" s="426" t="s">
        <v>1017</v>
      </c>
      <c r="D538" s="252" t="s">
        <v>763</v>
      </c>
      <c r="E538" s="71"/>
      <c r="F538" s="71"/>
      <c r="G538" s="71"/>
      <c r="H538" s="71"/>
      <c r="I538" s="71"/>
      <c r="J538" s="71"/>
      <c r="K538" s="72"/>
      <c r="O538" s="22"/>
      <c r="P538" s="23"/>
      <c r="Q538" s="60"/>
      <c r="R538" s="60"/>
      <c r="S538" s="60"/>
      <c r="T538" s="60"/>
      <c r="U538" s="60"/>
      <c r="V538" s="60"/>
      <c r="W538" s="60"/>
      <c r="X538" s="60"/>
      <c r="Y538" s="60"/>
    </row>
    <row r="539" spans="1:25" s="60" customFormat="1" ht="12.75" x14ac:dyDescent="0.2">
      <c r="A539" s="425"/>
      <c r="B539" s="425" t="s">
        <v>1017</v>
      </c>
      <c r="C539" s="61" t="s">
        <v>764</v>
      </c>
      <c r="D539" s="49" t="s">
        <v>765</v>
      </c>
      <c r="E539" s="45" t="s">
        <v>295</v>
      </c>
      <c r="F539" s="45">
        <v>12</v>
      </c>
      <c r="G539" s="46">
        <v>1.29</v>
      </c>
      <c r="H539" s="73">
        <f t="shared" ref="H539:H550" si="78">G539*0.95</f>
        <v>1.2255</v>
      </c>
      <c r="I539" s="28" t="s">
        <v>547</v>
      </c>
      <c r="J539" s="28" t="s">
        <v>14</v>
      </c>
      <c r="K539" s="95"/>
      <c r="L539" s="458"/>
      <c r="M539" s="459"/>
      <c r="N539" s="29">
        <f t="shared" si="76"/>
        <v>0</v>
      </c>
      <c r="O539" s="3">
        <f t="shared" si="77"/>
        <v>0</v>
      </c>
      <c r="P539" s="30">
        <v>20</v>
      </c>
    </row>
    <row r="540" spans="1:25" s="60" customFormat="1" ht="12.75" x14ac:dyDescent="0.2">
      <c r="A540" s="425"/>
      <c r="B540" s="425" t="s">
        <v>1017</v>
      </c>
      <c r="C540" s="104" t="s">
        <v>766</v>
      </c>
      <c r="D540" s="9" t="s">
        <v>767</v>
      </c>
      <c r="E540" s="26" t="s">
        <v>295</v>
      </c>
      <c r="F540" s="26">
        <v>12</v>
      </c>
      <c r="G540" s="27">
        <v>1.33</v>
      </c>
      <c r="H540" s="74">
        <f t="shared" si="78"/>
        <v>1.2635000000000001</v>
      </c>
      <c r="I540" s="32" t="s">
        <v>547</v>
      </c>
      <c r="J540" s="32" t="s">
        <v>14</v>
      </c>
      <c r="K540" s="96"/>
      <c r="L540" s="454"/>
      <c r="M540" s="455"/>
      <c r="N540" s="33">
        <f t="shared" si="76"/>
        <v>0</v>
      </c>
      <c r="O540" s="5">
        <f t="shared" si="77"/>
        <v>0</v>
      </c>
      <c r="P540" s="34">
        <v>20</v>
      </c>
    </row>
    <row r="541" spans="1:25" s="60" customFormat="1" ht="12.75" x14ac:dyDescent="0.2">
      <c r="A541" s="425"/>
      <c r="B541" s="425" t="s">
        <v>1017</v>
      </c>
      <c r="C541" s="104" t="s">
        <v>768</v>
      </c>
      <c r="D541" s="9" t="s">
        <v>542</v>
      </c>
      <c r="E541" s="26" t="s">
        <v>295</v>
      </c>
      <c r="F541" s="26">
        <v>12</v>
      </c>
      <c r="G541" s="27">
        <v>1.39</v>
      </c>
      <c r="H541" s="74">
        <f t="shared" si="78"/>
        <v>1.3204999999999998</v>
      </c>
      <c r="I541" s="32" t="s">
        <v>547</v>
      </c>
      <c r="J541" s="32" t="s">
        <v>14</v>
      </c>
      <c r="K541" s="96"/>
      <c r="L541" s="454"/>
      <c r="M541" s="455"/>
      <c r="N541" s="33">
        <f t="shared" si="76"/>
        <v>0</v>
      </c>
      <c r="O541" s="5">
        <f t="shared" si="77"/>
        <v>0</v>
      </c>
      <c r="P541" s="34">
        <v>20</v>
      </c>
    </row>
    <row r="542" spans="1:25" s="60" customFormat="1" ht="12.75" x14ac:dyDescent="0.2">
      <c r="A542" s="425"/>
      <c r="B542" s="425" t="s">
        <v>1017</v>
      </c>
      <c r="C542" s="104" t="s">
        <v>769</v>
      </c>
      <c r="D542" s="9" t="s">
        <v>770</v>
      </c>
      <c r="E542" s="26" t="s">
        <v>295</v>
      </c>
      <c r="F542" s="26">
        <v>12</v>
      </c>
      <c r="G542" s="27">
        <v>1.48</v>
      </c>
      <c r="H542" s="74">
        <f t="shared" si="78"/>
        <v>1.4059999999999999</v>
      </c>
      <c r="I542" s="32" t="s">
        <v>547</v>
      </c>
      <c r="J542" s="32" t="s">
        <v>14</v>
      </c>
      <c r="K542" s="96"/>
      <c r="L542" s="454"/>
      <c r="M542" s="455"/>
      <c r="N542" s="33">
        <f t="shared" si="76"/>
        <v>0</v>
      </c>
      <c r="O542" s="5">
        <f t="shared" si="77"/>
        <v>0</v>
      </c>
      <c r="P542" s="34">
        <v>20</v>
      </c>
    </row>
    <row r="543" spans="1:25" s="60" customFormat="1" ht="12" customHeight="1" x14ac:dyDescent="0.2">
      <c r="A543" s="425"/>
      <c r="B543" s="425" t="s">
        <v>1017</v>
      </c>
      <c r="C543" s="104" t="s">
        <v>3916</v>
      </c>
      <c r="D543" s="9" t="s">
        <v>3915</v>
      </c>
      <c r="E543" s="26" t="s">
        <v>295</v>
      </c>
      <c r="F543" s="26">
        <v>12</v>
      </c>
      <c r="G543" s="27">
        <v>1.42</v>
      </c>
      <c r="H543" s="74">
        <f t="shared" ref="H543" si="79">G543*0.95</f>
        <v>1.349</v>
      </c>
      <c r="I543" s="32" t="s">
        <v>547</v>
      </c>
      <c r="J543" s="32" t="s">
        <v>14</v>
      </c>
      <c r="K543" s="96"/>
      <c r="L543" s="454"/>
      <c r="M543" s="455"/>
      <c r="N543" s="33">
        <f t="shared" ref="N543" si="80">O543*G543</f>
        <v>0</v>
      </c>
      <c r="O543" s="5">
        <f t="shared" ref="O543" si="81">L543*F543</f>
        <v>0</v>
      </c>
      <c r="P543" s="34">
        <v>20</v>
      </c>
    </row>
    <row r="544" spans="1:25" s="60" customFormat="1" ht="12.75" x14ac:dyDescent="0.2">
      <c r="A544" s="425"/>
      <c r="B544" s="425" t="s">
        <v>1017</v>
      </c>
      <c r="C544" s="62" t="s">
        <v>771</v>
      </c>
      <c r="D544" s="10" t="s">
        <v>772</v>
      </c>
      <c r="E544" s="36" t="s">
        <v>295</v>
      </c>
      <c r="F544" s="36">
        <v>12</v>
      </c>
      <c r="G544" s="37">
        <v>1.48</v>
      </c>
      <c r="H544" s="75">
        <f t="shared" si="78"/>
        <v>1.4059999999999999</v>
      </c>
      <c r="I544" s="38" t="s">
        <v>547</v>
      </c>
      <c r="J544" s="38" t="s">
        <v>14</v>
      </c>
      <c r="K544" s="97"/>
      <c r="L544" s="456"/>
      <c r="M544" s="457"/>
      <c r="N544" s="39">
        <f t="shared" si="76"/>
        <v>0</v>
      </c>
      <c r="O544" s="7">
        <f t="shared" si="77"/>
        <v>0</v>
      </c>
      <c r="P544" s="40">
        <v>20</v>
      </c>
    </row>
    <row r="545" spans="1:25" s="60" customFormat="1" ht="12.75" x14ac:dyDescent="0.2">
      <c r="A545" s="425"/>
      <c r="B545" s="425" t="s">
        <v>1017</v>
      </c>
      <c r="C545" s="61" t="s">
        <v>773</v>
      </c>
      <c r="D545" s="49" t="s">
        <v>765</v>
      </c>
      <c r="E545" s="45" t="s">
        <v>49</v>
      </c>
      <c r="F545" s="45">
        <v>6</v>
      </c>
      <c r="G545" s="46">
        <v>2.83</v>
      </c>
      <c r="H545" s="73">
        <f t="shared" si="78"/>
        <v>2.6884999999999999</v>
      </c>
      <c r="I545" s="28" t="s">
        <v>547</v>
      </c>
      <c r="J545" s="28" t="s">
        <v>14</v>
      </c>
      <c r="K545" s="95"/>
      <c r="L545" s="458"/>
      <c r="M545" s="459"/>
      <c r="N545" s="29">
        <f t="shared" si="76"/>
        <v>0</v>
      </c>
      <c r="O545" s="3">
        <f t="shared" si="77"/>
        <v>0</v>
      </c>
      <c r="P545" s="30">
        <v>20</v>
      </c>
    </row>
    <row r="546" spans="1:25" s="60" customFormat="1" ht="12.75" x14ac:dyDescent="0.2">
      <c r="A546" s="425"/>
      <c r="B546" s="425" t="s">
        <v>1017</v>
      </c>
      <c r="C546" s="104" t="s">
        <v>774</v>
      </c>
      <c r="D546" s="9" t="s">
        <v>767</v>
      </c>
      <c r="E546" s="26" t="s">
        <v>49</v>
      </c>
      <c r="F546" s="26">
        <v>6</v>
      </c>
      <c r="G546" s="27">
        <v>2.98</v>
      </c>
      <c r="H546" s="74">
        <f t="shared" si="78"/>
        <v>2.831</v>
      </c>
      <c r="I546" s="32" t="s">
        <v>547</v>
      </c>
      <c r="J546" s="32" t="s">
        <v>14</v>
      </c>
      <c r="K546" s="96"/>
      <c r="L546" s="454"/>
      <c r="M546" s="455"/>
      <c r="N546" s="33">
        <f t="shared" si="76"/>
        <v>0</v>
      </c>
      <c r="O546" s="5">
        <f t="shared" si="77"/>
        <v>0</v>
      </c>
      <c r="P546" s="34">
        <v>20</v>
      </c>
    </row>
    <row r="547" spans="1:25" s="60" customFormat="1" ht="12.75" x14ac:dyDescent="0.2">
      <c r="A547" s="425"/>
      <c r="B547" s="425" t="s">
        <v>1017</v>
      </c>
      <c r="C547" s="104" t="s">
        <v>775</v>
      </c>
      <c r="D547" s="9" t="s">
        <v>542</v>
      </c>
      <c r="E547" s="26" t="s">
        <v>49</v>
      </c>
      <c r="F547" s="26">
        <v>6</v>
      </c>
      <c r="G547" s="27">
        <v>3.12</v>
      </c>
      <c r="H547" s="74">
        <f t="shared" si="78"/>
        <v>2.964</v>
      </c>
      <c r="I547" s="32" t="s">
        <v>547</v>
      </c>
      <c r="J547" s="32" t="s">
        <v>14</v>
      </c>
      <c r="K547" s="96"/>
      <c r="L547" s="454"/>
      <c r="M547" s="455"/>
      <c r="N547" s="33">
        <f t="shared" si="76"/>
        <v>0</v>
      </c>
      <c r="O547" s="5">
        <f t="shared" si="77"/>
        <v>0</v>
      </c>
      <c r="P547" s="34">
        <v>20</v>
      </c>
    </row>
    <row r="548" spans="1:25" s="60" customFormat="1" ht="12.75" x14ac:dyDescent="0.2">
      <c r="A548" s="425"/>
      <c r="B548" s="425" t="s">
        <v>1017</v>
      </c>
      <c r="C548" s="104" t="s">
        <v>776</v>
      </c>
      <c r="D548" s="9" t="s">
        <v>770</v>
      </c>
      <c r="E548" s="26" t="s">
        <v>49</v>
      </c>
      <c r="F548" s="26">
        <v>6</v>
      </c>
      <c r="G548" s="27">
        <v>3.4</v>
      </c>
      <c r="H548" s="74">
        <f t="shared" si="78"/>
        <v>3.23</v>
      </c>
      <c r="I548" s="32" t="s">
        <v>547</v>
      </c>
      <c r="J548" s="32" t="s">
        <v>14</v>
      </c>
      <c r="K548" s="96"/>
      <c r="L548" s="454"/>
      <c r="M548" s="455"/>
      <c r="N548" s="33">
        <f t="shared" si="76"/>
        <v>0</v>
      </c>
      <c r="O548" s="5">
        <f t="shared" si="77"/>
        <v>0</v>
      </c>
      <c r="P548" s="34">
        <v>20</v>
      </c>
    </row>
    <row r="549" spans="1:25" s="60" customFormat="1" ht="12.75" x14ac:dyDescent="0.2">
      <c r="A549" s="425"/>
      <c r="B549" s="425" t="s">
        <v>1017</v>
      </c>
      <c r="C549" s="104" t="s">
        <v>777</v>
      </c>
      <c r="D549" s="9" t="s">
        <v>3915</v>
      </c>
      <c r="E549" s="26" t="s">
        <v>49</v>
      </c>
      <c r="F549" s="26">
        <v>6</v>
      </c>
      <c r="G549" s="27">
        <v>3.12</v>
      </c>
      <c r="H549" s="74">
        <f t="shared" si="78"/>
        <v>2.964</v>
      </c>
      <c r="I549" s="32" t="s">
        <v>547</v>
      </c>
      <c r="J549" s="32" t="s">
        <v>14</v>
      </c>
      <c r="K549" s="96"/>
      <c r="L549" s="454"/>
      <c r="M549" s="455"/>
      <c r="N549" s="33">
        <f t="shared" si="76"/>
        <v>0</v>
      </c>
      <c r="O549" s="5">
        <f t="shared" si="77"/>
        <v>0</v>
      </c>
      <c r="P549" s="34">
        <v>20</v>
      </c>
    </row>
    <row r="550" spans="1:25" s="60" customFormat="1" ht="12.75" x14ac:dyDescent="0.2">
      <c r="A550" s="425"/>
      <c r="B550" s="425" t="s">
        <v>1017</v>
      </c>
      <c r="C550" s="62" t="s">
        <v>778</v>
      </c>
      <c r="D550" s="10" t="s">
        <v>772</v>
      </c>
      <c r="E550" s="36" t="s">
        <v>49</v>
      </c>
      <c r="F550" s="36">
        <v>6</v>
      </c>
      <c r="G550" s="37">
        <v>3.4</v>
      </c>
      <c r="H550" s="75">
        <f t="shared" si="78"/>
        <v>3.23</v>
      </c>
      <c r="I550" s="38" t="s">
        <v>547</v>
      </c>
      <c r="J550" s="38" t="s">
        <v>14</v>
      </c>
      <c r="K550" s="97"/>
      <c r="L550" s="456"/>
      <c r="M550" s="457"/>
      <c r="N550" s="39">
        <f t="shared" si="76"/>
        <v>0</v>
      </c>
      <c r="O550" s="7">
        <f t="shared" si="77"/>
        <v>0</v>
      </c>
      <c r="P550" s="40">
        <v>20</v>
      </c>
    </row>
    <row r="551" spans="1:25" ht="23.25" x14ac:dyDescent="0.35">
      <c r="A551" s="426" t="s">
        <v>3808</v>
      </c>
      <c r="B551" s="426" t="s">
        <v>1017</v>
      </c>
      <c r="D551" s="252" t="s">
        <v>779</v>
      </c>
      <c r="E551" s="71"/>
      <c r="F551" s="71"/>
      <c r="G551" s="71"/>
      <c r="H551" s="71"/>
      <c r="I551" s="71"/>
      <c r="J551" s="71"/>
      <c r="K551" s="72"/>
      <c r="O551" s="22"/>
      <c r="P551" s="23"/>
      <c r="Q551" s="60"/>
      <c r="R551" s="60"/>
      <c r="S551" s="60"/>
      <c r="T551" s="60"/>
      <c r="U551" s="60"/>
      <c r="V551" s="60"/>
      <c r="W551" s="60"/>
      <c r="X551" s="60"/>
      <c r="Y551" s="60"/>
    </row>
    <row r="552" spans="1:25" s="60" customFormat="1" ht="12.75" x14ac:dyDescent="0.2">
      <c r="A552" s="425" t="s">
        <v>3808</v>
      </c>
      <c r="B552" s="425" t="s">
        <v>1017</v>
      </c>
      <c r="C552" s="61" t="s">
        <v>780</v>
      </c>
      <c r="D552" s="49" t="s">
        <v>781</v>
      </c>
      <c r="E552" s="45" t="s">
        <v>12</v>
      </c>
      <c r="F552" s="45">
        <v>24</v>
      </c>
      <c r="G552" s="46">
        <v>0.63</v>
      </c>
      <c r="H552" s="73">
        <f t="shared" ref="H552:H561" si="82">G552*0.95</f>
        <v>0.59849999999999992</v>
      </c>
      <c r="I552" s="28" t="s">
        <v>213</v>
      </c>
      <c r="J552" s="28" t="s">
        <v>14</v>
      </c>
      <c r="K552" s="95">
        <v>0.1</v>
      </c>
      <c r="L552" s="474"/>
      <c r="M552" s="475"/>
      <c r="N552" s="29">
        <f t="shared" si="76"/>
        <v>0</v>
      </c>
      <c r="O552" s="57">
        <f t="shared" si="77"/>
        <v>0</v>
      </c>
      <c r="P552" s="66">
        <v>20</v>
      </c>
    </row>
    <row r="553" spans="1:25" s="60" customFormat="1" ht="12.75" x14ac:dyDescent="0.2">
      <c r="A553" s="425"/>
      <c r="B553" s="425" t="s">
        <v>1017</v>
      </c>
      <c r="C553" s="61" t="s">
        <v>782</v>
      </c>
      <c r="D553" s="49" t="s">
        <v>783</v>
      </c>
      <c r="E553" s="45" t="s">
        <v>295</v>
      </c>
      <c r="F553" s="45">
        <v>24</v>
      </c>
      <c r="G553" s="46">
        <v>1.2</v>
      </c>
      <c r="H553" s="73">
        <f t="shared" si="82"/>
        <v>1.1399999999999999</v>
      </c>
      <c r="I553" s="28" t="s">
        <v>298</v>
      </c>
      <c r="J553" s="28" t="s">
        <v>14</v>
      </c>
      <c r="K553" s="95"/>
      <c r="L553" s="458"/>
      <c r="M553" s="459"/>
      <c r="N553" s="29">
        <f t="shared" si="76"/>
        <v>0</v>
      </c>
      <c r="O553" s="3">
        <f t="shared" si="77"/>
        <v>0</v>
      </c>
      <c r="P553" s="30" t="s">
        <v>15</v>
      </c>
    </row>
    <row r="554" spans="1:25" s="60" customFormat="1" ht="12.75" x14ac:dyDescent="0.2">
      <c r="A554" s="425" t="s">
        <v>3808</v>
      </c>
      <c r="B554" s="425" t="s">
        <v>1017</v>
      </c>
      <c r="C554" s="104" t="s">
        <v>784</v>
      </c>
      <c r="D554" s="9" t="s">
        <v>785</v>
      </c>
      <c r="E554" s="26" t="s">
        <v>295</v>
      </c>
      <c r="F554" s="26">
        <v>24</v>
      </c>
      <c r="G554" s="27">
        <v>1.32</v>
      </c>
      <c r="H554" s="74">
        <f t="shared" si="82"/>
        <v>1.254</v>
      </c>
      <c r="I554" s="32" t="s">
        <v>213</v>
      </c>
      <c r="J554" s="32" t="s">
        <v>14</v>
      </c>
      <c r="K554" s="96">
        <v>0.1</v>
      </c>
      <c r="L554" s="454"/>
      <c r="M554" s="455"/>
      <c r="N554" s="33">
        <f t="shared" si="76"/>
        <v>0</v>
      </c>
      <c r="O554" s="5">
        <f t="shared" si="77"/>
        <v>0</v>
      </c>
      <c r="P554" s="34">
        <v>20</v>
      </c>
    </row>
    <row r="555" spans="1:25" s="60" customFormat="1" ht="12.75" x14ac:dyDescent="0.2">
      <c r="A555" s="425" t="s">
        <v>3808</v>
      </c>
      <c r="B555" s="425" t="s">
        <v>1017</v>
      </c>
      <c r="C555" s="104" t="s">
        <v>786</v>
      </c>
      <c r="D555" s="9" t="s">
        <v>787</v>
      </c>
      <c r="E555" s="26" t="s">
        <v>295</v>
      </c>
      <c r="F555" s="26">
        <v>12</v>
      </c>
      <c r="G555" s="27">
        <v>1.53</v>
      </c>
      <c r="H555" s="74">
        <f t="shared" si="82"/>
        <v>1.4535</v>
      </c>
      <c r="I555" s="32" t="s">
        <v>213</v>
      </c>
      <c r="J555" s="32" t="s">
        <v>14</v>
      </c>
      <c r="K555" s="96">
        <v>0.4</v>
      </c>
      <c r="L555" s="454"/>
      <c r="M555" s="455"/>
      <c r="N555" s="33">
        <f t="shared" si="76"/>
        <v>0</v>
      </c>
      <c r="O555" s="5">
        <f t="shared" si="77"/>
        <v>0</v>
      </c>
      <c r="P555" s="34">
        <v>20</v>
      </c>
    </row>
    <row r="556" spans="1:25" s="60" customFormat="1" ht="12.75" x14ac:dyDescent="0.2">
      <c r="A556" s="425" t="s">
        <v>3808</v>
      </c>
      <c r="B556" s="425" t="s">
        <v>1017</v>
      </c>
      <c r="C556" s="104" t="s">
        <v>788</v>
      </c>
      <c r="D556" s="9" t="s">
        <v>789</v>
      </c>
      <c r="E556" s="26" t="s">
        <v>295</v>
      </c>
      <c r="F556" s="26">
        <v>24</v>
      </c>
      <c r="G556" s="27">
        <v>1.1499999999999999</v>
      </c>
      <c r="H556" s="74">
        <f t="shared" si="82"/>
        <v>1.0924999999999998</v>
      </c>
      <c r="I556" s="32" t="s">
        <v>790</v>
      </c>
      <c r="J556" s="32" t="s">
        <v>14</v>
      </c>
      <c r="K556" s="96">
        <v>0.1</v>
      </c>
      <c r="L556" s="454"/>
      <c r="M556" s="455"/>
      <c r="N556" s="33">
        <f t="shared" si="76"/>
        <v>0</v>
      </c>
      <c r="O556" s="5">
        <f t="shared" si="77"/>
        <v>0</v>
      </c>
      <c r="P556" s="34">
        <v>20</v>
      </c>
    </row>
    <row r="557" spans="1:25" s="60" customFormat="1" ht="12.75" x14ac:dyDescent="0.2">
      <c r="A557" s="425" t="s">
        <v>3808</v>
      </c>
      <c r="B557" s="425" t="s">
        <v>1017</v>
      </c>
      <c r="C557" s="104" t="s">
        <v>791</v>
      </c>
      <c r="D557" s="9" t="s">
        <v>792</v>
      </c>
      <c r="E557" s="26" t="s">
        <v>295</v>
      </c>
      <c r="F557" s="26">
        <v>24</v>
      </c>
      <c r="G557" s="27">
        <v>1.38</v>
      </c>
      <c r="H557" s="74">
        <f t="shared" si="82"/>
        <v>1.3109999999999999</v>
      </c>
      <c r="I557" s="32" t="s">
        <v>213</v>
      </c>
      <c r="J557" s="32" t="s">
        <v>14</v>
      </c>
      <c r="K557" s="96">
        <v>0.1</v>
      </c>
      <c r="L557" s="454"/>
      <c r="M557" s="455"/>
      <c r="N557" s="33">
        <f t="shared" si="76"/>
        <v>0</v>
      </c>
      <c r="O557" s="5">
        <f t="shared" si="77"/>
        <v>0</v>
      </c>
      <c r="P557" s="34">
        <v>20</v>
      </c>
    </row>
    <row r="558" spans="1:25" s="60" customFormat="1" ht="12.75" x14ac:dyDescent="0.2">
      <c r="A558" s="425" t="s">
        <v>3808</v>
      </c>
      <c r="B558" s="425" t="s">
        <v>1017</v>
      </c>
      <c r="C558" s="104" t="s">
        <v>793</v>
      </c>
      <c r="D558" s="9" t="s">
        <v>821</v>
      </c>
      <c r="E558" s="26" t="s">
        <v>295</v>
      </c>
      <c r="F558" s="26">
        <v>24</v>
      </c>
      <c r="G558" s="27">
        <v>1.29</v>
      </c>
      <c r="H558" s="74">
        <f t="shared" si="82"/>
        <v>1.2255</v>
      </c>
      <c r="I558" s="32" t="s">
        <v>213</v>
      </c>
      <c r="J558" s="32" t="s">
        <v>14</v>
      </c>
      <c r="K558" s="96">
        <v>0.1</v>
      </c>
      <c r="L558" s="454"/>
      <c r="M558" s="455"/>
      <c r="N558" s="33">
        <f t="shared" si="76"/>
        <v>0</v>
      </c>
      <c r="O558" s="5">
        <f t="shared" si="77"/>
        <v>0</v>
      </c>
      <c r="P558" s="34">
        <v>20</v>
      </c>
    </row>
    <row r="559" spans="1:25" s="60" customFormat="1" ht="12.75" x14ac:dyDescent="0.2">
      <c r="A559" s="425"/>
      <c r="B559" s="425" t="s">
        <v>1017</v>
      </c>
      <c r="C559" s="104" t="s">
        <v>794</v>
      </c>
      <c r="D559" s="9" t="s">
        <v>822</v>
      </c>
      <c r="E559" s="26" t="s">
        <v>295</v>
      </c>
      <c r="F559" s="26">
        <v>12</v>
      </c>
      <c r="G559" s="27">
        <v>1.6</v>
      </c>
      <c r="H559" s="74">
        <f t="shared" si="82"/>
        <v>1.52</v>
      </c>
      <c r="I559" s="32" t="s">
        <v>339</v>
      </c>
      <c r="J559" s="32" t="s">
        <v>14</v>
      </c>
      <c r="K559" s="96"/>
      <c r="L559" s="454"/>
      <c r="M559" s="455"/>
      <c r="N559" s="33">
        <f t="shared" si="76"/>
        <v>0</v>
      </c>
      <c r="O559" s="5">
        <f t="shared" si="77"/>
        <v>0</v>
      </c>
      <c r="P559" s="34">
        <v>20</v>
      </c>
    </row>
    <row r="560" spans="1:25" s="60" customFormat="1" ht="12.75" x14ac:dyDescent="0.2">
      <c r="A560" s="425"/>
      <c r="B560" s="425" t="s">
        <v>1017</v>
      </c>
      <c r="C560" s="104" t="s">
        <v>795</v>
      </c>
      <c r="D560" s="9" t="s">
        <v>796</v>
      </c>
      <c r="E560" s="26" t="s">
        <v>295</v>
      </c>
      <c r="F560" s="26">
        <v>12</v>
      </c>
      <c r="G560" s="27">
        <v>1.4</v>
      </c>
      <c r="H560" s="74">
        <f t="shared" si="82"/>
        <v>1.3299999999999998</v>
      </c>
      <c r="I560" s="32" t="s">
        <v>339</v>
      </c>
      <c r="J560" s="32" t="s">
        <v>14</v>
      </c>
      <c r="K560" s="96"/>
      <c r="L560" s="454"/>
      <c r="M560" s="455"/>
      <c r="N560" s="33">
        <f t="shared" si="76"/>
        <v>0</v>
      </c>
      <c r="O560" s="5">
        <f t="shared" si="77"/>
        <v>0</v>
      </c>
      <c r="P560" s="34">
        <v>20</v>
      </c>
    </row>
    <row r="561" spans="1:25" s="60" customFormat="1" ht="12.75" x14ac:dyDescent="0.2">
      <c r="A561" s="425"/>
      <c r="B561" s="425" t="s">
        <v>1017</v>
      </c>
      <c r="C561" s="105" t="s">
        <v>797</v>
      </c>
      <c r="D561" s="51" t="s">
        <v>798</v>
      </c>
      <c r="E561" s="64" t="s">
        <v>49</v>
      </c>
      <c r="F561" s="64">
        <v>6</v>
      </c>
      <c r="G561" s="76">
        <v>3.26</v>
      </c>
      <c r="H561" s="77">
        <f t="shared" si="82"/>
        <v>3.0969999999999995</v>
      </c>
      <c r="I561" s="78" t="s">
        <v>613</v>
      </c>
      <c r="J561" s="78" t="s">
        <v>14</v>
      </c>
      <c r="K561" s="106"/>
      <c r="L561" s="474"/>
      <c r="M561" s="475"/>
      <c r="N561" s="65">
        <f t="shared" si="76"/>
        <v>0</v>
      </c>
      <c r="O561" s="7">
        <f t="shared" si="77"/>
        <v>0</v>
      </c>
      <c r="P561" s="40">
        <v>20</v>
      </c>
    </row>
    <row r="562" spans="1:25" ht="23.25" x14ac:dyDescent="0.35">
      <c r="A562" s="426"/>
      <c r="B562" s="426" t="s">
        <v>1017</v>
      </c>
      <c r="D562" s="252" t="s">
        <v>820</v>
      </c>
      <c r="E562" s="71"/>
      <c r="F562" s="71"/>
      <c r="G562" s="71"/>
      <c r="H562" s="71"/>
      <c r="I562" s="71"/>
      <c r="J562" s="71"/>
      <c r="K562" s="72"/>
      <c r="O562" s="22"/>
      <c r="P562" s="23"/>
      <c r="Q562" s="60"/>
      <c r="R562" s="60"/>
      <c r="S562" s="60"/>
      <c r="T562" s="60"/>
      <c r="U562" s="60"/>
      <c r="V562" s="60"/>
      <c r="W562" s="60"/>
      <c r="X562" s="60"/>
      <c r="Y562" s="60"/>
    </row>
    <row r="563" spans="1:25" s="60" customFormat="1" ht="12.75" x14ac:dyDescent="0.2">
      <c r="A563" s="425"/>
      <c r="B563" s="425" t="s">
        <v>1017</v>
      </c>
      <c r="C563" s="61" t="s">
        <v>799</v>
      </c>
      <c r="D563" s="49" t="s">
        <v>800</v>
      </c>
      <c r="E563" s="45" t="s">
        <v>295</v>
      </c>
      <c r="F563" s="45">
        <v>24</v>
      </c>
      <c r="G563" s="46">
        <v>1.77</v>
      </c>
      <c r="H563" s="73">
        <f t="shared" ref="H563:H568" si="83">G563*0.95</f>
        <v>1.6815</v>
      </c>
      <c r="I563" s="28" t="s">
        <v>213</v>
      </c>
      <c r="J563" s="28"/>
      <c r="K563" s="95"/>
      <c r="L563" s="458"/>
      <c r="M563" s="459"/>
      <c r="N563" s="29">
        <f t="shared" si="76"/>
        <v>0</v>
      </c>
      <c r="O563" s="3">
        <f t="shared" si="77"/>
        <v>0</v>
      </c>
      <c r="P563" s="30">
        <v>20</v>
      </c>
    </row>
    <row r="564" spans="1:25" s="60" customFormat="1" ht="12.75" x14ac:dyDescent="0.2">
      <c r="A564" s="425"/>
      <c r="B564" s="425" t="s">
        <v>1017</v>
      </c>
      <c r="C564" s="104" t="s">
        <v>801</v>
      </c>
      <c r="D564" s="9" t="s">
        <v>802</v>
      </c>
      <c r="E564" s="26" t="s">
        <v>295</v>
      </c>
      <c r="F564" s="26">
        <v>24</v>
      </c>
      <c r="G564" s="27">
        <v>1.77</v>
      </c>
      <c r="H564" s="74">
        <f t="shared" si="83"/>
        <v>1.6815</v>
      </c>
      <c r="I564" s="32" t="s">
        <v>213</v>
      </c>
      <c r="J564" s="32"/>
      <c r="K564" s="96"/>
      <c r="L564" s="454"/>
      <c r="M564" s="455"/>
      <c r="N564" s="33">
        <f t="shared" si="76"/>
        <v>0</v>
      </c>
      <c r="O564" s="5">
        <f t="shared" si="77"/>
        <v>0</v>
      </c>
      <c r="P564" s="34">
        <v>20</v>
      </c>
    </row>
    <row r="565" spans="1:25" s="60" customFormat="1" ht="12.75" x14ac:dyDescent="0.2">
      <c r="A565" s="425"/>
      <c r="B565" s="425" t="s">
        <v>1017</v>
      </c>
      <c r="C565" s="104" t="s">
        <v>803</v>
      </c>
      <c r="D565" s="9" t="s">
        <v>3918</v>
      </c>
      <c r="E565" s="26" t="s">
        <v>295</v>
      </c>
      <c r="F565" s="26">
        <v>24</v>
      </c>
      <c r="G565" s="27">
        <v>1.77</v>
      </c>
      <c r="H565" s="74">
        <f t="shared" si="83"/>
        <v>1.6815</v>
      </c>
      <c r="I565" s="32" t="s">
        <v>213</v>
      </c>
      <c r="J565" s="32"/>
      <c r="K565" s="96"/>
      <c r="L565" s="454"/>
      <c r="M565" s="455"/>
      <c r="N565" s="33">
        <f t="shared" si="76"/>
        <v>0</v>
      </c>
      <c r="O565" s="5">
        <f t="shared" si="77"/>
        <v>0</v>
      </c>
      <c r="P565" s="34">
        <v>20</v>
      </c>
    </row>
    <row r="566" spans="1:25" s="60" customFormat="1" ht="12.75" x14ac:dyDescent="0.2">
      <c r="A566" s="425"/>
      <c r="B566" s="425" t="s">
        <v>1017</v>
      </c>
      <c r="C566" s="104" t="s">
        <v>804</v>
      </c>
      <c r="D566" s="9" t="s">
        <v>3917</v>
      </c>
      <c r="E566" s="26" t="s">
        <v>295</v>
      </c>
      <c r="F566" s="26">
        <v>24</v>
      </c>
      <c r="G566" s="27">
        <v>1.77</v>
      </c>
      <c r="H566" s="74">
        <f t="shared" si="83"/>
        <v>1.6815</v>
      </c>
      <c r="I566" s="32" t="s">
        <v>213</v>
      </c>
      <c r="J566" s="32"/>
      <c r="K566" s="96"/>
      <c r="L566" s="454"/>
      <c r="M566" s="455"/>
      <c r="N566" s="33">
        <f t="shared" si="76"/>
        <v>0</v>
      </c>
      <c r="O566" s="5">
        <f t="shared" si="77"/>
        <v>0</v>
      </c>
      <c r="P566" s="34">
        <v>20</v>
      </c>
    </row>
    <row r="567" spans="1:25" s="60" customFormat="1" ht="12.75" x14ac:dyDescent="0.2">
      <c r="A567" s="425"/>
      <c r="B567" s="425" t="s">
        <v>1017</v>
      </c>
      <c r="C567" s="104" t="s">
        <v>805</v>
      </c>
      <c r="D567" s="9" t="s">
        <v>806</v>
      </c>
      <c r="E567" s="26" t="s">
        <v>295</v>
      </c>
      <c r="F567" s="26">
        <v>24</v>
      </c>
      <c r="G567" s="27">
        <v>1.77</v>
      </c>
      <c r="H567" s="74">
        <f t="shared" si="83"/>
        <v>1.6815</v>
      </c>
      <c r="I567" s="32" t="s">
        <v>213</v>
      </c>
      <c r="J567" s="32"/>
      <c r="K567" s="96"/>
      <c r="L567" s="454"/>
      <c r="M567" s="455"/>
      <c r="N567" s="33">
        <f t="shared" si="76"/>
        <v>0</v>
      </c>
      <c r="O567" s="5">
        <f t="shared" si="77"/>
        <v>0</v>
      </c>
      <c r="P567" s="34">
        <v>20</v>
      </c>
    </row>
    <row r="568" spans="1:25" s="60" customFormat="1" ht="12.75" x14ac:dyDescent="0.2">
      <c r="A568" s="425"/>
      <c r="B568" s="425" t="s">
        <v>1017</v>
      </c>
      <c r="C568" s="62" t="s">
        <v>807</v>
      </c>
      <c r="D568" s="10" t="s">
        <v>3919</v>
      </c>
      <c r="E568" s="36" t="s">
        <v>295</v>
      </c>
      <c r="F568" s="36">
        <v>24</v>
      </c>
      <c r="G568" s="37">
        <v>1.65</v>
      </c>
      <c r="H568" s="75">
        <f t="shared" si="83"/>
        <v>1.5674999999999999</v>
      </c>
      <c r="I568" s="38" t="s">
        <v>213</v>
      </c>
      <c r="J568" s="38"/>
      <c r="K568" s="97"/>
      <c r="L568" s="456"/>
      <c r="M568" s="457"/>
      <c r="N568" s="39">
        <f t="shared" si="76"/>
        <v>0</v>
      </c>
      <c r="O568" s="7">
        <f t="shared" si="77"/>
        <v>0</v>
      </c>
      <c r="P568" s="40">
        <v>20</v>
      </c>
    </row>
    <row r="569" spans="1:25" ht="23.25" x14ac:dyDescent="0.35">
      <c r="A569" s="426"/>
      <c r="B569" s="426" t="s">
        <v>1017</v>
      </c>
      <c r="D569" s="252" t="s">
        <v>819</v>
      </c>
      <c r="E569" s="71"/>
      <c r="F569" s="71"/>
      <c r="G569" s="71"/>
      <c r="H569" s="71"/>
      <c r="I569" s="71"/>
      <c r="J569" s="71"/>
      <c r="K569" s="72"/>
      <c r="O569" s="22"/>
      <c r="P569" s="23"/>
      <c r="Q569" s="60"/>
      <c r="R569" s="60"/>
      <c r="S569" s="60"/>
      <c r="T569" s="60"/>
      <c r="U569" s="60"/>
      <c r="V569" s="60"/>
      <c r="W569" s="60"/>
      <c r="X569" s="60"/>
      <c r="Y569" s="60"/>
    </row>
    <row r="570" spans="1:25" s="60" customFormat="1" ht="12.75" x14ac:dyDescent="0.2">
      <c r="A570" s="425"/>
      <c r="B570" s="425" t="s">
        <v>1017</v>
      </c>
      <c r="C570" s="61" t="s">
        <v>808</v>
      </c>
      <c r="D570" s="49" t="s">
        <v>809</v>
      </c>
      <c r="E570" s="45" t="s">
        <v>295</v>
      </c>
      <c r="F570" s="45">
        <v>24</v>
      </c>
      <c r="G570" s="46">
        <v>1.74</v>
      </c>
      <c r="H570" s="73">
        <f>G570*0.95</f>
        <v>1.653</v>
      </c>
      <c r="I570" s="28" t="s">
        <v>810</v>
      </c>
      <c r="J570" s="28"/>
      <c r="K570" s="95"/>
      <c r="L570" s="458"/>
      <c r="M570" s="459"/>
      <c r="N570" s="29">
        <f t="shared" si="76"/>
        <v>0</v>
      </c>
      <c r="O570" s="3">
        <f t="shared" si="77"/>
        <v>0</v>
      </c>
      <c r="P570" s="30">
        <v>20</v>
      </c>
    </row>
    <row r="571" spans="1:25" s="60" customFormat="1" ht="12.75" x14ac:dyDescent="0.2">
      <c r="A571" s="425"/>
      <c r="B571" s="425" t="s">
        <v>1017</v>
      </c>
      <c r="C571" s="104" t="s">
        <v>811</v>
      </c>
      <c r="D571" s="9" t="s">
        <v>812</v>
      </c>
      <c r="E571" s="26" t="s">
        <v>295</v>
      </c>
      <c r="F571" s="26">
        <v>24</v>
      </c>
      <c r="G571" s="27">
        <v>1.79</v>
      </c>
      <c r="H571" s="74">
        <f>G571*0.95</f>
        <v>1.7004999999999999</v>
      </c>
      <c r="I571" s="32" t="s">
        <v>810</v>
      </c>
      <c r="J571" s="32"/>
      <c r="K571" s="96"/>
      <c r="L571" s="454"/>
      <c r="M571" s="455"/>
      <c r="N571" s="33">
        <f t="shared" si="76"/>
        <v>0</v>
      </c>
      <c r="O571" s="5">
        <f t="shared" si="77"/>
        <v>0</v>
      </c>
      <c r="P571" s="34">
        <v>20</v>
      </c>
    </row>
    <row r="572" spans="1:25" s="60" customFormat="1" ht="12.75" x14ac:dyDescent="0.2">
      <c r="A572" s="425"/>
      <c r="B572" s="425" t="s">
        <v>1017</v>
      </c>
      <c r="C572" s="104" t="s">
        <v>813</v>
      </c>
      <c r="D572" s="9" t="s">
        <v>814</v>
      </c>
      <c r="E572" s="26" t="s">
        <v>295</v>
      </c>
      <c r="F572" s="26">
        <v>24</v>
      </c>
      <c r="G572" s="27">
        <v>1.84</v>
      </c>
      <c r="H572" s="74">
        <f>G572*0.95</f>
        <v>1.748</v>
      </c>
      <c r="I572" s="32" t="s">
        <v>810</v>
      </c>
      <c r="J572" s="32"/>
      <c r="K572" s="96"/>
      <c r="L572" s="454"/>
      <c r="M572" s="455"/>
      <c r="N572" s="33">
        <f t="shared" si="76"/>
        <v>0</v>
      </c>
      <c r="O572" s="5">
        <f t="shared" si="77"/>
        <v>0</v>
      </c>
      <c r="P572" s="34">
        <v>20</v>
      </c>
    </row>
    <row r="573" spans="1:25" s="60" customFormat="1" ht="12.75" x14ac:dyDescent="0.2">
      <c r="A573" s="425"/>
      <c r="B573" s="425" t="s">
        <v>1017</v>
      </c>
      <c r="C573" s="104" t="s">
        <v>815</v>
      </c>
      <c r="D573" s="9" t="s">
        <v>816</v>
      </c>
      <c r="E573" s="26" t="s">
        <v>295</v>
      </c>
      <c r="F573" s="26">
        <v>24</v>
      </c>
      <c r="G573" s="27">
        <v>1.84</v>
      </c>
      <c r="H573" s="74">
        <f>G573*0.95</f>
        <v>1.748</v>
      </c>
      <c r="I573" s="32" t="s">
        <v>810</v>
      </c>
      <c r="J573" s="32"/>
      <c r="K573" s="96"/>
      <c r="L573" s="454"/>
      <c r="M573" s="455"/>
      <c r="N573" s="33">
        <f t="shared" si="76"/>
        <v>0</v>
      </c>
      <c r="O573" s="5">
        <f t="shared" si="77"/>
        <v>0</v>
      </c>
      <c r="P573" s="34">
        <v>20</v>
      </c>
    </row>
    <row r="574" spans="1:25" s="60" customFormat="1" ht="12.75" x14ac:dyDescent="0.2">
      <c r="A574" s="425"/>
      <c r="B574" s="425" t="s">
        <v>1017</v>
      </c>
      <c r="C574" s="62" t="s">
        <v>817</v>
      </c>
      <c r="D574" s="10" t="s">
        <v>818</v>
      </c>
      <c r="E574" s="191" t="s">
        <v>699</v>
      </c>
      <c r="F574" s="36">
        <v>12</v>
      </c>
      <c r="G574" s="37">
        <v>2.63</v>
      </c>
      <c r="H574" s="75">
        <f>G574*0.95</f>
        <v>2.4984999999999999</v>
      </c>
      <c r="I574" s="38" t="s">
        <v>810</v>
      </c>
      <c r="J574" s="38"/>
      <c r="K574" s="97"/>
      <c r="L574" s="456"/>
      <c r="M574" s="457"/>
      <c r="N574" s="39">
        <f t="shared" si="76"/>
        <v>0</v>
      </c>
      <c r="O574" s="7">
        <f t="shared" si="77"/>
        <v>0</v>
      </c>
      <c r="P574" s="40">
        <v>20</v>
      </c>
    </row>
    <row r="575" spans="1:25" x14ac:dyDescent="0.2">
      <c r="A575" s="426"/>
      <c r="B575" s="426"/>
      <c r="Q575" s="60"/>
      <c r="R575" s="60"/>
      <c r="S575" s="60"/>
      <c r="T575" s="60"/>
      <c r="U575" s="60"/>
      <c r="V575" s="60"/>
      <c r="W575" s="60"/>
      <c r="X575" s="60"/>
      <c r="Y575" s="60"/>
    </row>
    <row r="576" spans="1:25" x14ac:dyDescent="0.2">
      <c r="A576" s="426"/>
      <c r="B576" s="426"/>
      <c r="Q576" s="60"/>
      <c r="R576" s="60"/>
      <c r="S576" s="60"/>
      <c r="T576" s="60"/>
      <c r="U576" s="60"/>
      <c r="V576" s="60"/>
      <c r="W576" s="60"/>
      <c r="X576" s="60"/>
      <c r="Y576" s="60"/>
    </row>
    <row r="577" spans="1:25" x14ac:dyDescent="0.2">
      <c r="A577" s="426"/>
      <c r="B577" s="426"/>
      <c r="Q577" s="60"/>
      <c r="R577" s="60"/>
      <c r="S577" s="60"/>
      <c r="T577" s="60"/>
      <c r="U577" s="60"/>
      <c r="V577" s="60"/>
      <c r="W577" s="60"/>
      <c r="X577" s="60"/>
      <c r="Y577" s="60"/>
    </row>
    <row r="578" spans="1:25" x14ac:dyDescent="0.2">
      <c r="A578" s="426"/>
      <c r="B578" s="426"/>
      <c r="Q578" s="60"/>
      <c r="R578" s="60"/>
      <c r="S578" s="60"/>
      <c r="T578" s="60"/>
      <c r="U578" s="60"/>
      <c r="V578" s="60"/>
      <c r="W578" s="60"/>
      <c r="X578" s="60"/>
      <c r="Y578" s="60"/>
    </row>
    <row r="579" spans="1:25" x14ac:dyDescent="0.2">
      <c r="A579" s="426"/>
      <c r="B579" s="426"/>
      <c r="Q579" s="60"/>
      <c r="R579" s="60"/>
      <c r="S579" s="60"/>
      <c r="T579" s="60"/>
      <c r="U579" s="60"/>
      <c r="V579" s="60"/>
      <c r="W579" s="60"/>
      <c r="X579" s="60"/>
      <c r="Y579" s="60"/>
    </row>
    <row r="580" spans="1:25" x14ac:dyDescent="0.2">
      <c r="A580" s="426"/>
      <c r="B580" s="426"/>
      <c r="Q580" s="60"/>
      <c r="R580" s="60"/>
      <c r="S580" s="60"/>
      <c r="T580" s="60"/>
      <c r="U580" s="60"/>
      <c r="V580" s="60"/>
      <c r="W580" s="60"/>
      <c r="X580" s="60"/>
      <c r="Y580" s="60"/>
    </row>
    <row r="581" spans="1:25" x14ac:dyDescent="0.2">
      <c r="A581" s="426"/>
      <c r="B581" s="426"/>
      <c r="Q581" s="60"/>
      <c r="R581" s="60"/>
      <c r="S581" s="60"/>
      <c r="T581" s="60"/>
      <c r="U581" s="60"/>
      <c r="V581" s="60"/>
      <c r="W581" s="60"/>
      <c r="X581" s="60"/>
      <c r="Y581" s="60"/>
    </row>
    <row r="582" spans="1:25" x14ac:dyDescent="0.2">
      <c r="A582" s="426"/>
      <c r="B582" s="426"/>
      <c r="Q582" s="60"/>
      <c r="R582" s="60"/>
      <c r="S582" s="60"/>
      <c r="T582" s="60"/>
      <c r="U582" s="60"/>
      <c r="V582" s="60"/>
      <c r="W582" s="60"/>
      <c r="X582" s="60"/>
      <c r="Y582" s="60"/>
    </row>
    <row r="583" spans="1:25" x14ac:dyDescent="0.2">
      <c r="A583" s="426"/>
      <c r="B583" s="426"/>
      <c r="Q583" s="60"/>
      <c r="R583" s="60"/>
      <c r="S583" s="60"/>
      <c r="T583" s="60"/>
      <c r="U583" s="60"/>
      <c r="V583" s="60"/>
      <c r="W583" s="60"/>
      <c r="X583" s="60"/>
      <c r="Y583" s="60"/>
    </row>
    <row r="584" spans="1:25" s="60" customFormat="1" ht="34.5" x14ac:dyDescent="0.2">
      <c r="A584" s="426"/>
      <c r="B584" s="426" t="s">
        <v>56</v>
      </c>
      <c r="D584" s="476" t="s">
        <v>56</v>
      </c>
      <c r="E584" s="476"/>
      <c r="F584" s="476"/>
      <c r="G584" s="476"/>
      <c r="H584" s="476"/>
      <c r="I584" s="476"/>
      <c r="J584" s="476"/>
      <c r="K584" s="476"/>
    </row>
    <row r="585" spans="1:25" x14ac:dyDescent="0.2">
      <c r="A585" s="427"/>
      <c r="B585" s="427"/>
      <c r="C585" s="24"/>
      <c r="D585" s="24"/>
      <c r="E585" s="477" t="s">
        <v>41</v>
      </c>
      <c r="F585" s="478" t="s">
        <v>39</v>
      </c>
      <c r="G585" s="479" t="s">
        <v>6</v>
      </c>
      <c r="H585" s="481" t="s">
        <v>51</v>
      </c>
      <c r="I585" s="482" t="s">
        <v>2</v>
      </c>
      <c r="J585" s="483" t="s">
        <v>3</v>
      </c>
      <c r="K585" s="514" t="s">
        <v>37</v>
      </c>
      <c r="L585" s="460" t="s">
        <v>7</v>
      </c>
      <c r="M585" s="461"/>
      <c r="N585" s="461"/>
      <c r="O585" s="461"/>
      <c r="P585" s="462"/>
      <c r="Q585" s="60"/>
      <c r="R585" s="60"/>
      <c r="S585" s="60"/>
      <c r="T585" s="60"/>
      <c r="U585" s="60"/>
      <c r="V585" s="60"/>
      <c r="W585" s="60"/>
      <c r="X585" s="60"/>
      <c r="Y585" s="60"/>
    </row>
    <row r="586" spans="1:25" ht="14.25" customHeight="1" x14ac:dyDescent="0.2">
      <c r="A586" s="427"/>
      <c r="B586" s="427"/>
      <c r="C586" s="463" t="s">
        <v>0</v>
      </c>
      <c r="D586" s="464" t="s">
        <v>1</v>
      </c>
      <c r="E586" s="477"/>
      <c r="F586" s="478"/>
      <c r="G586" s="480"/>
      <c r="H586" s="481"/>
      <c r="I586" s="482"/>
      <c r="J586" s="483"/>
      <c r="K586" s="514"/>
      <c r="L586" s="499" t="s">
        <v>8</v>
      </c>
      <c r="M586" s="500"/>
      <c r="N586" s="470" t="s">
        <v>4</v>
      </c>
      <c r="O586" s="472" t="s">
        <v>9</v>
      </c>
      <c r="P586" s="473" t="s">
        <v>52</v>
      </c>
      <c r="Q586" s="60"/>
      <c r="R586" s="60"/>
      <c r="S586" s="60"/>
      <c r="T586" s="60"/>
      <c r="U586" s="60"/>
      <c r="V586" s="60"/>
      <c r="W586" s="60"/>
      <c r="X586" s="60"/>
      <c r="Y586" s="60"/>
    </row>
    <row r="587" spans="1:25" x14ac:dyDescent="0.2">
      <c r="A587" s="427"/>
      <c r="B587" s="427"/>
      <c r="C587" s="463"/>
      <c r="D587" s="465"/>
      <c r="E587" s="477"/>
      <c r="F587" s="478"/>
      <c r="G587" s="479"/>
      <c r="H587" s="481"/>
      <c r="I587" s="482"/>
      <c r="J587" s="483"/>
      <c r="K587" s="514"/>
      <c r="L587" s="501"/>
      <c r="M587" s="502"/>
      <c r="N587" s="471"/>
      <c r="O587" s="472"/>
      <c r="P587" s="473"/>
      <c r="Q587" s="60"/>
      <c r="R587" s="60"/>
      <c r="S587" s="60"/>
      <c r="T587" s="60"/>
      <c r="U587" s="60"/>
      <c r="V587" s="60"/>
      <c r="W587" s="60"/>
      <c r="X587" s="60"/>
      <c r="Y587" s="60"/>
    </row>
    <row r="588" spans="1:25" ht="23.25" x14ac:dyDescent="0.35">
      <c r="A588" s="426"/>
      <c r="B588" s="426" t="s">
        <v>56</v>
      </c>
      <c r="D588" s="252" t="s">
        <v>824</v>
      </c>
      <c r="E588" s="252"/>
      <c r="F588" s="252"/>
      <c r="G588" s="252"/>
      <c r="H588" s="252"/>
      <c r="I588" s="252"/>
      <c r="J588" s="252"/>
      <c r="K588" s="252"/>
      <c r="L588" s="252"/>
      <c r="M588" s="252"/>
      <c r="N588" s="252"/>
      <c r="O588" s="252"/>
      <c r="P588" s="252"/>
      <c r="Q588" s="60"/>
      <c r="R588" s="60"/>
      <c r="S588" s="60"/>
      <c r="T588" s="60"/>
      <c r="U588" s="60"/>
      <c r="V588" s="60"/>
      <c r="W588" s="60"/>
      <c r="X588" s="60"/>
      <c r="Y588" s="60"/>
    </row>
    <row r="589" spans="1:25" s="60" customFormat="1" ht="12.75" x14ac:dyDescent="0.2">
      <c r="A589" s="425"/>
      <c r="B589" s="425" t="s">
        <v>56</v>
      </c>
      <c r="C589" s="61" t="s">
        <v>825</v>
      </c>
      <c r="D589" s="49" t="s">
        <v>826</v>
      </c>
      <c r="E589" s="45" t="s">
        <v>295</v>
      </c>
      <c r="F589" s="45">
        <v>14</v>
      </c>
      <c r="G589" s="46">
        <v>1.66</v>
      </c>
      <c r="H589" s="73">
        <f t="shared" ref="H589:H594" si="84">G589*0.95</f>
        <v>1.577</v>
      </c>
      <c r="I589" s="28" t="s">
        <v>215</v>
      </c>
      <c r="J589" s="28" t="s">
        <v>14</v>
      </c>
      <c r="K589" s="95"/>
      <c r="L589" s="458"/>
      <c r="M589" s="459"/>
      <c r="N589" s="29">
        <f t="shared" ref="N589:N615" si="85">O589*G589</f>
        <v>0</v>
      </c>
      <c r="O589" s="3">
        <f t="shared" ref="O589:O615" si="86">L589*F589</f>
        <v>0</v>
      </c>
      <c r="P589" s="30">
        <v>20</v>
      </c>
    </row>
    <row r="590" spans="1:25" s="60" customFormat="1" ht="12.75" x14ac:dyDescent="0.2">
      <c r="A590" s="425"/>
      <c r="B590" s="425" t="s">
        <v>56</v>
      </c>
      <c r="C590" s="104" t="s">
        <v>827</v>
      </c>
      <c r="D590" s="10" t="s">
        <v>855</v>
      </c>
      <c r="E590" s="26" t="s">
        <v>295</v>
      </c>
      <c r="F590" s="26">
        <v>14</v>
      </c>
      <c r="G590" s="27">
        <v>2.08</v>
      </c>
      <c r="H590" s="75">
        <f t="shared" si="84"/>
        <v>1.976</v>
      </c>
      <c r="I590" s="32" t="s">
        <v>215</v>
      </c>
      <c r="J590" s="32" t="s">
        <v>14</v>
      </c>
      <c r="K590" s="97"/>
      <c r="L590" s="456"/>
      <c r="M590" s="457"/>
      <c r="N590" s="33">
        <f t="shared" si="85"/>
        <v>0</v>
      </c>
      <c r="O590" s="7">
        <f t="shared" si="86"/>
        <v>0</v>
      </c>
      <c r="P590" s="40">
        <v>20</v>
      </c>
    </row>
    <row r="591" spans="1:25" s="60" customFormat="1" ht="12.75" x14ac:dyDescent="0.2">
      <c r="A591" s="425"/>
      <c r="B591" s="425" t="s">
        <v>56</v>
      </c>
      <c r="C591" s="61" t="s">
        <v>829</v>
      </c>
      <c r="D591" s="49" t="s">
        <v>830</v>
      </c>
      <c r="E591" s="45" t="s">
        <v>49</v>
      </c>
      <c r="F591" s="45">
        <v>6</v>
      </c>
      <c r="G591" s="46">
        <v>3.02</v>
      </c>
      <c r="H591" s="73">
        <f t="shared" si="84"/>
        <v>2.8689999999999998</v>
      </c>
      <c r="I591" s="28" t="s">
        <v>215</v>
      </c>
      <c r="J591" s="28" t="s">
        <v>14</v>
      </c>
      <c r="K591" s="95"/>
      <c r="L591" s="458"/>
      <c r="M591" s="459"/>
      <c r="N591" s="29">
        <f t="shared" si="85"/>
        <v>0</v>
      </c>
      <c r="O591" s="3">
        <f t="shared" si="86"/>
        <v>0</v>
      </c>
      <c r="P591" s="30">
        <v>20</v>
      </c>
    </row>
    <row r="592" spans="1:25" s="60" customFormat="1" ht="12.75" x14ac:dyDescent="0.2">
      <c r="A592" s="425"/>
      <c r="B592" s="425" t="s">
        <v>56</v>
      </c>
      <c r="C592" s="104" t="s">
        <v>831</v>
      </c>
      <c r="D592" s="9" t="s">
        <v>832</v>
      </c>
      <c r="E592" s="26" t="s">
        <v>49</v>
      </c>
      <c r="F592" s="26">
        <v>6</v>
      </c>
      <c r="G592" s="27">
        <v>3.02</v>
      </c>
      <c r="H592" s="74">
        <f t="shared" si="84"/>
        <v>2.8689999999999998</v>
      </c>
      <c r="I592" s="32" t="s">
        <v>215</v>
      </c>
      <c r="J592" s="32" t="s">
        <v>14</v>
      </c>
      <c r="K592" s="96"/>
      <c r="L592" s="454"/>
      <c r="M592" s="455"/>
      <c r="N592" s="33">
        <f t="shared" si="85"/>
        <v>0</v>
      </c>
      <c r="O592" s="5">
        <f t="shared" si="86"/>
        <v>0</v>
      </c>
      <c r="P592" s="34">
        <v>20</v>
      </c>
    </row>
    <row r="593" spans="1:25" s="60" customFormat="1" ht="12.75" x14ac:dyDescent="0.2">
      <c r="A593" s="425"/>
      <c r="B593" s="425" t="s">
        <v>56</v>
      </c>
      <c r="C593" s="104" t="s">
        <v>833</v>
      </c>
      <c r="D593" s="9" t="s">
        <v>826</v>
      </c>
      <c r="E593" s="26" t="s">
        <v>49</v>
      </c>
      <c r="F593" s="26">
        <v>6</v>
      </c>
      <c r="G593" s="27">
        <v>3.02</v>
      </c>
      <c r="H593" s="74">
        <f t="shared" si="84"/>
        <v>2.8689999999999998</v>
      </c>
      <c r="I593" s="32" t="s">
        <v>215</v>
      </c>
      <c r="J593" s="32" t="s">
        <v>14</v>
      </c>
      <c r="K593" s="96"/>
      <c r="L593" s="454"/>
      <c r="M593" s="455"/>
      <c r="N593" s="33">
        <f t="shared" si="85"/>
        <v>0</v>
      </c>
      <c r="O593" s="5">
        <f t="shared" si="86"/>
        <v>0</v>
      </c>
      <c r="P593" s="34">
        <v>20</v>
      </c>
    </row>
    <row r="594" spans="1:25" s="60" customFormat="1" ht="12.75" x14ac:dyDescent="0.2">
      <c r="A594" s="425"/>
      <c r="B594" s="425" t="s">
        <v>56</v>
      </c>
      <c r="C594" s="62" t="s">
        <v>834</v>
      </c>
      <c r="D594" s="10" t="s">
        <v>828</v>
      </c>
      <c r="E594" s="36" t="s">
        <v>49</v>
      </c>
      <c r="F594" s="36">
        <v>6</v>
      </c>
      <c r="G594" s="37">
        <v>3.68</v>
      </c>
      <c r="H594" s="75">
        <f t="shared" si="84"/>
        <v>3.496</v>
      </c>
      <c r="I594" s="38" t="s">
        <v>215</v>
      </c>
      <c r="J594" s="38" t="s">
        <v>14</v>
      </c>
      <c r="K594" s="97"/>
      <c r="L594" s="456"/>
      <c r="M594" s="457"/>
      <c r="N594" s="39">
        <f t="shared" si="85"/>
        <v>0</v>
      </c>
      <c r="O594" s="7">
        <f t="shared" si="86"/>
        <v>0</v>
      </c>
      <c r="P594" s="40">
        <v>20</v>
      </c>
    </row>
    <row r="595" spans="1:25" ht="23.25" x14ac:dyDescent="0.35">
      <c r="A595" s="426"/>
      <c r="B595" s="426" t="s">
        <v>56</v>
      </c>
      <c r="D595" s="252" t="s">
        <v>3930</v>
      </c>
      <c r="E595" s="71"/>
      <c r="F595" s="71"/>
      <c r="G595" s="71"/>
      <c r="H595" s="71"/>
      <c r="I595" s="71"/>
      <c r="J595" s="71"/>
      <c r="K595" s="192"/>
      <c r="O595" s="22"/>
      <c r="P595" s="23"/>
      <c r="Q595" s="60"/>
      <c r="R595" s="60"/>
      <c r="S595" s="60"/>
      <c r="T595" s="60"/>
      <c r="U595" s="60"/>
      <c r="V595" s="60"/>
      <c r="W595" s="60"/>
      <c r="X595" s="60"/>
      <c r="Y595" s="60"/>
    </row>
    <row r="596" spans="1:25" s="60" customFormat="1" ht="12.75" x14ac:dyDescent="0.2">
      <c r="A596" s="425"/>
      <c r="B596" s="425" t="s">
        <v>56</v>
      </c>
      <c r="C596" s="61" t="s">
        <v>3920</v>
      </c>
      <c r="D596" s="49" t="s">
        <v>3926</v>
      </c>
      <c r="E596" s="45" t="s">
        <v>295</v>
      </c>
      <c r="F596" s="45">
        <v>12</v>
      </c>
      <c r="G596" s="46">
        <v>1.68</v>
      </c>
      <c r="H596" s="73">
        <f t="shared" ref="H596:H598" si="87">G596*0.95</f>
        <v>1.5959999999999999</v>
      </c>
      <c r="I596" s="28" t="s">
        <v>3929</v>
      </c>
      <c r="J596" s="28" t="s">
        <v>14</v>
      </c>
      <c r="K596" s="95"/>
      <c r="L596" s="458"/>
      <c r="M596" s="459"/>
      <c r="N596" s="29">
        <f t="shared" ref="N596:N598" si="88">O596*G596</f>
        <v>0</v>
      </c>
      <c r="O596" s="3">
        <f t="shared" ref="O596:O598" si="89">L596*F596</f>
        <v>0</v>
      </c>
      <c r="P596" s="30">
        <v>20</v>
      </c>
    </row>
    <row r="597" spans="1:25" s="60" customFormat="1" ht="12.75" x14ac:dyDescent="0.2">
      <c r="A597" s="425"/>
      <c r="B597" s="425" t="s">
        <v>56</v>
      </c>
      <c r="C597" s="104" t="s">
        <v>3921</v>
      </c>
      <c r="D597" s="9" t="s">
        <v>3927</v>
      </c>
      <c r="E597" s="26" t="s">
        <v>295</v>
      </c>
      <c r="F597" s="26">
        <v>12</v>
      </c>
      <c r="G597" s="27">
        <v>1.79</v>
      </c>
      <c r="H597" s="74">
        <f t="shared" si="87"/>
        <v>1.7004999999999999</v>
      </c>
      <c r="I597" s="32" t="s">
        <v>3929</v>
      </c>
      <c r="J597" s="32" t="s">
        <v>14</v>
      </c>
      <c r="K597" s="96"/>
      <c r="L597" s="454"/>
      <c r="M597" s="455"/>
      <c r="N597" s="33">
        <f t="shared" si="88"/>
        <v>0</v>
      </c>
      <c r="O597" s="5">
        <f t="shared" si="89"/>
        <v>0</v>
      </c>
      <c r="P597" s="34">
        <v>20</v>
      </c>
    </row>
    <row r="598" spans="1:25" s="60" customFormat="1" ht="12.75" x14ac:dyDescent="0.2">
      <c r="A598" s="425"/>
      <c r="B598" s="425" t="s">
        <v>56</v>
      </c>
      <c r="C598" s="62" t="s">
        <v>3922</v>
      </c>
      <c r="D598" s="10" t="s">
        <v>3928</v>
      </c>
      <c r="E598" s="36" t="s">
        <v>295</v>
      </c>
      <c r="F598" s="36">
        <v>12</v>
      </c>
      <c r="G598" s="37">
        <v>1.47</v>
      </c>
      <c r="H598" s="75">
        <f t="shared" si="87"/>
        <v>1.3964999999999999</v>
      </c>
      <c r="I598" s="38" t="s">
        <v>3929</v>
      </c>
      <c r="J598" s="38" t="s">
        <v>14</v>
      </c>
      <c r="K598" s="97"/>
      <c r="L598" s="456"/>
      <c r="M598" s="457"/>
      <c r="N598" s="39">
        <f t="shared" si="88"/>
        <v>0</v>
      </c>
      <c r="O598" s="7">
        <f t="shared" si="89"/>
        <v>0</v>
      </c>
      <c r="P598" s="40" t="s">
        <v>15</v>
      </c>
    </row>
    <row r="599" spans="1:25" s="60" customFormat="1" ht="12.75" x14ac:dyDescent="0.2">
      <c r="A599" s="425"/>
      <c r="B599" s="425" t="s">
        <v>56</v>
      </c>
      <c r="C599" s="61" t="s">
        <v>3923</v>
      </c>
      <c r="D599" s="49" t="s">
        <v>3926</v>
      </c>
      <c r="E599" s="45" t="s">
        <v>49</v>
      </c>
      <c r="F599" s="45">
        <v>6</v>
      </c>
      <c r="G599" s="46">
        <v>3.47</v>
      </c>
      <c r="H599" s="73">
        <f t="shared" ref="H599:H601" si="90">G599*0.95</f>
        <v>3.2965</v>
      </c>
      <c r="I599" s="28" t="s">
        <v>3929</v>
      </c>
      <c r="J599" s="28" t="s">
        <v>14</v>
      </c>
      <c r="K599" s="95"/>
      <c r="L599" s="458"/>
      <c r="M599" s="459"/>
      <c r="N599" s="29">
        <f t="shared" ref="N599:N601" si="91">O599*G599</f>
        <v>0</v>
      </c>
      <c r="O599" s="3">
        <f t="shared" ref="O599:O601" si="92">L599*F599</f>
        <v>0</v>
      </c>
      <c r="P599" s="30">
        <v>20</v>
      </c>
    </row>
    <row r="600" spans="1:25" s="60" customFormat="1" ht="12.75" x14ac:dyDescent="0.2">
      <c r="A600" s="425"/>
      <c r="B600" s="425" t="s">
        <v>56</v>
      </c>
      <c r="C600" s="104" t="s">
        <v>3924</v>
      </c>
      <c r="D600" s="9" t="s">
        <v>3927</v>
      </c>
      <c r="E600" s="26" t="s">
        <v>49</v>
      </c>
      <c r="F600" s="26">
        <v>6</v>
      </c>
      <c r="G600" s="27">
        <v>3.68</v>
      </c>
      <c r="H600" s="74">
        <f t="shared" si="90"/>
        <v>3.496</v>
      </c>
      <c r="I600" s="32" t="s">
        <v>3929</v>
      </c>
      <c r="J600" s="32" t="s">
        <v>14</v>
      </c>
      <c r="K600" s="96"/>
      <c r="L600" s="454"/>
      <c r="M600" s="455"/>
      <c r="N600" s="33">
        <f t="shared" si="91"/>
        <v>0</v>
      </c>
      <c r="O600" s="5">
        <f t="shared" si="92"/>
        <v>0</v>
      </c>
      <c r="P600" s="34">
        <v>20</v>
      </c>
    </row>
    <row r="601" spans="1:25" s="60" customFormat="1" ht="12.75" x14ac:dyDescent="0.2">
      <c r="A601" s="425"/>
      <c r="B601" s="425" t="s">
        <v>56</v>
      </c>
      <c r="C601" s="62" t="s">
        <v>3925</v>
      </c>
      <c r="D601" s="10" t="s">
        <v>3928</v>
      </c>
      <c r="E601" s="36" t="s">
        <v>49</v>
      </c>
      <c r="F601" s="36">
        <v>6</v>
      </c>
      <c r="G601" s="37">
        <v>3.05</v>
      </c>
      <c r="H601" s="75">
        <f t="shared" si="90"/>
        <v>2.8974999999999995</v>
      </c>
      <c r="I601" s="38" t="s">
        <v>3929</v>
      </c>
      <c r="J601" s="38" t="s">
        <v>14</v>
      </c>
      <c r="K601" s="97"/>
      <c r="L601" s="456"/>
      <c r="M601" s="457"/>
      <c r="N601" s="39">
        <f t="shared" si="91"/>
        <v>0</v>
      </c>
      <c r="O601" s="7">
        <f t="shared" si="92"/>
        <v>0</v>
      </c>
      <c r="P601" s="40" t="s">
        <v>15</v>
      </c>
    </row>
    <row r="602" spans="1:25" ht="23.25" x14ac:dyDescent="0.35">
      <c r="A602" s="426"/>
      <c r="B602" s="426" t="s">
        <v>56</v>
      </c>
      <c r="D602" s="252" t="s">
        <v>3905</v>
      </c>
      <c r="E602" s="71"/>
      <c r="F602" s="71"/>
      <c r="G602" s="71"/>
      <c r="H602" s="71"/>
      <c r="I602" s="71"/>
      <c r="J602" s="71"/>
      <c r="K602" s="192"/>
      <c r="O602" s="22"/>
      <c r="P602" s="23"/>
      <c r="Q602" s="60"/>
      <c r="R602" s="60"/>
      <c r="S602" s="60"/>
      <c r="T602" s="60"/>
      <c r="U602" s="60"/>
      <c r="V602" s="60"/>
      <c r="W602" s="60"/>
      <c r="X602" s="60"/>
      <c r="Y602" s="60"/>
    </row>
    <row r="603" spans="1:25" s="60" customFormat="1" ht="12.75" x14ac:dyDescent="0.2">
      <c r="A603" s="425"/>
      <c r="B603" s="425" t="s">
        <v>56</v>
      </c>
      <c r="C603" s="105" t="s">
        <v>835</v>
      </c>
      <c r="D603" s="51" t="s">
        <v>826</v>
      </c>
      <c r="E603" s="64" t="s">
        <v>295</v>
      </c>
      <c r="F603" s="64">
        <v>12</v>
      </c>
      <c r="G603" s="76">
        <v>1.47</v>
      </c>
      <c r="H603" s="77">
        <f>G603*0.95</f>
        <v>1.3964999999999999</v>
      </c>
      <c r="I603" s="78" t="s">
        <v>2581</v>
      </c>
      <c r="J603" s="78" t="s">
        <v>14</v>
      </c>
      <c r="K603" s="106"/>
      <c r="L603" s="474"/>
      <c r="M603" s="475"/>
      <c r="N603" s="65">
        <f t="shared" si="85"/>
        <v>0</v>
      </c>
      <c r="O603" s="57">
        <f t="shared" si="86"/>
        <v>0</v>
      </c>
      <c r="P603" s="66">
        <v>20</v>
      </c>
    </row>
    <row r="604" spans="1:25" ht="23.25" x14ac:dyDescent="0.35">
      <c r="A604" s="426"/>
      <c r="B604" s="426" t="s">
        <v>56</v>
      </c>
      <c r="D604" s="252" t="s">
        <v>836</v>
      </c>
      <c r="E604" s="71"/>
      <c r="F604" s="71"/>
      <c r="G604" s="71"/>
      <c r="H604" s="71"/>
      <c r="I604" s="71"/>
      <c r="J604" s="71"/>
      <c r="K604" s="192"/>
      <c r="O604" s="22"/>
      <c r="P604" s="23"/>
      <c r="Q604" s="60"/>
      <c r="R604" s="60"/>
      <c r="S604" s="60"/>
      <c r="T604" s="60"/>
      <c r="U604" s="60"/>
      <c r="V604" s="60"/>
      <c r="W604" s="60"/>
      <c r="X604" s="60"/>
      <c r="Y604" s="60"/>
    </row>
    <row r="605" spans="1:25" s="60" customFormat="1" ht="12.75" x14ac:dyDescent="0.2">
      <c r="A605" s="425"/>
      <c r="B605" s="425" t="s">
        <v>56</v>
      </c>
      <c r="C605" s="105" t="s">
        <v>837</v>
      </c>
      <c r="D605" s="51" t="s">
        <v>832</v>
      </c>
      <c r="E605" s="64" t="s">
        <v>49</v>
      </c>
      <c r="F605" s="64">
        <v>6</v>
      </c>
      <c r="G605" s="76">
        <v>2.65</v>
      </c>
      <c r="H605" s="77">
        <f>G605*0.95</f>
        <v>2.5174999999999996</v>
      </c>
      <c r="I605" s="78" t="s">
        <v>121</v>
      </c>
      <c r="J605" s="78" t="s">
        <v>14</v>
      </c>
      <c r="K605" s="106"/>
      <c r="L605" s="474"/>
      <c r="M605" s="475"/>
      <c r="N605" s="65">
        <f t="shared" si="85"/>
        <v>0</v>
      </c>
      <c r="O605" s="57">
        <f t="shared" si="86"/>
        <v>0</v>
      </c>
      <c r="P605" s="66">
        <v>20</v>
      </c>
    </row>
    <row r="606" spans="1:25" ht="23.25" x14ac:dyDescent="0.35">
      <c r="A606" s="426"/>
      <c r="B606" s="426" t="s">
        <v>56</v>
      </c>
      <c r="D606" s="252" t="s">
        <v>838</v>
      </c>
      <c r="E606" s="71"/>
      <c r="F606" s="71"/>
      <c r="G606" s="71"/>
      <c r="H606" s="71"/>
      <c r="I606" s="71"/>
      <c r="J606" s="71"/>
      <c r="K606" s="192"/>
      <c r="O606" s="22"/>
      <c r="P606" s="23"/>
      <c r="Q606" s="60"/>
      <c r="R606" s="60"/>
      <c r="S606" s="60"/>
      <c r="T606" s="60"/>
      <c r="U606" s="60"/>
      <c r="V606" s="60"/>
      <c r="W606" s="60"/>
      <c r="X606" s="60"/>
      <c r="Y606" s="60"/>
    </row>
    <row r="607" spans="1:25" s="60" customFormat="1" ht="12.75" x14ac:dyDescent="0.2">
      <c r="A607" s="425"/>
      <c r="B607" s="425" t="s">
        <v>56</v>
      </c>
      <c r="C607" s="61" t="s">
        <v>839</v>
      </c>
      <c r="D607" s="49" t="s">
        <v>826</v>
      </c>
      <c r="E607" s="45" t="s">
        <v>295</v>
      </c>
      <c r="F607" s="45">
        <v>12</v>
      </c>
      <c r="G607" s="46">
        <v>1.6</v>
      </c>
      <c r="H607" s="73">
        <f t="shared" ref="H607:H612" si="93">G607*0.95</f>
        <v>1.52</v>
      </c>
      <c r="I607" s="28" t="s">
        <v>840</v>
      </c>
      <c r="J607" s="28"/>
      <c r="K607" s="95"/>
      <c r="L607" s="458"/>
      <c r="M607" s="459"/>
      <c r="N607" s="29">
        <f t="shared" si="85"/>
        <v>0</v>
      </c>
      <c r="O607" s="3">
        <f t="shared" si="86"/>
        <v>0</v>
      </c>
      <c r="P607" s="30">
        <v>20</v>
      </c>
    </row>
    <row r="608" spans="1:25" s="60" customFormat="1" ht="12.75" x14ac:dyDescent="0.2">
      <c r="A608" s="425"/>
      <c r="B608" s="425" t="s">
        <v>56</v>
      </c>
      <c r="C608" s="104" t="s">
        <v>841</v>
      </c>
      <c r="D608" s="9" t="s">
        <v>842</v>
      </c>
      <c r="E608" s="26" t="s">
        <v>295</v>
      </c>
      <c r="F608" s="26">
        <v>12</v>
      </c>
      <c r="G608" s="27">
        <v>1.7000000000000002</v>
      </c>
      <c r="H608" s="74">
        <f t="shared" si="93"/>
        <v>1.615</v>
      </c>
      <c r="I608" s="32" t="s">
        <v>840</v>
      </c>
      <c r="J608" s="32" t="s">
        <v>14</v>
      </c>
      <c r="K608" s="96"/>
      <c r="L608" s="454"/>
      <c r="M608" s="455"/>
      <c r="N608" s="33">
        <f t="shared" si="85"/>
        <v>0</v>
      </c>
      <c r="O608" s="5">
        <f t="shared" si="86"/>
        <v>0</v>
      </c>
      <c r="P608" s="34">
        <v>20</v>
      </c>
    </row>
    <row r="609" spans="1:25" s="60" customFormat="1" ht="12.75" x14ac:dyDescent="0.2">
      <c r="A609" s="425"/>
      <c r="B609" s="425" t="s">
        <v>56</v>
      </c>
      <c r="C609" s="104" t="s">
        <v>843</v>
      </c>
      <c r="D609" s="9" t="s">
        <v>844</v>
      </c>
      <c r="E609" s="26" t="s">
        <v>295</v>
      </c>
      <c r="F609" s="26">
        <v>12</v>
      </c>
      <c r="G609" s="27">
        <v>1.7000000000000002</v>
      </c>
      <c r="H609" s="74">
        <f t="shared" si="93"/>
        <v>1.615</v>
      </c>
      <c r="I609" s="32" t="s">
        <v>840</v>
      </c>
      <c r="J609" s="32"/>
      <c r="K609" s="96"/>
      <c r="L609" s="454"/>
      <c r="M609" s="455"/>
      <c r="N609" s="33">
        <f t="shared" si="85"/>
        <v>0</v>
      </c>
      <c r="O609" s="5">
        <f t="shared" si="86"/>
        <v>0</v>
      </c>
      <c r="P609" s="34">
        <v>20</v>
      </c>
    </row>
    <row r="610" spans="1:25" s="60" customFormat="1" ht="12.75" x14ac:dyDescent="0.2">
      <c r="A610" s="425"/>
      <c r="B610" s="425" t="s">
        <v>56</v>
      </c>
      <c r="C610" s="104" t="s">
        <v>845</v>
      </c>
      <c r="D610" s="9" t="s">
        <v>846</v>
      </c>
      <c r="E610" s="26" t="s">
        <v>295</v>
      </c>
      <c r="F610" s="26">
        <v>12</v>
      </c>
      <c r="G610" s="27">
        <v>1.7000000000000002</v>
      </c>
      <c r="H610" s="74">
        <f t="shared" si="93"/>
        <v>1.615</v>
      </c>
      <c r="I610" s="32" t="s">
        <v>840</v>
      </c>
      <c r="J610" s="32"/>
      <c r="K610" s="96"/>
      <c r="L610" s="454"/>
      <c r="M610" s="455"/>
      <c r="N610" s="33">
        <f t="shared" si="85"/>
        <v>0</v>
      </c>
      <c r="O610" s="5">
        <f t="shared" si="86"/>
        <v>0</v>
      </c>
      <c r="P610" s="34">
        <v>20</v>
      </c>
    </row>
    <row r="611" spans="1:25" s="60" customFormat="1" ht="12.75" x14ac:dyDescent="0.2">
      <c r="A611" s="425"/>
      <c r="B611" s="425" t="s">
        <v>56</v>
      </c>
      <c r="C611" s="104" t="s">
        <v>847</v>
      </c>
      <c r="D611" s="9" t="s">
        <v>828</v>
      </c>
      <c r="E611" s="26" t="s">
        <v>295</v>
      </c>
      <c r="F611" s="26">
        <v>12</v>
      </c>
      <c r="G611" s="27">
        <v>1.7000000000000002</v>
      </c>
      <c r="H611" s="74">
        <f t="shared" si="93"/>
        <v>1.615</v>
      </c>
      <c r="I611" s="32" t="s">
        <v>840</v>
      </c>
      <c r="J611" s="32"/>
      <c r="K611" s="96"/>
      <c r="L611" s="454"/>
      <c r="M611" s="455"/>
      <c r="N611" s="33">
        <f t="shared" si="85"/>
        <v>0</v>
      </c>
      <c r="O611" s="5">
        <f t="shared" si="86"/>
        <v>0</v>
      </c>
      <c r="P611" s="34">
        <v>20</v>
      </c>
    </row>
    <row r="612" spans="1:25" s="60" customFormat="1" ht="12.75" x14ac:dyDescent="0.2">
      <c r="A612" s="425"/>
      <c r="B612" s="425" t="s">
        <v>56</v>
      </c>
      <c r="C612" s="62" t="s">
        <v>848</v>
      </c>
      <c r="D612" s="10" t="s">
        <v>849</v>
      </c>
      <c r="E612" s="36" t="s">
        <v>295</v>
      </c>
      <c r="F612" s="36">
        <v>12</v>
      </c>
      <c r="G612" s="37">
        <v>1.7000000000000002</v>
      </c>
      <c r="H612" s="75">
        <f t="shared" si="93"/>
        <v>1.615</v>
      </c>
      <c r="I612" s="38" t="s">
        <v>840</v>
      </c>
      <c r="J612" s="38" t="s">
        <v>14</v>
      </c>
      <c r="K612" s="97"/>
      <c r="L612" s="456"/>
      <c r="M612" s="457"/>
      <c r="N612" s="39">
        <f t="shared" si="85"/>
        <v>0</v>
      </c>
      <c r="O612" s="7">
        <f t="shared" si="86"/>
        <v>0</v>
      </c>
      <c r="P612" s="40">
        <v>20</v>
      </c>
    </row>
    <row r="613" spans="1:25" ht="23.25" x14ac:dyDescent="0.35">
      <c r="A613" s="426" t="s">
        <v>3808</v>
      </c>
      <c r="B613" s="426" t="s">
        <v>56</v>
      </c>
      <c r="D613" s="252" t="s">
        <v>850</v>
      </c>
      <c r="E613" s="71"/>
      <c r="F613" s="71"/>
      <c r="G613" s="71"/>
      <c r="H613" s="71"/>
      <c r="I613" s="71"/>
      <c r="J613" s="71"/>
      <c r="K613" s="192"/>
      <c r="L613" s="252"/>
      <c r="M613" s="252"/>
      <c r="N613" s="252"/>
      <c r="O613" s="252"/>
      <c r="P613" s="252"/>
      <c r="Q613" s="60"/>
      <c r="R613" s="60"/>
      <c r="S613" s="60"/>
      <c r="T613" s="60"/>
      <c r="U613" s="60"/>
      <c r="V613" s="60"/>
      <c r="W613" s="60"/>
      <c r="X613" s="60"/>
      <c r="Y613" s="60"/>
    </row>
    <row r="614" spans="1:25" s="60" customFormat="1" ht="12.75" x14ac:dyDescent="0.2">
      <c r="A614" s="425" t="s">
        <v>3808</v>
      </c>
      <c r="B614" s="425" t="s">
        <v>56</v>
      </c>
      <c r="C614" s="61" t="s">
        <v>851</v>
      </c>
      <c r="D614" s="49" t="s">
        <v>856</v>
      </c>
      <c r="E614" s="45" t="s">
        <v>546</v>
      </c>
      <c r="F614" s="45">
        <v>1</v>
      </c>
      <c r="G614" s="46">
        <v>74</v>
      </c>
      <c r="H614" s="73">
        <f>G614*0.95</f>
        <v>70.3</v>
      </c>
      <c r="I614" s="28" t="s">
        <v>840</v>
      </c>
      <c r="J614" s="28"/>
      <c r="K614" s="95">
        <v>30</v>
      </c>
      <c r="L614" s="458"/>
      <c r="M614" s="459"/>
      <c r="N614" s="29">
        <f t="shared" si="85"/>
        <v>0</v>
      </c>
      <c r="O614" s="3">
        <f t="shared" si="86"/>
        <v>0</v>
      </c>
      <c r="P614" s="30">
        <v>20</v>
      </c>
    </row>
    <row r="615" spans="1:25" s="60" customFormat="1" ht="12.75" x14ac:dyDescent="0.2">
      <c r="A615" s="425" t="s">
        <v>3808</v>
      </c>
      <c r="B615" s="425" t="s">
        <v>56</v>
      </c>
      <c r="C615" s="62" t="s">
        <v>852</v>
      </c>
      <c r="D615" s="10" t="s">
        <v>854</v>
      </c>
      <c r="E615" s="36" t="s">
        <v>853</v>
      </c>
      <c r="F615" s="36">
        <v>1</v>
      </c>
      <c r="G615" s="37">
        <v>123</v>
      </c>
      <c r="H615" s="75">
        <f>G615*0.95</f>
        <v>116.85</v>
      </c>
      <c r="I615" s="38" t="s">
        <v>840</v>
      </c>
      <c r="J615" s="38" t="s">
        <v>14</v>
      </c>
      <c r="K615" s="97">
        <v>30</v>
      </c>
      <c r="L615" s="456"/>
      <c r="M615" s="457"/>
      <c r="N615" s="39">
        <f t="shared" si="85"/>
        <v>0</v>
      </c>
      <c r="O615" s="7">
        <f t="shared" si="86"/>
        <v>0</v>
      </c>
      <c r="P615" s="40">
        <v>20</v>
      </c>
    </row>
    <row r="616" spans="1:25" x14ac:dyDescent="0.2">
      <c r="A616" s="426"/>
      <c r="B616" s="426"/>
      <c r="Q616" s="60"/>
      <c r="R616" s="60"/>
      <c r="S616" s="60"/>
      <c r="T616" s="60"/>
      <c r="U616" s="60"/>
      <c r="V616" s="60"/>
      <c r="W616" s="60"/>
      <c r="X616" s="60"/>
      <c r="Y616" s="60"/>
    </row>
    <row r="617" spans="1:25" x14ac:dyDescent="0.2">
      <c r="A617" s="426"/>
      <c r="B617" s="426"/>
      <c r="Q617" s="60"/>
      <c r="R617" s="60"/>
      <c r="S617" s="60"/>
      <c r="T617" s="60"/>
      <c r="U617" s="60"/>
      <c r="V617" s="60"/>
      <c r="W617" s="60"/>
      <c r="X617" s="60"/>
      <c r="Y617" s="60"/>
    </row>
    <row r="618" spans="1:25" x14ac:dyDescent="0.2">
      <c r="A618" s="426"/>
      <c r="B618" s="426"/>
      <c r="Q618" s="60"/>
      <c r="R618" s="60"/>
      <c r="S618" s="60"/>
      <c r="T618" s="60"/>
      <c r="U618" s="60"/>
      <c r="V618" s="60"/>
      <c r="W618" s="60"/>
      <c r="X618" s="60"/>
      <c r="Y618" s="60"/>
    </row>
    <row r="619" spans="1:25" x14ac:dyDescent="0.2">
      <c r="A619" s="426"/>
      <c r="B619" s="426"/>
      <c r="Q619" s="60"/>
      <c r="R619" s="60"/>
      <c r="S619" s="60"/>
      <c r="T619" s="60"/>
      <c r="U619" s="60"/>
      <c r="V619" s="60"/>
      <c r="W619" s="60"/>
      <c r="X619" s="60"/>
      <c r="Y619" s="60"/>
    </row>
    <row r="620" spans="1:25" x14ac:dyDescent="0.2">
      <c r="A620" s="426"/>
      <c r="B620" s="426"/>
      <c r="Q620" s="60"/>
      <c r="R620" s="60"/>
      <c r="S620" s="60"/>
      <c r="T620" s="60"/>
      <c r="U620" s="60"/>
      <c r="V620" s="60"/>
      <c r="W620" s="60"/>
      <c r="X620" s="60"/>
      <c r="Y620" s="60"/>
    </row>
    <row r="621" spans="1:25" x14ac:dyDescent="0.2">
      <c r="A621" s="426"/>
      <c r="B621" s="426"/>
      <c r="Q621" s="60"/>
      <c r="R621" s="60"/>
      <c r="S621" s="60"/>
      <c r="T621" s="60"/>
      <c r="U621" s="60"/>
      <c r="V621" s="60"/>
      <c r="W621" s="60"/>
      <c r="X621" s="60"/>
      <c r="Y621" s="60"/>
    </row>
    <row r="622" spans="1:25" x14ac:dyDescent="0.2">
      <c r="A622" s="426"/>
      <c r="B622" s="426"/>
      <c r="Q622" s="60"/>
      <c r="R622" s="60"/>
      <c r="S622" s="60"/>
      <c r="T622" s="60"/>
      <c r="U622" s="60"/>
      <c r="V622" s="60"/>
      <c r="W622" s="60"/>
      <c r="X622" s="60"/>
      <c r="Y622" s="60"/>
    </row>
    <row r="623" spans="1:25" x14ac:dyDescent="0.2">
      <c r="A623" s="426"/>
      <c r="B623" s="426"/>
      <c r="Q623" s="60"/>
      <c r="R623" s="60"/>
      <c r="S623" s="60"/>
      <c r="T623" s="60"/>
      <c r="U623" s="60"/>
      <c r="V623" s="60"/>
      <c r="W623" s="60"/>
      <c r="X623" s="60"/>
      <c r="Y623" s="60"/>
    </row>
    <row r="624" spans="1:25" x14ac:dyDescent="0.2">
      <c r="A624" s="426"/>
      <c r="B624" s="426"/>
      <c r="Q624" s="60"/>
      <c r="R624" s="60"/>
      <c r="S624" s="60"/>
      <c r="T624" s="60"/>
      <c r="U624" s="60"/>
      <c r="V624" s="60"/>
      <c r="W624" s="60"/>
      <c r="X624" s="60"/>
      <c r="Y624" s="60"/>
    </row>
    <row r="625" spans="1:25" x14ac:dyDescent="0.2">
      <c r="A625" s="426"/>
      <c r="B625" s="426"/>
      <c r="Q625" s="60"/>
      <c r="R625" s="60"/>
      <c r="S625" s="60"/>
      <c r="T625" s="60"/>
      <c r="U625" s="60"/>
      <c r="V625" s="60"/>
      <c r="W625" s="60"/>
      <c r="X625" s="60"/>
      <c r="Y625" s="60"/>
    </row>
    <row r="626" spans="1:25" x14ac:dyDescent="0.2">
      <c r="A626" s="426"/>
      <c r="B626" s="426"/>
      <c r="Q626" s="60"/>
      <c r="R626" s="60"/>
      <c r="S626" s="60"/>
      <c r="T626" s="60"/>
      <c r="U626" s="60"/>
      <c r="V626" s="60"/>
      <c r="W626" s="60"/>
      <c r="X626" s="60"/>
      <c r="Y626" s="60"/>
    </row>
    <row r="627" spans="1:25" x14ac:dyDescent="0.2">
      <c r="A627" s="426"/>
      <c r="B627" s="426"/>
      <c r="Q627" s="60"/>
      <c r="R627" s="60"/>
      <c r="S627" s="60"/>
      <c r="T627" s="60"/>
      <c r="U627" s="60"/>
      <c r="V627" s="60"/>
      <c r="W627" s="60"/>
      <c r="X627" s="60"/>
      <c r="Y627" s="60"/>
    </row>
    <row r="628" spans="1:25" x14ac:dyDescent="0.2">
      <c r="A628" s="426"/>
      <c r="B628" s="426"/>
      <c r="Q628" s="60"/>
      <c r="R628" s="60"/>
      <c r="S628" s="60"/>
      <c r="T628" s="60"/>
      <c r="U628" s="60"/>
      <c r="V628" s="60"/>
      <c r="W628" s="60"/>
      <c r="X628" s="60"/>
      <c r="Y628" s="60"/>
    </row>
    <row r="629" spans="1:25" x14ac:dyDescent="0.2">
      <c r="A629" s="426"/>
      <c r="B629" s="426"/>
      <c r="Q629" s="60"/>
      <c r="R629" s="60"/>
      <c r="S629" s="60"/>
      <c r="T629" s="60"/>
      <c r="U629" s="60"/>
      <c r="V629" s="60"/>
      <c r="W629" s="60"/>
      <c r="X629" s="60"/>
      <c r="Y629" s="60"/>
    </row>
    <row r="630" spans="1:25" x14ac:dyDescent="0.2">
      <c r="A630" s="426"/>
      <c r="B630" s="426"/>
      <c r="Q630" s="60"/>
      <c r="R630" s="60"/>
      <c r="S630" s="60"/>
      <c r="T630" s="60"/>
      <c r="U630" s="60"/>
      <c r="V630" s="60"/>
      <c r="W630" s="60"/>
      <c r="X630" s="60"/>
      <c r="Y630" s="60"/>
    </row>
    <row r="631" spans="1:25" x14ac:dyDescent="0.2">
      <c r="A631" s="426"/>
      <c r="B631" s="426"/>
      <c r="Q631" s="60"/>
      <c r="R631" s="60"/>
      <c r="S631" s="60"/>
      <c r="T631" s="60"/>
      <c r="U631" s="60"/>
      <c r="V631" s="60"/>
      <c r="W631" s="60"/>
      <c r="X631" s="60"/>
      <c r="Y631" s="60"/>
    </row>
    <row r="632" spans="1:25" x14ac:dyDescent="0.2">
      <c r="A632" s="426"/>
      <c r="B632" s="426"/>
      <c r="Q632" s="60"/>
      <c r="R632" s="60"/>
      <c r="S632" s="60"/>
      <c r="T632" s="60"/>
      <c r="U632" s="60"/>
      <c r="V632" s="60"/>
      <c r="W632" s="60"/>
      <c r="X632" s="60"/>
      <c r="Y632" s="60"/>
    </row>
    <row r="633" spans="1:25" x14ac:dyDescent="0.2">
      <c r="A633" s="426"/>
      <c r="B633" s="426"/>
      <c r="Q633" s="60"/>
      <c r="R633" s="60"/>
      <c r="S633" s="60"/>
      <c r="T633" s="60"/>
      <c r="U633" s="60"/>
      <c r="V633" s="60"/>
      <c r="W633" s="60"/>
      <c r="X633" s="60"/>
      <c r="Y633" s="60"/>
    </row>
    <row r="634" spans="1:25" x14ac:dyDescent="0.2">
      <c r="A634" s="426"/>
      <c r="B634" s="426"/>
      <c r="Q634" s="60"/>
      <c r="R634" s="60"/>
      <c r="S634" s="60"/>
      <c r="T634" s="60"/>
      <c r="U634" s="60"/>
      <c r="V634" s="60"/>
      <c r="W634" s="60"/>
      <c r="X634" s="60"/>
      <c r="Y634" s="60"/>
    </row>
    <row r="635" spans="1:25" x14ac:dyDescent="0.2">
      <c r="A635" s="426"/>
      <c r="B635" s="426"/>
      <c r="Q635" s="60"/>
      <c r="R635" s="60"/>
      <c r="S635" s="60"/>
      <c r="T635" s="60"/>
      <c r="U635" s="60"/>
      <c r="V635" s="60"/>
      <c r="W635" s="60"/>
      <c r="X635" s="60"/>
      <c r="Y635" s="60"/>
    </row>
    <row r="636" spans="1:25" x14ac:dyDescent="0.2">
      <c r="A636" s="426"/>
      <c r="B636" s="426"/>
      <c r="Q636" s="60"/>
      <c r="R636" s="60"/>
      <c r="S636" s="60"/>
      <c r="T636" s="60"/>
      <c r="U636" s="60"/>
      <c r="V636" s="60"/>
      <c r="W636" s="60"/>
      <c r="X636" s="60"/>
      <c r="Y636" s="60"/>
    </row>
    <row r="637" spans="1:25" x14ac:dyDescent="0.2">
      <c r="A637" s="426"/>
      <c r="B637" s="426"/>
      <c r="Q637" s="60"/>
      <c r="R637" s="60"/>
      <c r="S637" s="60"/>
      <c r="T637" s="60"/>
      <c r="U637" s="60"/>
      <c r="V637" s="60"/>
      <c r="W637" s="60"/>
      <c r="X637" s="60"/>
      <c r="Y637" s="60"/>
    </row>
    <row r="638" spans="1:25" s="60" customFormat="1" ht="34.5" x14ac:dyDescent="0.2">
      <c r="A638" s="426"/>
      <c r="B638" s="426" t="s">
        <v>1020</v>
      </c>
      <c r="D638" s="476" t="s">
        <v>1016</v>
      </c>
      <c r="E638" s="476"/>
      <c r="F638" s="476"/>
      <c r="G638" s="476"/>
      <c r="H638" s="476"/>
      <c r="I638" s="476"/>
      <c r="J638" s="476"/>
      <c r="K638" s="476"/>
    </row>
    <row r="639" spans="1:25" ht="14.25" customHeight="1" x14ac:dyDescent="0.2">
      <c r="A639" s="427"/>
      <c r="B639" s="427"/>
      <c r="C639" s="24"/>
      <c r="D639" s="24"/>
      <c r="E639" s="477" t="s">
        <v>41</v>
      </c>
      <c r="F639" s="478" t="s">
        <v>39</v>
      </c>
      <c r="G639" s="479" t="s">
        <v>6</v>
      </c>
      <c r="H639" s="481" t="s">
        <v>51</v>
      </c>
      <c r="I639" s="482" t="s">
        <v>2</v>
      </c>
      <c r="J639" s="483" t="s">
        <v>3</v>
      </c>
      <c r="K639" s="491" t="s">
        <v>550</v>
      </c>
      <c r="L639" s="460" t="s">
        <v>7</v>
      </c>
      <c r="M639" s="461"/>
      <c r="N639" s="461"/>
      <c r="O639" s="461"/>
      <c r="P639" s="462"/>
      <c r="Q639" s="60"/>
      <c r="R639" s="60"/>
      <c r="S639" s="60"/>
      <c r="T639" s="60"/>
      <c r="U639" s="60"/>
      <c r="V639" s="60"/>
      <c r="W639" s="60"/>
      <c r="X639" s="60"/>
      <c r="Y639" s="60"/>
    </row>
    <row r="640" spans="1:25" ht="14.25" customHeight="1" x14ac:dyDescent="0.2">
      <c r="A640" s="427"/>
      <c r="B640" s="427"/>
      <c r="C640" s="463" t="s">
        <v>0</v>
      </c>
      <c r="D640" s="464" t="s">
        <v>1</v>
      </c>
      <c r="E640" s="477"/>
      <c r="F640" s="478"/>
      <c r="G640" s="480"/>
      <c r="H640" s="481"/>
      <c r="I640" s="482"/>
      <c r="J640" s="483"/>
      <c r="K640" s="491"/>
      <c r="L640" s="499" t="s">
        <v>8</v>
      </c>
      <c r="M640" s="500"/>
      <c r="N640" s="470" t="s">
        <v>4</v>
      </c>
      <c r="O640" s="472" t="s">
        <v>9</v>
      </c>
      <c r="P640" s="473" t="s">
        <v>52</v>
      </c>
      <c r="Q640" s="60"/>
      <c r="R640" s="60"/>
      <c r="S640" s="60"/>
      <c r="T640" s="60"/>
      <c r="U640" s="60"/>
      <c r="V640" s="60"/>
      <c r="W640" s="60"/>
      <c r="X640" s="60"/>
      <c r="Y640" s="60"/>
    </row>
    <row r="641" spans="1:25" x14ac:dyDescent="0.2">
      <c r="A641" s="427"/>
      <c r="B641" s="427"/>
      <c r="C641" s="463"/>
      <c r="D641" s="465"/>
      <c r="E641" s="477"/>
      <c r="F641" s="478"/>
      <c r="G641" s="479"/>
      <c r="H641" s="481"/>
      <c r="I641" s="482"/>
      <c r="J641" s="483"/>
      <c r="K641" s="491"/>
      <c r="L641" s="501"/>
      <c r="M641" s="502"/>
      <c r="N641" s="471"/>
      <c r="O641" s="472"/>
      <c r="P641" s="473"/>
      <c r="Q641" s="60"/>
      <c r="R641" s="60"/>
      <c r="S641" s="60"/>
      <c r="T641" s="60"/>
      <c r="U641" s="60"/>
      <c r="V641" s="60"/>
      <c r="W641" s="60"/>
      <c r="X641" s="60"/>
      <c r="Y641" s="60"/>
    </row>
    <row r="642" spans="1:25" ht="23.25" x14ac:dyDescent="0.35">
      <c r="A642" s="426" t="s">
        <v>3807</v>
      </c>
      <c r="B642" s="426" t="s">
        <v>1020</v>
      </c>
      <c r="D642" s="252" t="s">
        <v>857</v>
      </c>
      <c r="E642" s="252"/>
      <c r="F642" s="252"/>
      <c r="G642" s="252"/>
      <c r="H642" s="252"/>
      <c r="I642" s="252"/>
      <c r="J642" s="252"/>
      <c r="K642" s="22"/>
      <c r="L642" s="22"/>
      <c r="N642" s="22"/>
      <c r="O642" s="23"/>
      <c r="Q642" s="60"/>
      <c r="R642" s="60"/>
      <c r="S642" s="60"/>
      <c r="T642" s="60"/>
      <c r="U642" s="60"/>
      <c r="V642" s="60"/>
      <c r="W642" s="60"/>
      <c r="X642" s="60"/>
      <c r="Y642" s="60"/>
    </row>
    <row r="643" spans="1:25" s="60" customFormat="1" ht="12.75" x14ac:dyDescent="0.2">
      <c r="A643" s="425" t="s">
        <v>3807</v>
      </c>
      <c r="B643" s="425" t="s">
        <v>1020</v>
      </c>
      <c r="C643" s="61" t="s">
        <v>858</v>
      </c>
      <c r="D643" s="49" t="s">
        <v>859</v>
      </c>
      <c r="E643" s="45" t="s">
        <v>118</v>
      </c>
      <c r="F643" s="45">
        <v>1</v>
      </c>
      <c r="G643" s="46">
        <v>19.11</v>
      </c>
      <c r="H643" s="73">
        <f t="shared" ref="H643:H654" si="94">G643*0.95</f>
        <v>18.154499999999999</v>
      </c>
      <c r="I643" s="28" t="s">
        <v>857</v>
      </c>
      <c r="J643" s="28" t="s">
        <v>14</v>
      </c>
      <c r="K643" s="209">
        <f>IF(E643="5l",H643/5,H643/3)</f>
        <v>3.6308999999999996</v>
      </c>
      <c r="L643" s="458"/>
      <c r="M643" s="459"/>
      <c r="N643" s="29">
        <f t="shared" ref="N643:N687" si="95">O643*G643</f>
        <v>0</v>
      </c>
      <c r="O643" s="3">
        <f t="shared" ref="O643:O687" si="96">L643*F643</f>
        <v>0</v>
      </c>
      <c r="P643" s="30">
        <v>20</v>
      </c>
    </row>
    <row r="644" spans="1:25" s="60" customFormat="1" ht="12.75" x14ac:dyDescent="0.2">
      <c r="A644" s="425" t="s">
        <v>3807</v>
      </c>
      <c r="B644" s="425" t="s">
        <v>1020</v>
      </c>
      <c r="C644" s="104" t="s">
        <v>860</v>
      </c>
      <c r="D644" s="9" t="s">
        <v>3874</v>
      </c>
      <c r="E644" s="26" t="s">
        <v>120</v>
      </c>
      <c r="F644" s="26">
        <v>1</v>
      </c>
      <c r="G644" s="27">
        <v>13.3</v>
      </c>
      <c r="H644" s="74">
        <f t="shared" si="94"/>
        <v>12.635</v>
      </c>
      <c r="I644" s="32" t="s">
        <v>857</v>
      </c>
      <c r="J644" s="32" t="s">
        <v>14</v>
      </c>
      <c r="K644" s="210">
        <f t="shared" ref="K644:K687" si="97">IF(E644="5l",H644/5,H644/3)</f>
        <v>4.2116666666666669</v>
      </c>
      <c r="L644" s="454"/>
      <c r="M644" s="455"/>
      <c r="N644" s="33">
        <f t="shared" si="95"/>
        <v>0</v>
      </c>
      <c r="O644" s="5">
        <f t="shared" si="96"/>
        <v>0</v>
      </c>
      <c r="P644" s="34">
        <v>20</v>
      </c>
    </row>
    <row r="645" spans="1:25" s="60" customFormat="1" ht="12.75" x14ac:dyDescent="0.2">
      <c r="A645" s="425" t="s">
        <v>3807</v>
      </c>
      <c r="B645" s="425" t="s">
        <v>1020</v>
      </c>
      <c r="C645" s="104" t="s">
        <v>862</v>
      </c>
      <c r="D645" s="9" t="s">
        <v>861</v>
      </c>
      <c r="E645" s="26" t="s">
        <v>118</v>
      </c>
      <c r="F645" s="26">
        <v>1</v>
      </c>
      <c r="G645" s="27">
        <v>19.16</v>
      </c>
      <c r="H645" s="74">
        <f t="shared" si="94"/>
        <v>18.201999999999998</v>
      </c>
      <c r="I645" s="32" t="s">
        <v>857</v>
      </c>
      <c r="J645" s="32" t="s">
        <v>14</v>
      </c>
      <c r="K645" s="210">
        <f t="shared" si="97"/>
        <v>3.6403999999999996</v>
      </c>
      <c r="L645" s="454"/>
      <c r="M645" s="455"/>
      <c r="N645" s="33">
        <f t="shared" si="95"/>
        <v>0</v>
      </c>
      <c r="O645" s="5">
        <f t="shared" si="96"/>
        <v>0</v>
      </c>
      <c r="P645" s="34">
        <v>20</v>
      </c>
    </row>
    <row r="646" spans="1:25" s="60" customFormat="1" ht="12.75" x14ac:dyDescent="0.2">
      <c r="A646" s="425" t="s">
        <v>3807</v>
      </c>
      <c r="B646" s="425" t="s">
        <v>1020</v>
      </c>
      <c r="C646" s="104" t="s">
        <v>863</v>
      </c>
      <c r="D646" s="9" t="s">
        <v>864</v>
      </c>
      <c r="E646" s="26" t="s">
        <v>118</v>
      </c>
      <c r="F646" s="26">
        <v>1</v>
      </c>
      <c r="G646" s="27">
        <v>19.68</v>
      </c>
      <c r="H646" s="74">
        <f t="shared" si="94"/>
        <v>18.695999999999998</v>
      </c>
      <c r="I646" s="32" t="s">
        <v>857</v>
      </c>
      <c r="J646" s="32" t="s">
        <v>14</v>
      </c>
      <c r="K646" s="210">
        <f t="shared" si="97"/>
        <v>3.7391999999999994</v>
      </c>
      <c r="L646" s="454"/>
      <c r="M646" s="455"/>
      <c r="N646" s="33">
        <f t="shared" si="95"/>
        <v>0</v>
      </c>
      <c r="O646" s="5">
        <f t="shared" si="96"/>
        <v>0</v>
      </c>
      <c r="P646" s="34">
        <v>20</v>
      </c>
    </row>
    <row r="647" spans="1:25" s="60" customFormat="1" ht="12.75" x14ac:dyDescent="0.2">
      <c r="A647" s="425" t="s">
        <v>3807</v>
      </c>
      <c r="B647" s="425" t="s">
        <v>1020</v>
      </c>
      <c r="C647" s="104" t="s">
        <v>865</v>
      </c>
      <c r="D647" s="9" t="s">
        <v>866</v>
      </c>
      <c r="E647" s="26" t="s">
        <v>118</v>
      </c>
      <c r="F647" s="26">
        <v>1</v>
      </c>
      <c r="G647" s="27">
        <v>16.47</v>
      </c>
      <c r="H647" s="74">
        <f t="shared" si="94"/>
        <v>15.646499999999998</v>
      </c>
      <c r="I647" s="32" t="s">
        <v>857</v>
      </c>
      <c r="J647" s="32" t="s">
        <v>14</v>
      </c>
      <c r="K647" s="210">
        <f t="shared" si="97"/>
        <v>3.1292999999999997</v>
      </c>
      <c r="L647" s="454"/>
      <c r="M647" s="455"/>
      <c r="N647" s="33">
        <f t="shared" si="95"/>
        <v>0</v>
      </c>
      <c r="O647" s="5">
        <f t="shared" si="96"/>
        <v>0</v>
      </c>
      <c r="P647" s="34">
        <v>20</v>
      </c>
    </row>
    <row r="648" spans="1:25" s="60" customFormat="1" ht="12.75" x14ac:dyDescent="0.2">
      <c r="A648" s="425" t="s">
        <v>3807</v>
      </c>
      <c r="B648" s="425" t="s">
        <v>1020</v>
      </c>
      <c r="C648" s="104" t="s">
        <v>867</v>
      </c>
      <c r="D648" s="9" t="s">
        <v>868</v>
      </c>
      <c r="E648" s="26" t="s">
        <v>118</v>
      </c>
      <c r="F648" s="26">
        <v>1</v>
      </c>
      <c r="G648" s="27">
        <v>18.600000000000001</v>
      </c>
      <c r="H648" s="74">
        <f t="shared" si="94"/>
        <v>17.670000000000002</v>
      </c>
      <c r="I648" s="32" t="s">
        <v>857</v>
      </c>
      <c r="J648" s="32" t="s">
        <v>14</v>
      </c>
      <c r="K648" s="210">
        <f t="shared" si="97"/>
        <v>3.5340000000000003</v>
      </c>
      <c r="L648" s="454"/>
      <c r="M648" s="455"/>
      <c r="N648" s="33">
        <f t="shared" si="95"/>
        <v>0</v>
      </c>
      <c r="O648" s="5">
        <f t="shared" si="96"/>
        <v>0</v>
      </c>
      <c r="P648" s="34">
        <v>20</v>
      </c>
    </row>
    <row r="649" spans="1:25" s="60" customFormat="1" ht="12.75" x14ac:dyDescent="0.2">
      <c r="A649" s="425" t="s">
        <v>3807</v>
      </c>
      <c r="B649" s="425" t="s">
        <v>1020</v>
      </c>
      <c r="C649" s="104" t="s">
        <v>869</v>
      </c>
      <c r="D649" s="9" t="s">
        <v>943</v>
      </c>
      <c r="E649" s="26" t="s">
        <v>118</v>
      </c>
      <c r="F649" s="26">
        <v>1</v>
      </c>
      <c r="G649" s="27">
        <v>24.2</v>
      </c>
      <c r="H649" s="74">
        <f t="shared" si="94"/>
        <v>22.99</v>
      </c>
      <c r="I649" s="32" t="s">
        <v>857</v>
      </c>
      <c r="J649" s="32" t="s">
        <v>14</v>
      </c>
      <c r="K649" s="210">
        <f t="shared" si="97"/>
        <v>4.5979999999999999</v>
      </c>
      <c r="L649" s="454"/>
      <c r="M649" s="455"/>
      <c r="N649" s="33">
        <f t="shared" si="95"/>
        <v>0</v>
      </c>
      <c r="O649" s="5">
        <f t="shared" si="96"/>
        <v>0</v>
      </c>
      <c r="P649" s="34">
        <v>20</v>
      </c>
    </row>
    <row r="650" spans="1:25" s="60" customFormat="1" ht="12.75" x14ac:dyDescent="0.2">
      <c r="A650" s="425" t="s">
        <v>3807</v>
      </c>
      <c r="B650" s="425" t="s">
        <v>1020</v>
      </c>
      <c r="C650" s="104" t="s">
        <v>870</v>
      </c>
      <c r="D650" s="9" t="s">
        <v>871</v>
      </c>
      <c r="E650" s="26" t="s">
        <v>118</v>
      </c>
      <c r="F650" s="26">
        <v>1</v>
      </c>
      <c r="G650" s="27">
        <v>19.8</v>
      </c>
      <c r="H650" s="74">
        <f t="shared" si="94"/>
        <v>18.809999999999999</v>
      </c>
      <c r="I650" s="32" t="s">
        <v>857</v>
      </c>
      <c r="J650" s="32" t="s">
        <v>14</v>
      </c>
      <c r="K650" s="210">
        <f t="shared" si="97"/>
        <v>3.7619999999999996</v>
      </c>
      <c r="L650" s="454"/>
      <c r="M650" s="455"/>
      <c r="N650" s="33">
        <f t="shared" si="95"/>
        <v>0</v>
      </c>
      <c r="O650" s="5">
        <f t="shared" si="96"/>
        <v>0</v>
      </c>
      <c r="P650" s="34">
        <v>20</v>
      </c>
    </row>
    <row r="651" spans="1:25" s="60" customFormat="1" ht="12.75" x14ac:dyDescent="0.2">
      <c r="A651" s="425" t="s">
        <v>3807</v>
      </c>
      <c r="B651" s="425" t="s">
        <v>1020</v>
      </c>
      <c r="C651" s="104" t="s">
        <v>872</v>
      </c>
      <c r="D651" s="9" t="s">
        <v>944</v>
      </c>
      <c r="E651" s="26" t="s">
        <v>118</v>
      </c>
      <c r="F651" s="26">
        <v>1</v>
      </c>
      <c r="G651" s="27">
        <v>18.63</v>
      </c>
      <c r="H651" s="74">
        <f t="shared" si="94"/>
        <v>17.698499999999999</v>
      </c>
      <c r="I651" s="32" t="s">
        <v>857</v>
      </c>
      <c r="J651" s="32" t="s">
        <v>14</v>
      </c>
      <c r="K651" s="210">
        <f t="shared" si="97"/>
        <v>3.5396999999999998</v>
      </c>
      <c r="L651" s="456"/>
      <c r="M651" s="457"/>
      <c r="N651" s="33">
        <f t="shared" si="95"/>
        <v>0</v>
      </c>
      <c r="O651" s="5">
        <f t="shared" si="96"/>
        <v>0</v>
      </c>
      <c r="P651" s="34">
        <v>20</v>
      </c>
    </row>
    <row r="652" spans="1:25" s="60" customFormat="1" ht="12.75" x14ac:dyDescent="0.2">
      <c r="A652" s="425" t="s">
        <v>3807</v>
      </c>
      <c r="B652" s="425" t="s">
        <v>1020</v>
      </c>
      <c r="C652" s="61" t="s">
        <v>873</v>
      </c>
      <c r="D652" s="49" t="s">
        <v>874</v>
      </c>
      <c r="E652" s="45" t="s">
        <v>120</v>
      </c>
      <c r="F652" s="45">
        <v>1</v>
      </c>
      <c r="G652" s="46">
        <v>11.84</v>
      </c>
      <c r="H652" s="73">
        <f t="shared" si="94"/>
        <v>11.247999999999999</v>
      </c>
      <c r="I652" s="28" t="s">
        <v>857</v>
      </c>
      <c r="J652" s="28" t="s">
        <v>14</v>
      </c>
      <c r="K652" s="211">
        <f t="shared" si="97"/>
        <v>3.749333333333333</v>
      </c>
      <c r="L652" s="458"/>
      <c r="M652" s="459"/>
      <c r="N652" s="29">
        <f t="shared" si="95"/>
        <v>0</v>
      </c>
      <c r="O652" s="3">
        <f t="shared" si="96"/>
        <v>0</v>
      </c>
      <c r="P652" s="30">
        <v>20</v>
      </c>
    </row>
    <row r="653" spans="1:25" s="60" customFormat="1" ht="12.75" x14ac:dyDescent="0.2">
      <c r="A653" s="425" t="s">
        <v>3807</v>
      </c>
      <c r="B653" s="425" t="s">
        <v>1020</v>
      </c>
      <c r="C653" s="62" t="s">
        <v>875</v>
      </c>
      <c r="D653" s="10" t="s">
        <v>876</v>
      </c>
      <c r="E653" s="36" t="s">
        <v>118</v>
      </c>
      <c r="F653" s="36">
        <v>1</v>
      </c>
      <c r="G653" s="37">
        <v>16</v>
      </c>
      <c r="H653" s="75">
        <f t="shared" si="94"/>
        <v>15.2</v>
      </c>
      <c r="I653" s="38" t="s">
        <v>857</v>
      </c>
      <c r="J653" s="38" t="s">
        <v>14</v>
      </c>
      <c r="K653" s="212">
        <f t="shared" si="97"/>
        <v>3.04</v>
      </c>
      <c r="L653" s="456"/>
      <c r="M653" s="457"/>
      <c r="N653" s="39">
        <f t="shared" si="95"/>
        <v>0</v>
      </c>
      <c r="O653" s="7">
        <f t="shared" si="96"/>
        <v>0</v>
      </c>
      <c r="P653" s="40">
        <v>20</v>
      </c>
    </row>
    <row r="654" spans="1:25" s="60" customFormat="1" ht="12.75" x14ac:dyDescent="0.2">
      <c r="A654" s="425" t="s">
        <v>3807</v>
      </c>
      <c r="B654" s="425" t="s">
        <v>1020</v>
      </c>
      <c r="C654" s="62" t="s">
        <v>877</v>
      </c>
      <c r="D654" s="10" t="s">
        <v>878</v>
      </c>
      <c r="E654" s="36" t="s">
        <v>120</v>
      </c>
      <c r="F654" s="36">
        <v>1</v>
      </c>
      <c r="G654" s="37">
        <v>11.84</v>
      </c>
      <c r="H654" s="75">
        <f t="shared" si="94"/>
        <v>11.247999999999999</v>
      </c>
      <c r="I654" s="38" t="s">
        <v>857</v>
      </c>
      <c r="J654" s="38" t="s">
        <v>14</v>
      </c>
      <c r="K654" s="212">
        <f t="shared" si="97"/>
        <v>3.749333333333333</v>
      </c>
      <c r="L654" s="474"/>
      <c r="M654" s="475"/>
      <c r="N654" s="39">
        <f t="shared" si="95"/>
        <v>0</v>
      </c>
      <c r="O654" s="7">
        <f t="shared" si="96"/>
        <v>0</v>
      </c>
      <c r="P654" s="40">
        <v>20</v>
      </c>
    </row>
    <row r="655" spans="1:25" ht="23.25" x14ac:dyDescent="0.35">
      <c r="A655" s="426" t="s">
        <v>3807</v>
      </c>
      <c r="B655" s="426" t="s">
        <v>1020</v>
      </c>
      <c r="D655" s="252" t="s">
        <v>879</v>
      </c>
      <c r="E655" s="71"/>
      <c r="F655" s="71"/>
      <c r="G655" s="71"/>
      <c r="H655" s="71"/>
      <c r="I655" s="71"/>
      <c r="J655" s="71"/>
      <c r="K655" s="213"/>
      <c r="L655" s="22"/>
      <c r="M655" s="22"/>
      <c r="O655" s="22"/>
      <c r="P655" s="23"/>
      <c r="Q655" s="60"/>
      <c r="R655" s="60"/>
      <c r="S655" s="60"/>
      <c r="T655" s="60"/>
      <c r="U655" s="60"/>
      <c r="V655" s="60"/>
      <c r="W655" s="60"/>
      <c r="X655" s="60"/>
      <c r="Y655" s="60"/>
    </row>
    <row r="656" spans="1:25" s="60" customFormat="1" ht="12.75" x14ac:dyDescent="0.2">
      <c r="A656" s="425" t="s">
        <v>3807</v>
      </c>
      <c r="B656" s="425" t="s">
        <v>1020</v>
      </c>
      <c r="C656" s="61" t="s">
        <v>880</v>
      </c>
      <c r="D656" s="49" t="s">
        <v>945</v>
      </c>
      <c r="E656" s="45" t="s">
        <v>120</v>
      </c>
      <c r="F656" s="45">
        <v>1</v>
      </c>
      <c r="G656" s="46">
        <v>11.8</v>
      </c>
      <c r="H656" s="73">
        <f t="shared" ref="H656:H668" si="98">G656*0.95</f>
        <v>11.21</v>
      </c>
      <c r="I656" s="28" t="s">
        <v>941</v>
      </c>
      <c r="J656" s="28" t="s">
        <v>14</v>
      </c>
      <c r="K656" s="211">
        <f t="shared" si="97"/>
        <v>3.7366666666666668</v>
      </c>
      <c r="L656" s="458"/>
      <c r="M656" s="459"/>
      <c r="N656" s="29">
        <f t="shared" si="95"/>
        <v>0</v>
      </c>
      <c r="O656" s="3">
        <f t="shared" si="96"/>
        <v>0</v>
      </c>
      <c r="P656" s="30">
        <v>20</v>
      </c>
    </row>
    <row r="657" spans="1:25" s="60" customFormat="1" ht="12.75" x14ac:dyDescent="0.2">
      <c r="A657" s="425" t="s">
        <v>3807</v>
      </c>
      <c r="B657" s="425" t="s">
        <v>1020</v>
      </c>
      <c r="C657" s="104" t="s">
        <v>881</v>
      </c>
      <c r="D657" s="9" t="s">
        <v>882</v>
      </c>
      <c r="E657" s="26" t="s">
        <v>118</v>
      </c>
      <c r="F657" s="26">
        <v>1</v>
      </c>
      <c r="G657" s="27">
        <v>17.37</v>
      </c>
      <c r="H657" s="74">
        <f t="shared" si="98"/>
        <v>16.5015</v>
      </c>
      <c r="I657" s="32" t="s">
        <v>941</v>
      </c>
      <c r="J657" s="32" t="s">
        <v>14</v>
      </c>
      <c r="K657" s="210">
        <f t="shared" si="97"/>
        <v>3.3003</v>
      </c>
      <c r="L657" s="454"/>
      <c r="M657" s="455"/>
      <c r="N657" s="33">
        <f t="shared" si="95"/>
        <v>0</v>
      </c>
      <c r="O657" s="5">
        <f t="shared" si="96"/>
        <v>0</v>
      </c>
      <c r="P657" s="34">
        <v>20</v>
      </c>
    </row>
    <row r="658" spans="1:25" s="60" customFormat="1" ht="12.75" x14ac:dyDescent="0.2">
      <c r="A658" s="425" t="s">
        <v>3807</v>
      </c>
      <c r="B658" s="425" t="s">
        <v>1020</v>
      </c>
      <c r="C658" s="104" t="s">
        <v>883</v>
      </c>
      <c r="D658" s="9" t="s">
        <v>884</v>
      </c>
      <c r="E658" s="26" t="s">
        <v>118</v>
      </c>
      <c r="F658" s="26">
        <v>1</v>
      </c>
      <c r="G658" s="27">
        <v>18.14</v>
      </c>
      <c r="H658" s="74">
        <f t="shared" si="98"/>
        <v>17.233000000000001</v>
      </c>
      <c r="I658" s="32" t="s">
        <v>941</v>
      </c>
      <c r="J658" s="32" t="s">
        <v>14</v>
      </c>
      <c r="K658" s="210">
        <f t="shared" si="97"/>
        <v>3.4466000000000001</v>
      </c>
      <c r="L658" s="454"/>
      <c r="M658" s="455"/>
      <c r="N658" s="33">
        <f t="shared" si="95"/>
        <v>0</v>
      </c>
      <c r="O658" s="5">
        <f t="shared" si="96"/>
        <v>0</v>
      </c>
      <c r="P658" s="34">
        <v>20</v>
      </c>
    </row>
    <row r="659" spans="1:25" s="60" customFormat="1" ht="12.75" x14ac:dyDescent="0.2">
      <c r="A659" s="425" t="s">
        <v>3807</v>
      </c>
      <c r="B659" s="425" t="s">
        <v>1020</v>
      </c>
      <c r="C659" s="104" t="s">
        <v>3858</v>
      </c>
      <c r="D659" s="9" t="s">
        <v>3859</v>
      </c>
      <c r="E659" s="26" t="s">
        <v>120</v>
      </c>
      <c r="F659" s="26">
        <v>1</v>
      </c>
      <c r="G659" s="27">
        <v>13.15</v>
      </c>
      <c r="H659" s="74">
        <f t="shared" si="98"/>
        <v>12.4925</v>
      </c>
      <c r="I659" s="32" t="s">
        <v>941</v>
      </c>
      <c r="J659" s="32" t="s">
        <v>14</v>
      </c>
      <c r="K659" s="210">
        <f t="shared" si="97"/>
        <v>4.1641666666666666</v>
      </c>
      <c r="L659" s="454"/>
      <c r="M659" s="455"/>
      <c r="N659" s="33">
        <f t="shared" si="95"/>
        <v>0</v>
      </c>
      <c r="O659" s="5">
        <f t="shared" si="96"/>
        <v>0</v>
      </c>
      <c r="P659" s="34">
        <v>20</v>
      </c>
    </row>
    <row r="660" spans="1:25" s="60" customFormat="1" ht="12.75" x14ac:dyDescent="0.2">
      <c r="A660" s="425" t="s">
        <v>3807</v>
      </c>
      <c r="B660" s="425" t="s">
        <v>1020</v>
      </c>
      <c r="C660" s="104" t="s">
        <v>885</v>
      </c>
      <c r="D660" s="9" t="s">
        <v>886</v>
      </c>
      <c r="E660" s="26" t="s">
        <v>120</v>
      </c>
      <c r="F660" s="26">
        <v>1</v>
      </c>
      <c r="G660" s="27">
        <v>12.43</v>
      </c>
      <c r="H660" s="74">
        <f t="shared" si="98"/>
        <v>11.808499999999999</v>
      </c>
      <c r="I660" s="32" t="s">
        <v>941</v>
      </c>
      <c r="J660" s="32" t="s">
        <v>14</v>
      </c>
      <c r="K660" s="210">
        <f t="shared" si="97"/>
        <v>3.9361666666666664</v>
      </c>
      <c r="L660" s="454"/>
      <c r="M660" s="455"/>
      <c r="N660" s="33">
        <f t="shared" si="95"/>
        <v>0</v>
      </c>
      <c r="O660" s="5">
        <f t="shared" si="96"/>
        <v>0</v>
      </c>
      <c r="P660" s="34">
        <v>20</v>
      </c>
    </row>
    <row r="661" spans="1:25" s="60" customFormat="1" ht="12.75" x14ac:dyDescent="0.2">
      <c r="A661" s="425" t="s">
        <v>3807</v>
      </c>
      <c r="B661" s="425" t="s">
        <v>1020</v>
      </c>
      <c r="C661" s="104" t="s">
        <v>887</v>
      </c>
      <c r="D661" s="9" t="s">
        <v>886</v>
      </c>
      <c r="E661" s="26" t="s">
        <v>118</v>
      </c>
      <c r="F661" s="26">
        <v>1</v>
      </c>
      <c r="G661" s="27">
        <v>19.829999999999998</v>
      </c>
      <c r="H661" s="74">
        <f t="shared" si="98"/>
        <v>18.838499999999996</v>
      </c>
      <c r="I661" s="32" t="s">
        <v>941</v>
      </c>
      <c r="J661" s="32" t="s">
        <v>14</v>
      </c>
      <c r="K661" s="210">
        <f t="shared" si="97"/>
        <v>3.7676999999999992</v>
      </c>
      <c r="L661" s="454"/>
      <c r="M661" s="455"/>
      <c r="N661" s="33">
        <f t="shared" si="95"/>
        <v>0</v>
      </c>
      <c r="O661" s="5">
        <f t="shared" si="96"/>
        <v>0</v>
      </c>
      <c r="P661" s="34">
        <v>20</v>
      </c>
    </row>
    <row r="662" spans="1:25" s="60" customFormat="1" ht="12.75" x14ac:dyDescent="0.2">
      <c r="A662" s="425" t="s">
        <v>3807</v>
      </c>
      <c r="B662" s="425" t="s">
        <v>1020</v>
      </c>
      <c r="C662" s="104" t="s">
        <v>888</v>
      </c>
      <c r="D662" s="9" t="s">
        <v>889</v>
      </c>
      <c r="E662" s="26" t="s">
        <v>118</v>
      </c>
      <c r="F662" s="26">
        <v>1</v>
      </c>
      <c r="G662" s="27">
        <v>15.26</v>
      </c>
      <c r="H662" s="74">
        <f t="shared" si="98"/>
        <v>14.497</v>
      </c>
      <c r="I662" s="32" t="s">
        <v>941</v>
      </c>
      <c r="J662" s="32" t="s">
        <v>14</v>
      </c>
      <c r="K662" s="210">
        <f t="shared" si="97"/>
        <v>2.8994</v>
      </c>
      <c r="L662" s="454"/>
      <c r="M662" s="455"/>
      <c r="N662" s="33">
        <f t="shared" si="95"/>
        <v>0</v>
      </c>
      <c r="O662" s="5">
        <f t="shared" si="96"/>
        <v>0</v>
      </c>
      <c r="P662" s="34">
        <v>20</v>
      </c>
    </row>
    <row r="663" spans="1:25" s="60" customFormat="1" ht="12.75" x14ac:dyDescent="0.2">
      <c r="A663" s="425" t="s">
        <v>3807</v>
      </c>
      <c r="B663" s="425" t="s">
        <v>1020</v>
      </c>
      <c r="C663" s="104" t="s">
        <v>892</v>
      </c>
      <c r="D663" s="9" t="s">
        <v>893</v>
      </c>
      <c r="E663" s="26" t="s">
        <v>120</v>
      </c>
      <c r="F663" s="26">
        <v>1</v>
      </c>
      <c r="G663" s="27">
        <v>11.17</v>
      </c>
      <c r="H663" s="74">
        <f t="shared" si="98"/>
        <v>10.611499999999999</v>
      </c>
      <c r="I663" s="32" t="s">
        <v>941</v>
      </c>
      <c r="J663" s="32" t="s">
        <v>14</v>
      </c>
      <c r="K663" s="210">
        <f t="shared" si="97"/>
        <v>3.5371666666666663</v>
      </c>
      <c r="L663" s="456"/>
      <c r="M663" s="457"/>
      <c r="N663" s="33">
        <f t="shared" si="95"/>
        <v>0</v>
      </c>
      <c r="O663" s="5">
        <f t="shared" si="96"/>
        <v>0</v>
      </c>
      <c r="P663" s="34">
        <v>20</v>
      </c>
    </row>
    <row r="664" spans="1:25" s="60" customFormat="1" ht="12.75" x14ac:dyDescent="0.2">
      <c r="A664" s="425" t="s">
        <v>3807</v>
      </c>
      <c r="B664" s="425" t="s">
        <v>1020</v>
      </c>
      <c r="C664" s="61" t="s">
        <v>894</v>
      </c>
      <c r="D664" s="49" t="s">
        <v>895</v>
      </c>
      <c r="E664" s="45" t="s">
        <v>120</v>
      </c>
      <c r="F664" s="45">
        <v>1</v>
      </c>
      <c r="G664" s="46">
        <v>14.68</v>
      </c>
      <c r="H664" s="73">
        <f t="shared" si="98"/>
        <v>13.946</v>
      </c>
      <c r="I664" s="28" t="s">
        <v>941</v>
      </c>
      <c r="J664" s="28" t="s">
        <v>14</v>
      </c>
      <c r="K664" s="211">
        <f t="shared" si="97"/>
        <v>4.6486666666666663</v>
      </c>
      <c r="L664" s="458"/>
      <c r="M664" s="459"/>
      <c r="N664" s="29">
        <f t="shared" si="95"/>
        <v>0</v>
      </c>
      <c r="O664" s="3">
        <f t="shared" si="96"/>
        <v>0</v>
      </c>
      <c r="P664" s="30">
        <v>20</v>
      </c>
    </row>
    <row r="665" spans="1:25" s="60" customFormat="1" ht="12.75" x14ac:dyDescent="0.2">
      <c r="A665" s="425" t="s">
        <v>3807</v>
      </c>
      <c r="B665" s="425" t="s">
        <v>1020</v>
      </c>
      <c r="C665" s="62" t="s">
        <v>896</v>
      </c>
      <c r="D665" s="10" t="s">
        <v>897</v>
      </c>
      <c r="E665" s="36" t="s">
        <v>120</v>
      </c>
      <c r="F665" s="36">
        <v>1</v>
      </c>
      <c r="G665" s="37">
        <v>9.68</v>
      </c>
      <c r="H665" s="75">
        <f t="shared" si="98"/>
        <v>9.1959999999999997</v>
      </c>
      <c r="I665" s="38" t="s">
        <v>941</v>
      </c>
      <c r="J665" s="38" t="s">
        <v>14</v>
      </c>
      <c r="K665" s="212">
        <f t="shared" si="97"/>
        <v>3.0653333333333332</v>
      </c>
      <c r="L665" s="456"/>
      <c r="M665" s="457"/>
      <c r="N665" s="39">
        <f t="shared" si="95"/>
        <v>0</v>
      </c>
      <c r="O665" s="7">
        <f t="shared" si="96"/>
        <v>0</v>
      </c>
      <c r="P665" s="40">
        <v>20</v>
      </c>
    </row>
    <row r="666" spans="1:25" s="60" customFormat="1" ht="12.75" x14ac:dyDescent="0.2">
      <c r="A666" s="425" t="s">
        <v>3807</v>
      </c>
      <c r="B666" s="425" t="s">
        <v>1020</v>
      </c>
      <c r="C666" s="61" t="s">
        <v>900</v>
      </c>
      <c r="D666" s="49" t="s">
        <v>901</v>
      </c>
      <c r="E666" s="45" t="s">
        <v>120</v>
      </c>
      <c r="F666" s="45">
        <v>1</v>
      </c>
      <c r="G666" s="46">
        <v>12.68</v>
      </c>
      <c r="H666" s="73">
        <f t="shared" si="98"/>
        <v>12.045999999999999</v>
      </c>
      <c r="I666" s="28" t="s">
        <v>941</v>
      </c>
      <c r="J666" s="28" t="s">
        <v>14</v>
      </c>
      <c r="K666" s="211">
        <f t="shared" si="97"/>
        <v>4.0153333333333334</v>
      </c>
      <c r="L666" s="458"/>
      <c r="M666" s="459"/>
      <c r="N666" s="29">
        <f t="shared" si="95"/>
        <v>0</v>
      </c>
      <c r="O666" s="3">
        <f t="shared" si="96"/>
        <v>0</v>
      </c>
      <c r="P666" s="30">
        <v>20</v>
      </c>
    </row>
    <row r="667" spans="1:25" s="60" customFormat="1" ht="12.75" x14ac:dyDescent="0.2">
      <c r="A667" s="425" t="s">
        <v>3807</v>
      </c>
      <c r="B667" s="425" t="s">
        <v>1020</v>
      </c>
      <c r="C667" s="104" t="s">
        <v>902</v>
      </c>
      <c r="D667" s="9" t="s">
        <v>903</v>
      </c>
      <c r="E667" s="26" t="s">
        <v>118</v>
      </c>
      <c r="F667" s="26">
        <v>1</v>
      </c>
      <c r="G667" s="27">
        <v>15.65</v>
      </c>
      <c r="H667" s="74">
        <f t="shared" si="98"/>
        <v>14.8675</v>
      </c>
      <c r="I667" s="32" t="s">
        <v>941</v>
      </c>
      <c r="J667" s="32" t="s">
        <v>14</v>
      </c>
      <c r="K667" s="210">
        <f t="shared" si="97"/>
        <v>2.9735</v>
      </c>
      <c r="L667" s="454"/>
      <c r="M667" s="455"/>
      <c r="N667" s="33">
        <f t="shared" si="95"/>
        <v>0</v>
      </c>
      <c r="O667" s="5">
        <f t="shared" si="96"/>
        <v>0</v>
      </c>
      <c r="P667" s="34">
        <v>20</v>
      </c>
    </row>
    <row r="668" spans="1:25" s="60" customFormat="1" ht="12.75" x14ac:dyDescent="0.2">
      <c r="A668" s="425" t="s">
        <v>3807</v>
      </c>
      <c r="B668" s="425" t="s">
        <v>1020</v>
      </c>
      <c r="C668" s="62" t="s">
        <v>904</v>
      </c>
      <c r="D668" s="10" t="s">
        <v>905</v>
      </c>
      <c r="E668" s="36" t="s">
        <v>120</v>
      </c>
      <c r="F668" s="36">
        <v>1</v>
      </c>
      <c r="G668" s="37">
        <v>11.68</v>
      </c>
      <c r="H668" s="75">
        <f t="shared" si="98"/>
        <v>11.096</v>
      </c>
      <c r="I668" s="38" t="s">
        <v>941</v>
      </c>
      <c r="J668" s="38" t="s">
        <v>14</v>
      </c>
      <c r="K668" s="212">
        <f t="shared" si="97"/>
        <v>3.6986666666666665</v>
      </c>
      <c r="L668" s="456"/>
      <c r="M668" s="457"/>
      <c r="N668" s="39">
        <f t="shared" si="95"/>
        <v>0</v>
      </c>
      <c r="O668" s="7">
        <f t="shared" si="96"/>
        <v>0</v>
      </c>
      <c r="P668" s="40">
        <v>20</v>
      </c>
    </row>
    <row r="669" spans="1:25" ht="23.25" x14ac:dyDescent="0.35">
      <c r="A669" s="426" t="s">
        <v>3807</v>
      </c>
      <c r="B669" s="426" t="s">
        <v>1020</v>
      </c>
      <c r="D669" s="252" t="s">
        <v>908</v>
      </c>
      <c r="E669" s="71"/>
      <c r="F669" s="71"/>
      <c r="G669" s="71"/>
      <c r="H669" s="71"/>
      <c r="I669" s="71"/>
      <c r="J669" s="71"/>
      <c r="K669" s="213"/>
      <c r="L669" s="22"/>
      <c r="M669" s="22"/>
      <c r="O669" s="22"/>
      <c r="P669" s="23"/>
      <c r="Q669" s="60"/>
      <c r="R669" s="60"/>
      <c r="S669" s="60"/>
      <c r="T669" s="60"/>
      <c r="U669" s="60"/>
      <c r="V669" s="60"/>
      <c r="W669" s="60"/>
      <c r="X669" s="60"/>
      <c r="Y669" s="60"/>
    </row>
    <row r="670" spans="1:25" s="60" customFormat="1" ht="12.75" x14ac:dyDescent="0.2">
      <c r="A670" s="425" t="s">
        <v>3807</v>
      </c>
      <c r="B670" s="425" t="s">
        <v>1020</v>
      </c>
      <c r="C670" s="61" t="s">
        <v>909</v>
      </c>
      <c r="D670" s="49" t="s">
        <v>910</v>
      </c>
      <c r="E670" s="45" t="s">
        <v>118</v>
      </c>
      <c r="F670" s="45">
        <v>1</v>
      </c>
      <c r="G670" s="46">
        <v>13.42</v>
      </c>
      <c r="H670" s="73">
        <f t="shared" ref="H670:H679" si="99">G670*0.95</f>
        <v>12.748999999999999</v>
      </c>
      <c r="I670" s="28" t="s">
        <v>942</v>
      </c>
      <c r="J670" s="28" t="s">
        <v>14</v>
      </c>
      <c r="K670" s="211">
        <f t="shared" si="97"/>
        <v>2.5497999999999998</v>
      </c>
      <c r="L670" s="458"/>
      <c r="M670" s="459"/>
      <c r="N670" s="29">
        <f t="shared" si="95"/>
        <v>0</v>
      </c>
      <c r="O670" s="3">
        <f t="shared" si="96"/>
        <v>0</v>
      </c>
      <c r="P670" s="30">
        <v>20</v>
      </c>
    </row>
    <row r="671" spans="1:25" s="60" customFormat="1" ht="12.75" x14ac:dyDescent="0.2">
      <c r="A671" s="425" t="s">
        <v>3807</v>
      </c>
      <c r="B671" s="425" t="s">
        <v>1020</v>
      </c>
      <c r="C671" s="104" t="s">
        <v>911</v>
      </c>
      <c r="D671" s="9" t="s">
        <v>912</v>
      </c>
      <c r="E671" s="26" t="s">
        <v>118</v>
      </c>
      <c r="F671" s="26">
        <v>1</v>
      </c>
      <c r="G671" s="27">
        <v>10.8</v>
      </c>
      <c r="H671" s="74">
        <f t="shared" si="99"/>
        <v>10.26</v>
      </c>
      <c r="I671" s="32" t="s">
        <v>942</v>
      </c>
      <c r="J671" s="32" t="s">
        <v>14</v>
      </c>
      <c r="K671" s="210">
        <f t="shared" si="97"/>
        <v>2.052</v>
      </c>
      <c r="L671" s="454"/>
      <c r="M671" s="455"/>
      <c r="N671" s="33">
        <f t="shared" si="95"/>
        <v>0</v>
      </c>
      <c r="O671" s="5">
        <f t="shared" si="96"/>
        <v>0</v>
      </c>
      <c r="P671" s="34">
        <v>20</v>
      </c>
    </row>
    <row r="672" spans="1:25" s="60" customFormat="1" ht="12.75" x14ac:dyDescent="0.2">
      <c r="A672" s="425" t="s">
        <v>3807</v>
      </c>
      <c r="B672" s="425" t="s">
        <v>1020</v>
      </c>
      <c r="C672" s="104" t="s">
        <v>913</v>
      </c>
      <c r="D672" s="9" t="s">
        <v>946</v>
      </c>
      <c r="E672" s="26" t="s">
        <v>120</v>
      </c>
      <c r="F672" s="26">
        <v>1</v>
      </c>
      <c r="G672" s="27">
        <v>12</v>
      </c>
      <c r="H672" s="74">
        <f t="shared" si="99"/>
        <v>11.399999999999999</v>
      </c>
      <c r="I672" s="32" t="s">
        <v>942</v>
      </c>
      <c r="J672" s="32" t="s">
        <v>14</v>
      </c>
      <c r="K672" s="210">
        <f t="shared" si="97"/>
        <v>3.7999999999999994</v>
      </c>
      <c r="L672" s="454"/>
      <c r="M672" s="455"/>
      <c r="N672" s="33">
        <f t="shared" si="95"/>
        <v>0</v>
      </c>
      <c r="O672" s="5">
        <f t="shared" si="96"/>
        <v>0</v>
      </c>
      <c r="P672" s="34">
        <v>20</v>
      </c>
    </row>
    <row r="673" spans="1:25" s="60" customFormat="1" ht="12.75" x14ac:dyDescent="0.2">
      <c r="A673" s="425" t="s">
        <v>3807</v>
      </c>
      <c r="B673" s="425" t="s">
        <v>1020</v>
      </c>
      <c r="C673" s="104" t="s">
        <v>914</v>
      </c>
      <c r="D673" s="9" t="s">
        <v>946</v>
      </c>
      <c r="E673" s="26" t="s">
        <v>118</v>
      </c>
      <c r="F673" s="26">
        <v>1</v>
      </c>
      <c r="G673" s="27">
        <v>15.79</v>
      </c>
      <c r="H673" s="74">
        <f t="shared" si="99"/>
        <v>15.000499999999999</v>
      </c>
      <c r="I673" s="32" t="s">
        <v>942</v>
      </c>
      <c r="J673" s="32" t="s">
        <v>14</v>
      </c>
      <c r="K673" s="210">
        <f t="shared" si="97"/>
        <v>3.0000999999999998</v>
      </c>
      <c r="L673" s="454"/>
      <c r="M673" s="455"/>
      <c r="N673" s="33">
        <f t="shared" si="95"/>
        <v>0</v>
      </c>
      <c r="O673" s="5">
        <f t="shared" si="96"/>
        <v>0</v>
      </c>
      <c r="P673" s="34">
        <v>20</v>
      </c>
    </row>
    <row r="674" spans="1:25" s="60" customFormat="1" ht="12.75" x14ac:dyDescent="0.2">
      <c r="A674" s="425" t="s">
        <v>3807</v>
      </c>
      <c r="B674" s="425" t="s">
        <v>1020</v>
      </c>
      <c r="C674" s="62" t="s">
        <v>915</v>
      </c>
      <c r="D674" s="10" t="s">
        <v>916</v>
      </c>
      <c r="E674" s="36" t="s">
        <v>118</v>
      </c>
      <c r="F674" s="36">
        <v>1</v>
      </c>
      <c r="G674" s="37">
        <v>16.739999999999998</v>
      </c>
      <c r="H674" s="75">
        <f t="shared" si="99"/>
        <v>15.902999999999997</v>
      </c>
      <c r="I674" s="38" t="s">
        <v>942</v>
      </c>
      <c r="J674" s="38" t="s">
        <v>14</v>
      </c>
      <c r="K674" s="212">
        <f t="shared" si="97"/>
        <v>3.1805999999999992</v>
      </c>
      <c r="L674" s="456"/>
      <c r="M674" s="457"/>
      <c r="N674" s="39">
        <f t="shared" si="95"/>
        <v>0</v>
      </c>
      <c r="O674" s="7">
        <f t="shared" si="96"/>
        <v>0</v>
      </c>
      <c r="P674" s="40">
        <v>20</v>
      </c>
    </row>
    <row r="675" spans="1:25" s="60" customFormat="1" ht="12.75" x14ac:dyDescent="0.2">
      <c r="A675" s="425" t="s">
        <v>3807</v>
      </c>
      <c r="B675" s="425" t="s">
        <v>1020</v>
      </c>
      <c r="C675" s="61" t="s">
        <v>917</v>
      </c>
      <c r="D675" s="49" t="s">
        <v>918</v>
      </c>
      <c r="E675" s="45" t="s">
        <v>118</v>
      </c>
      <c r="F675" s="45">
        <v>1</v>
      </c>
      <c r="G675" s="46">
        <v>12.74</v>
      </c>
      <c r="H675" s="73">
        <f t="shared" si="99"/>
        <v>12.103</v>
      </c>
      <c r="I675" s="28" t="s">
        <v>942</v>
      </c>
      <c r="J675" s="28" t="s">
        <v>14</v>
      </c>
      <c r="K675" s="211">
        <f t="shared" si="97"/>
        <v>2.4205999999999999</v>
      </c>
      <c r="L675" s="458"/>
      <c r="M675" s="459"/>
      <c r="N675" s="29">
        <f t="shared" si="95"/>
        <v>0</v>
      </c>
      <c r="O675" s="3">
        <f t="shared" si="96"/>
        <v>0</v>
      </c>
      <c r="P675" s="30">
        <v>20</v>
      </c>
    </row>
    <row r="676" spans="1:25" s="60" customFormat="1" ht="12.75" x14ac:dyDescent="0.2">
      <c r="A676" s="425" t="s">
        <v>3807</v>
      </c>
      <c r="B676" s="425" t="s">
        <v>1020</v>
      </c>
      <c r="C676" s="104" t="s">
        <v>919</v>
      </c>
      <c r="D676" s="9" t="s">
        <v>920</v>
      </c>
      <c r="E676" s="26" t="s">
        <v>118</v>
      </c>
      <c r="F676" s="26">
        <v>1</v>
      </c>
      <c r="G676" s="27">
        <v>16.739999999999998</v>
      </c>
      <c r="H676" s="74">
        <f t="shared" si="99"/>
        <v>15.902999999999997</v>
      </c>
      <c r="I676" s="32" t="s">
        <v>942</v>
      </c>
      <c r="J676" s="32" t="s">
        <v>14</v>
      </c>
      <c r="K676" s="210">
        <f t="shared" si="97"/>
        <v>3.1805999999999992</v>
      </c>
      <c r="L676" s="454"/>
      <c r="M676" s="455"/>
      <c r="N676" s="33">
        <f t="shared" si="95"/>
        <v>0</v>
      </c>
      <c r="O676" s="5">
        <f t="shared" si="96"/>
        <v>0</v>
      </c>
      <c r="P676" s="34">
        <v>20</v>
      </c>
    </row>
    <row r="677" spans="1:25" s="60" customFormat="1" ht="12.75" x14ac:dyDescent="0.2">
      <c r="A677" s="425" t="s">
        <v>3807</v>
      </c>
      <c r="B677" s="425" t="s">
        <v>1020</v>
      </c>
      <c r="C677" s="62" t="s">
        <v>921</v>
      </c>
      <c r="D677" s="10" t="s">
        <v>922</v>
      </c>
      <c r="E677" s="36" t="s">
        <v>120</v>
      </c>
      <c r="F677" s="36">
        <v>1</v>
      </c>
      <c r="G677" s="37">
        <v>10.51</v>
      </c>
      <c r="H677" s="75">
        <f t="shared" si="99"/>
        <v>9.9844999999999988</v>
      </c>
      <c r="I677" s="38" t="s">
        <v>942</v>
      </c>
      <c r="J677" s="38" t="s">
        <v>14</v>
      </c>
      <c r="K677" s="212">
        <f t="shared" si="97"/>
        <v>3.3281666666666663</v>
      </c>
      <c r="L677" s="456"/>
      <c r="M677" s="457"/>
      <c r="N677" s="39">
        <f t="shared" si="95"/>
        <v>0</v>
      </c>
      <c r="O677" s="7">
        <f t="shared" si="96"/>
        <v>0</v>
      </c>
      <c r="P677" s="40">
        <v>20</v>
      </c>
    </row>
    <row r="678" spans="1:25" s="60" customFormat="1" ht="12.75" x14ac:dyDescent="0.2">
      <c r="A678" s="425" t="s">
        <v>3807</v>
      </c>
      <c r="B678" s="425" t="s">
        <v>1020</v>
      </c>
      <c r="C678" s="104" t="s">
        <v>923</v>
      </c>
      <c r="D678" s="9" t="s">
        <v>924</v>
      </c>
      <c r="E678" s="26" t="s">
        <v>118</v>
      </c>
      <c r="F678" s="26">
        <v>1</v>
      </c>
      <c r="G678" s="27">
        <v>11.26</v>
      </c>
      <c r="H678" s="74">
        <f t="shared" si="99"/>
        <v>10.696999999999999</v>
      </c>
      <c r="I678" s="32" t="s">
        <v>942</v>
      </c>
      <c r="J678" s="32" t="s">
        <v>14</v>
      </c>
      <c r="K678" s="210">
        <f t="shared" si="97"/>
        <v>2.1393999999999997</v>
      </c>
      <c r="L678" s="458"/>
      <c r="M678" s="459"/>
      <c r="N678" s="33">
        <f t="shared" si="95"/>
        <v>0</v>
      </c>
      <c r="O678" s="5">
        <f t="shared" si="96"/>
        <v>0</v>
      </c>
      <c r="P678" s="34">
        <v>20</v>
      </c>
    </row>
    <row r="679" spans="1:25" s="60" customFormat="1" ht="12.75" x14ac:dyDescent="0.2">
      <c r="A679" s="425" t="s">
        <v>3807</v>
      </c>
      <c r="B679" s="425" t="s">
        <v>1020</v>
      </c>
      <c r="C679" s="62" t="s">
        <v>925</v>
      </c>
      <c r="D679" s="10" t="s">
        <v>947</v>
      </c>
      <c r="E679" s="36" t="s">
        <v>118</v>
      </c>
      <c r="F679" s="36">
        <v>1</v>
      </c>
      <c r="G679" s="37">
        <v>16.739999999999998</v>
      </c>
      <c r="H679" s="75">
        <f t="shared" si="99"/>
        <v>15.902999999999997</v>
      </c>
      <c r="I679" s="38" t="s">
        <v>942</v>
      </c>
      <c r="J679" s="38" t="s">
        <v>14</v>
      </c>
      <c r="K679" s="212">
        <f t="shared" si="97"/>
        <v>3.1805999999999992</v>
      </c>
      <c r="L679" s="456"/>
      <c r="M679" s="457"/>
      <c r="N679" s="39">
        <f t="shared" si="95"/>
        <v>0</v>
      </c>
      <c r="O679" s="7">
        <f t="shared" si="96"/>
        <v>0</v>
      </c>
      <c r="P679" s="40">
        <v>20</v>
      </c>
    </row>
    <row r="680" spans="1:25" ht="23.25" x14ac:dyDescent="0.35">
      <c r="A680" s="426" t="s">
        <v>3807</v>
      </c>
      <c r="B680" s="426" t="s">
        <v>1020</v>
      </c>
      <c r="D680" s="193" t="s">
        <v>926</v>
      </c>
      <c r="E680" s="202"/>
      <c r="F680" s="202"/>
      <c r="G680" s="202"/>
      <c r="H680" s="202"/>
      <c r="I680" s="202"/>
      <c r="J680" s="202"/>
      <c r="K680" s="214"/>
      <c r="L680" s="22"/>
      <c r="M680" s="22"/>
      <c r="O680" s="22"/>
      <c r="P680" s="23"/>
      <c r="Q680" s="60"/>
      <c r="R680" s="60"/>
      <c r="S680" s="60"/>
      <c r="T680" s="60"/>
      <c r="U680" s="60"/>
      <c r="V680" s="60"/>
      <c r="W680" s="60"/>
      <c r="X680" s="60"/>
      <c r="Y680" s="60"/>
    </row>
    <row r="681" spans="1:25" s="60" customFormat="1" ht="12.75" x14ac:dyDescent="0.2">
      <c r="A681" s="425" t="s">
        <v>3807</v>
      </c>
      <c r="B681" s="425" t="s">
        <v>1020</v>
      </c>
      <c r="C681" s="61" t="s">
        <v>927</v>
      </c>
      <c r="D681" s="49" t="s">
        <v>928</v>
      </c>
      <c r="E681" s="45" t="s">
        <v>118</v>
      </c>
      <c r="F681" s="45">
        <v>1</v>
      </c>
      <c r="G681" s="46">
        <v>20.79</v>
      </c>
      <c r="H681" s="73">
        <f t="shared" ref="H681:H687" si="100">G681*0.95</f>
        <v>19.750499999999999</v>
      </c>
      <c r="I681" s="28" t="s">
        <v>48</v>
      </c>
      <c r="J681" s="28" t="s">
        <v>14</v>
      </c>
      <c r="K681" s="211">
        <f t="shared" si="97"/>
        <v>3.9500999999999999</v>
      </c>
      <c r="L681" s="458"/>
      <c r="M681" s="459"/>
      <c r="N681" s="29">
        <f t="shared" si="95"/>
        <v>0</v>
      </c>
      <c r="O681" s="3">
        <f t="shared" si="96"/>
        <v>0</v>
      </c>
      <c r="P681" s="30">
        <v>20</v>
      </c>
    </row>
    <row r="682" spans="1:25" s="60" customFormat="1" ht="12.75" x14ac:dyDescent="0.2">
      <c r="A682" s="425" t="s">
        <v>3807</v>
      </c>
      <c r="B682" s="425" t="s">
        <v>1020</v>
      </c>
      <c r="C682" s="104" t="s">
        <v>929</v>
      </c>
      <c r="D682" s="9" t="s">
        <v>930</v>
      </c>
      <c r="E682" s="26" t="s">
        <v>118</v>
      </c>
      <c r="F682" s="26">
        <v>1</v>
      </c>
      <c r="G682" s="27">
        <v>24.47</v>
      </c>
      <c r="H682" s="74">
        <f t="shared" si="100"/>
        <v>23.246499999999997</v>
      </c>
      <c r="I682" s="32" t="s">
        <v>48</v>
      </c>
      <c r="J682" s="32" t="s">
        <v>14</v>
      </c>
      <c r="K682" s="210">
        <f t="shared" si="97"/>
        <v>4.6492999999999993</v>
      </c>
      <c r="L682" s="454"/>
      <c r="M682" s="455"/>
      <c r="N682" s="33">
        <f t="shared" si="95"/>
        <v>0</v>
      </c>
      <c r="O682" s="5">
        <f t="shared" si="96"/>
        <v>0</v>
      </c>
      <c r="P682" s="34">
        <v>20</v>
      </c>
    </row>
    <row r="683" spans="1:25" s="60" customFormat="1" ht="12.75" x14ac:dyDescent="0.2">
      <c r="A683" s="425" t="s">
        <v>3807</v>
      </c>
      <c r="B683" s="425" t="s">
        <v>1020</v>
      </c>
      <c r="C683" s="104" t="s">
        <v>931</v>
      </c>
      <c r="D683" s="9" t="s">
        <v>932</v>
      </c>
      <c r="E683" s="26" t="s">
        <v>118</v>
      </c>
      <c r="F683" s="26">
        <v>1</v>
      </c>
      <c r="G683" s="27">
        <v>18.2</v>
      </c>
      <c r="H683" s="74">
        <f t="shared" si="100"/>
        <v>17.29</v>
      </c>
      <c r="I683" s="32" t="s">
        <v>48</v>
      </c>
      <c r="J683" s="32" t="s">
        <v>14</v>
      </c>
      <c r="K683" s="210">
        <f t="shared" si="97"/>
        <v>3.4579999999999997</v>
      </c>
      <c r="L683" s="454"/>
      <c r="M683" s="455"/>
      <c r="N683" s="33">
        <f t="shared" si="95"/>
        <v>0</v>
      </c>
      <c r="O683" s="5">
        <f t="shared" si="96"/>
        <v>0</v>
      </c>
      <c r="P683" s="34">
        <v>20</v>
      </c>
    </row>
    <row r="684" spans="1:25" s="60" customFormat="1" ht="12.75" x14ac:dyDescent="0.2">
      <c r="A684" s="425" t="s">
        <v>3807</v>
      </c>
      <c r="B684" s="425" t="s">
        <v>1020</v>
      </c>
      <c r="C684" s="62" t="s">
        <v>933</v>
      </c>
      <c r="D684" s="10" t="s">
        <v>934</v>
      </c>
      <c r="E684" s="36" t="s">
        <v>120</v>
      </c>
      <c r="F684" s="36">
        <v>1</v>
      </c>
      <c r="G684" s="37">
        <v>14.47</v>
      </c>
      <c r="H684" s="75">
        <f t="shared" si="100"/>
        <v>13.746499999999999</v>
      </c>
      <c r="I684" s="38" t="s">
        <v>48</v>
      </c>
      <c r="J684" s="38" t="s">
        <v>14</v>
      </c>
      <c r="K684" s="212">
        <f t="shared" si="97"/>
        <v>4.5821666666666667</v>
      </c>
      <c r="L684" s="456"/>
      <c r="M684" s="457"/>
      <c r="N684" s="39">
        <f t="shared" si="95"/>
        <v>0</v>
      </c>
      <c r="O684" s="7">
        <f t="shared" si="96"/>
        <v>0</v>
      </c>
      <c r="P684" s="40">
        <v>20</v>
      </c>
    </row>
    <row r="685" spans="1:25" s="60" customFormat="1" ht="12.75" x14ac:dyDescent="0.2">
      <c r="A685" s="425" t="s">
        <v>3807</v>
      </c>
      <c r="B685" s="425" t="s">
        <v>1020</v>
      </c>
      <c r="C685" s="104" t="s">
        <v>935</v>
      </c>
      <c r="D685" s="9" t="s">
        <v>936</v>
      </c>
      <c r="E685" s="26" t="s">
        <v>120</v>
      </c>
      <c r="F685" s="26">
        <v>1</v>
      </c>
      <c r="G685" s="27">
        <v>14.68</v>
      </c>
      <c r="H685" s="74">
        <f t="shared" si="100"/>
        <v>13.946</v>
      </c>
      <c r="I685" s="32" t="s">
        <v>48</v>
      </c>
      <c r="J685" s="32" t="s">
        <v>14</v>
      </c>
      <c r="K685" s="210">
        <f t="shared" si="97"/>
        <v>4.6486666666666663</v>
      </c>
      <c r="L685" s="458"/>
      <c r="M685" s="459"/>
      <c r="N685" s="33">
        <f t="shared" si="95"/>
        <v>0</v>
      </c>
      <c r="O685" s="5">
        <f t="shared" si="96"/>
        <v>0</v>
      </c>
      <c r="P685" s="34">
        <v>20</v>
      </c>
    </row>
    <row r="686" spans="1:25" s="60" customFormat="1" ht="12.75" x14ac:dyDescent="0.2">
      <c r="A686" s="425" t="s">
        <v>3807</v>
      </c>
      <c r="B686" s="425" t="s">
        <v>1020</v>
      </c>
      <c r="C686" s="62" t="s">
        <v>937</v>
      </c>
      <c r="D686" s="10" t="s">
        <v>938</v>
      </c>
      <c r="E686" s="36" t="s">
        <v>118</v>
      </c>
      <c r="F686" s="36">
        <v>1</v>
      </c>
      <c r="G686" s="37">
        <v>17.09</v>
      </c>
      <c r="H686" s="75">
        <f t="shared" si="100"/>
        <v>16.235499999999998</v>
      </c>
      <c r="I686" s="38" t="s">
        <v>48</v>
      </c>
      <c r="J686" s="38" t="s">
        <v>14</v>
      </c>
      <c r="K686" s="212">
        <f t="shared" si="97"/>
        <v>3.2470999999999997</v>
      </c>
      <c r="L686" s="456"/>
      <c r="M686" s="457"/>
      <c r="N686" s="39">
        <f t="shared" si="95"/>
        <v>0</v>
      </c>
      <c r="O686" s="7">
        <f t="shared" si="96"/>
        <v>0</v>
      </c>
      <c r="P686" s="40">
        <v>20</v>
      </c>
    </row>
    <row r="687" spans="1:25" s="60" customFormat="1" ht="12.75" x14ac:dyDescent="0.2">
      <c r="A687" s="425" t="s">
        <v>3807</v>
      </c>
      <c r="B687" s="425" t="s">
        <v>1020</v>
      </c>
      <c r="C687" s="105" t="s">
        <v>939</v>
      </c>
      <c r="D687" s="51" t="s">
        <v>948</v>
      </c>
      <c r="E687" s="64" t="s">
        <v>118</v>
      </c>
      <c r="F687" s="64">
        <v>1</v>
      </c>
      <c r="G687" s="76">
        <v>20.21</v>
      </c>
      <c r="H687" s="77">
        <f t="shared" si="100"/>
        <v>19.1995</v>
      </c>
      <c r="I687" s="78" t="s">
        <v>48</v>
      </c>
      <c r="J687" s="78" t="s">
        <v>14</v>
      </c>
      <c r="K687" s="215">
        <f t="shared" si="97"/>
        <v>3.8399000000000001</v>
      </c>
      <c r="L687" s="474"/>
      <c r="M687" s="475"/>
      <c r="N687" s="65">
        <f t="shared" si="95"/>
        <v>0</v>
      </c>
      <c r="O687" s="57">
        <f t="shared" si="96"/>
        <v>0</v>
      </c>
      <c r="P687" s="66">
        <v>20</v>
      </c>
    </row>
    <row r="688" spans="1:25" ht="23.25" x14ac:dyDescent="0.35">
      <c r="A688" s="426" t="s">
        <v>3807</v>
      </c>
      <c r="B688" s="426" t="s">
        <v>1020</v>
      </c>
      <c r="D688" s="434" t="s">
        <v>3875</v>
      </c>
      <c r="E688" s="435"/>
      <c r="F688" s="435"/>
      <c r="G688" s="435"/>
      <c r="H688" s="435"/>
      <c r="I688" s="435"/>
      <c r="J688" s="435"/>
      <c r="K688" s="436"/>
      <c r="L688" s="22"/>
      <c r="M688" s="22"/>
      <c r="O688" s="22"/>
      <c r="P688" s="23"/>
      <c r="Q688" s="60"/>
      <c r="R688" s="60"/>
      <c r="S688" s="60"/>
      <c r="T688" s="60"/>
      <c r="U688" s="60"/>
      <c r="V688" s="60"/>
      <c r="W688" s="60"/>
      <c r="X688" s="60"/>
      <c r="Y688" s="60"/>
    </row>
    <row r="689" spans="1:25" s="60" customFormat="1" ht="12.75" x14ac:dyDescent="0.2">
      <c r="A689" s="425" t="s">
        <v>3807</v>
      </c>
      <c r="B689" s="425" t="s">
        <v>1020</v>
      </c>
      <c r="C689" s="105" t="s">
        <v>890</v>
      </c>
      <c r="D689" s="51" t="s">
        <v>891</v>
      </c>
      <c r="E689" s="64" t="s">
        <v>118</v>
      </c>
      <c r="F689" s="64">
        <v>1</v>
      </c>
      <c r="G689" s="76">
        <v>14.5</v>
      </c>
      <c r="H689" s="77">
        <f>G689*0.95</f>
        <v>13.774999999999999</v>
      </c>
      <c r="I689" s="78" t="s">
        <v>2287</v>
      </c>
      <c r="J689" s="78" t="s">
        <v>14</v>
      </c>
      <c r="K689" s="215">
        <f>IF(E689="5l",H689/5,H689/3)</f>
        <v>2.7549999999999999</v>
      </c>
      <c r="L689" s="474"/>
      <c r="M689" s="475"/>
      <c r="N689" s="65">
        <f>O689*G689</f>
        <v>0</v>
      </c>
      <c r="O689" s="57">
        <f>L689*F689</f>
        <v>0</v>
      </c>
      <c r="P689" s="66">
        <v>20</v>
      </c>
    </row>
    <row r="690" spans="1:25" s="60" customFormat="1" ht="12.75" x14ac:dyDescent="0.2">
      <c r="A690" s="425" t="s">
        <v>3807</v>
      </c>
      <c r="B690" s="425" t="s">
        <v>1020</v>
      </c>
      <c r="C690" s="105" t="s">
        <v>898</v>
      </c>
      <c r="D690" s="51" t="s">
        <v>899</v>
      </c>
      <c r="E690" s="64" t="s">
        <v>118</v>
      </c>
      <c r="F690" s="64">
        <v>1</v>
      </c>
      <c r="G690" s="76">
        <v>14.5</v>
      </c>
      <c r="H690" s="77">
        <f t="shared" ref="H690:H691" si="101">G690*0.95</f>
        <v>13.774999999999999</v>
      </c>
      <c r="I690" s="78" t="s">
        <v>2287</v>
      </c>
      <c r="J690" s="78" t="s">
        <v>14</v>
      </c>
      <c r="K690" s="215">
        <f t="shared" ref="K690:K691" si="102">IF(E690="5l",H690/5,H690/3)</f>
        <v>2.7549999999999999</v>
      </c>
      <c r="L690" s="474"/>
      <c r="M690" s="475"/>
      <c r="N690" s="65">
        <f t="shared" ref="N690:N691" si="103">O690*G690</f>
        <v>0</v>
      </c>
      <c r="O690" s="57">
        <f t="shared" ref="O690:O691" si="104">L690*F690</f>
        <v>0</v>
      </c>
      <c r="P690" s="66">
        <v>20</v>
      </c>
    </row>
    <row r="691" spans="1:25" s="60" customFormat="1" ht="12.75" x14ac:dyDescent="0.2">
      <c r="A691" s="425" t="s">
        <v>3807</v>
      </c>
      <c r="B691" s="425" t="s">
        <v>1020</v>
      </c>
      <c r="C691" s="105" t="s">
        <v>906</v>
      </c>
      <c r="D691" s="51" t="s">
        <v>907</v>
      </c>
      <c r="E691" s="64" t="s">
        <v>118</v>
      </c>
      <c r="F691" s="64">
        <v>1</v>
      </c>
      <c r="G691" s="76">
        <v>14.5</v>
      </c>
      <c r="H691" s="77">
        <f t="shared" si="101"/>
        <v>13.774999999999999</v>
      </c>
      <c r="I691" s="78" t="s">
        <v>2287</v>
      </c>
      <c r="J691" s="78" t="s">
        <v>14</v>
      </c>
      <c r="K691" s="215">
        <f t="shared" si="102"/>
        <v>2.7549999999999999</v>
      </c>
      <c r="L691" s="474"/>
      <c r="M691" s="475"/>
      <c r="N691" s="65">
        <f t="shared" si="103"/>
        <v>0</v>
      </c>
      <c r="O691" s="57">
        <f t="shared" si="104"/>
        <v>0</v>
      </c>
      <c r="P691" s="66">
        <v>20</v>
      </c>
    </row>
    <row r="692" spans="1:25" x14ac:dyDescent="0.2">
      <c r="A692" s="426"/>
      <c r="B692" s="426"/>
      <c r="Q692" s="60"/>
      <c r="R692" s="60"/>
      <c r="S692" s="60"/>
      <c r="T692" s="60"/>
      <c r="U692" s="60"/>
      <c r="V692" s="60"/>
      <c r="W692" s="60"/>
      <c r="X692" s="60"/>
      <c r="Y692" s="60"/>
    </row>
    <row r="693" spans="1:25" x14ac:dyDescent="0.2">
      <c r="A693" s="426"/>
      <c r="B693" s="426"/>
      <c r="Q693" s="60"/>
      <c r="R693" s="60"/>
      <c r="S693" s="60"/>
      <c r="T693" s="60"/>
      <c r="U693" s="60"/>
      <c r="V693" s="60"/>
      <c r="W693" s="60"/>
      <c r="X693" s="60"/>
      <c r="Y693" s="60"/>
    </row>
    <row r="694" spans="1:25" x14ac:dyDescent="0.2">
      <c r="A694" s="426"/>
      <c r="B694" s="426"/>
      <c r="Q694" s="60"/>
      <c r="R694" s="60"/>
      <c r="S694" s="60"/>
      <c r="T694" s="60"/>
      <c r="U694" s="60"/>
      <c r="V694" s="60"/>
      <c r="W694" s="60"/>
      <c r="X694" s="60"/>
      <c r="Y694" s="60"/>
    </row>
    <row r="695" spans="1:25" ht="34.5" x14ac:dyDescent="0.2">
      <c r="A695" s="426"/>
      <c r="B695" s="426" t="s">
        <v>1019</v>
      </c>
      <c r="D695" s="476" t="s">
        <v>1019</v>
      </c>
      <c r="E695" s="476"/>
      <c r="F695" s="476"/>
      <c r="G695" s="476"/>
      <c r="H695" s="476"/>
      <c r="I695" s="476"/>
      <c r="J695" s="476"/>
      <c r="K695" s="476"/>
      <c r="Q695" s="60"/>
      <c r="R695" s="60"/>
      <c r="S695" s="60"/>
      <c r="T695" s="60"/>
      <c r="U695" s="60"/>
      <c r="V695" s="60"/>
      <c r="W695" s="60"/>
      <c r="X695" s="60"/>
      <c r="Y695" s="60"/>
    </row>
    <row r="696" spans="1:25" ht="28.5" customHeight="1" x14ac:dyDescent="0.2">
      <c r="A696" s="426"/>
      <c r="B696" s="426" t="s">
        <v>1019</v>
      </c>
      <c r="D696" s="533" t="s">
        <v>3816</v>
      </c>
      <c r="E696" s="533"/>
      <c r="F696" s="533"/>
      <c r="G696" s="533"/>
      <c r="H696" s="533"/>
      <c r="I696" s="533"/>
      <c r="J696" s="533"/>
      <c r="K696" s="533"/>
      <c r="Q696" s="60"/>
      <c r="R696" s="60"/>
      <c r="S696" s="60"/>
      <c r="T696" s="60"/>
      <c r="U696" s="60"/>
      <c r="V696" s="60"/>
      <c r="W696" s="60"/>
      <c r="X696" s="60"/>
      <c r="Y696" s="60"/>
    </row>
    <row r="697" spans="1:25" ht="14.25" customHeight="1" x14ac:dyDescent="0.2">
      <c r="A697" s="427"/>
      <c r="B697" s="427"/>
      <c r="C697" s="24"/>
      <c r="D697" s="24"/>
      <c r="E697" s="477" t="s">
        <v>41</v>
      </c>
      <c r="F697" s="478" t="s">
        <v>39</v>
      </c>
      <c r="G697" s="479" t="s">
        <v>6</v>
      </c>
      <c r="H697" s="481" t="s">
        <v>51</v>
      </c>
      <c r="I697" s="482" t="s">
        <v>2</v>
      </c>
      <c r="J697" s="483" t="s">
        <v>3</v>
      </c>
      <c r="K697" s="484" t="s">
        <v>38</v>
      </c>
      <c r="L697" s="460" t="s">
        <v>7</v>
      </c>
      <c r="M697" s="461"/>
      <c r="N697" s="461"/>
      <c r="O697" s="461"/>
      <c r="P697" s="462"/>
      <c r="Q697" s="60"/>
      <c r="R697" s="60"/>
      <c r="S697" s="60"/>
      <c r="T697" s="60"/>
      <c r="U697" s="60"/>
      <c r="V697" s="60"/>
      <c r="W697" s="60"/>
      <c r="X697" s="60"/>
      <c r="Y697" s="60"/>
    </row>
    <row r="698" spans="1:25" ht="14.25" customHeight="1" x14ac:dyDescent="0.2">
      <c r="A698" s="427"/>
      <c r="B698" s="427"/>
      <c r="C698" s="463" t="s">
        <v>0</v>
      </c>
      <c r="D698" s="464" t="s">
        <v>1</v>
      </c>
      <c r="E698" s="477"/>
      <c r="F698" s="478"/>
      <c r="G698" s="480"/>
      <c r="H698" s="481"/>
      <c r="I698" s="482"/>
      <c r="J698" s="483"/>
      <c r="K698" s="484"/>
      <c r="L698" s="499" t="s">
        <v>8</v>
      </c>
      <c r="M698" s="500"/>
      <c r="N698" s="470" t="s">
        <v>4</v>
      </c>
      <c r="O698" s="472" t="s">
        <v>9</v>
      </c>
      <c r="P698" s="473" t="s">
        <v>52</v>
      </c>
      <c r="Q698" s="60"/>
      <c r="R698" s="60"/>
      <c r="S698" s="60"/>
      <c r="T698" s="60"/>
      <c r="U698" s="60"/>
      <c r="V698" s="60"/>
      <c r="W698" s="60"/>
      <c r="X698" s="60"/>
      <c r="Y698" s="60"/>
    </row>
    <row r="699" spans="1:25" x14ac:dyDescent="0.2">
      <c r="A699" s="427"/>
      <c r="B699" s="427"/>
      <c r="C699" s="463"/>
      <c r="D699" s="465"/>
      <c r="E699" s="477"/>
      <c r="F699" s="478"/>
      <c r="G699" s="479"/>
      <c r="H699" s="481"/>
      <c r="I699" s="482"/>
      <c r="J699" s="483"/>
      <c r="K699" s="484"/>
      <c r="L699" s="501"/>
      <c r="M699" s="502"/>
      <c r="N699" s="471"/>
      <c r="O699" s="472"/>
      <c r="P699" s="473"/>
      <c r="Q699" s="60"/>
      <c r="R699" s="60"/>
      <c r="S699" s="60"/>
      <c r="T699" s="60"/>
      <c r="U699" s="60"/>
      <c r="V699" s="60"/>
      <c r="W699" s="60"/>
      <c r="X699" s="60"/>
      <c r="Y699" s="60"/>
    </row>
    <row r="700" spans="1:25" s="60" customFormat="1" ht="23.25" x14ac:dyDescent="0.35">
      <c r="A700" s="426"/>
      <c r="B700" s="426" t="s">
        <v>1019</v>
      </c>
      <c r="D700" s="252" t="s">
        <v>949</v>
      </c>
      <c r="E700" s="216"/>
      <c r="F700" s="216"/>
      <c r="G700" s="216"/>
      <c r="H700" s="216"/>
      <c r="I700" s="216"/>
      <c r="J700" s="216"/>
      <c r="K700" s="216"/>
      <c r="L700" s="216"/>
      <c r="M700" s="216"/>
      <c r="N700" s="216"/>
      <c r="O700" s="216"/>
    </row>
    <row r="701" spans="1:25" s="60" customFormat="1" ht="12.75" x14ac:dyDescent="0.2">
      <c r="A701" s="425"/>
      <c r="B701" s="425" t="s">
        <v>1019</v>
      </c>
      <c r="C701" s="61" t="s">
        <v>950</v>
      </c>
      <c r="D701" s="49" t="s">
        <v>1021</v>
      </c>
      <c r="E701" s="45" t="s">
        <v>49</v>
      </c>
      <c r="F701" s="45">
        <v>12</v>
      </c>
      <c r="G701" s="46">
        <v>3.68</v>
      </c>
      <c r="H701" s="73">
        <f t="shared" ref="H701:H729" si="105">G701*0.95</f>
        <v>3.496</v>
      </c>
      <c r="I701" s="46" t="s">
        <v>857</v>
      </c>
      <c r="J701" s="28" t="s">
        <v>14</v>
      </c>
      <c r="K701" s="218"/>
      <c r="L701" s="458"/>
      <c r="M701" s="459"/>
      <c r="N701" s="29">
        <f t="shared" ref="N701:N748" si="106">O701*G701</f>
        <v>0</v>
      </c>
      <c r="O701" s="3">
        <f t="shared" ref="O701:O748" si="107">L701*F701</f>
        <v>0</v>
      </c>
      <c r="P701" s="30">
        <v>20</v>
      </c>
    </row>
    <row r="702" spans="1:25" s="60" customFormat="1" ht="12.75" x14ac:dyDescent="0.2">
      <c r="A702" s="425"/>
      <c r="B702" s="425" t="s">
        <v>1019</v>
      </c>
      <c r="C702" s="104" t="s">
        <v>951</v>
      </c>
      <c r="D702" s="9" t="s">
        <v>1021</v>
      </c>
      <c r="E702" s="217" t="s">
        <v>699</v>
      </c>
      <c r="F702" s="26">
        <v>12</v>
      </c>
      <c r="G702" s="27">
        <v>2.4700000000000002</v>
      </c>
      <c r="H702" s="74">
        <f t="shared" si="105"/>
        <v>2.3465000000000003</v>
      </c>
      <c r="I702" s="27" t="s">
        <v>857</v>
      </c>
      <c r="J702" s="32" t="s">
        <v>14</v>
      </c>
      <c r="K702" s="195"/>
      <c r="L702" s="454"/>
      <c r="M702" s="455"/>
      <c r="N702" s="33">
        <f t="shared" si="106"/>
        <v>0</v>
      </c>
      <c r="O702" s="5">
        <f t="shared" si="107"/>
        <v>0</v>
      </c>
      <c r="P702" s="34">
        <v>20</v>
      </c>
    </row>
    <row r="703" spans="1:25" s="60" customFormat="1" ht="12.75" x14ac:dyDescent="0.2">
      <c r="A703" s="425"/>
      <c r="B703" s="425" t="s">
        <v>1019</v>
      </c>
      <c r="C703" s="104" t="s">
        <v>952</v>
      </c>
      <c r="D703" s="9" t="s">
        <v>1022</v>
      </c>
      <c r="E703" s="26" t="s">
        <v>49</v>
      </c>
      <c r="F703" s="26">
        <v>6</v>
      </c>
      <c r="G703" s="27">
        <v>5.88</v>
      </c>
      <c r="H703" s="74">
        <f t="shared" si="105"/>
        <v>5.5859999999999994</v>
      </c>
      <c r="I703" s="27" t="s">
        <v>857</v>
      </c>
      <c r="J703" s="32" t="s">
        <v>14</v>
      </c>
      <c r="K703" s="207" t="s">
        <v>953</v>
      </c>
      <c r="L703" s="454"/>
      <c r="M703" s="455"/>
      <c r="N703" s="33">
        <f t="shared" si="106"/>
        <v>0</v>
      </c>
      <c r="O703" s="5">
        <f t="shared" si="107"/>
        <v>0</v>
      </c>
      <c r="P703" s="34">
        <v>20</v>
      </c>
    </row>
    <row r="704" spans="1:25" s="60" customFormat="1" ht="12.75" x14ac:dyDescent="0.2">
      <c r="A704" s="425"/>
      <c r="B704" s="425" t="s">
        <v>1019</v>
      </c>
      <c r="C704" s="104" t="s">
        <v>954</v>
      </c>
      <c r="D704" s="9" t="s">
        <v>859</v>
      </c>
      <c r="E704" s="26" t="s">
        <v>49</v>
      </c>
      <c r="F704" s="26">
        <v>6</v>
      </c>
      <c r="G704" s="27">
        <v>4.9400000000000004</v>
      </c>
      <c r="H704" s="74">
        <f t="shared" si="105"/>
        <v>4.6930000000000005</v>
      </c>
      <c r="I704" s="27" t="s">
        <v>857</v>
      </c>
      <c r="J704" s="32" t="s">
        <v>14</v>
      </c>
      <c r="K704" s="195"/>
      <c r="L704" s="454"/>
      <c r="M704" s="455"/>
      <c r="N704" s="33">
        <f t="shared" si="106"/>
        <v>0</v>
      </c>
      <c r="O704" s="5">
        <f t="shared" si="107"/>
        <v>0</v>
      </c>
      <c r="P704" s="34">
        <v>20</v>
      </c>
    </row>
    <row r="705" spans="1:16" s="60" customFormat="1" ht="12.75" x14ac:dyDescent="0.2">
      <c r="A705" s="425"/>
      <c r="B705" s="425" t="s">
        <v>1019</v>
      </c>
      <c r="C705" s="104" t="s">
        <v>955</v>
      </c>
      <c r="D705" s="9" t="s">
        <v>1023</v>
      </c>
      <c r="E705" s="26" t="s">
        <v>49</v>
      </c>
      <c r="F705" s="26">
        <v>6</v>
      </c>
      <c r="G705" s="27">
        <v>4</v>
      </c>
      <c r="H705" s="74">
        <f t="shared" si="105"/>
        <v>3.8</v>
      </c>
      <c r="I705" s="27" t="s">
        <v>857</v>
      </c>
      <c r="J705" s="32" t="s">
        <v>14</v>
      </c>
      <c r="K705" s="195"/>
      <c r="L705" s="454"/>
      <c r="M705" s="455"/>
      <c r="N705" s="33">
        <f t="shared" si="106"/>
        <v>0</v>
      </c>
      <c r="O705" s="5">
        <f t="shared" si="107"/>
        <v>0</v>
      </c>
      <c r="P705" s="34">
        <v>20</v>
      </c>
    </row>
    <row r="706" spans="1:16" s="60" customFormat="1" ht="12.75" x14ac:dyDescent="0.2">
      <c r="A706" s="425"/>
      <c r="B706" s="425" t="s">
        <v>1019</v>
      </c>
      <c r="C706" s="104" t="s">
        <v>956</v>
      </c>
      <c r="D706" s="9" t="s">
        <v>1023</v>
      </c>
      <c r="E706" s="217" t="s">
        <v>699</v>
      </c>
      <c r="F706" s="26">
        <v>12</v>
      </c>
      <c r="G706" s="27">
        <v>2.29</v>
      </c>
      <c r="H706" s="74">
        <f t="shared" si="105"/>
        <v>2.1755</v>
      </c>
      <c r="I706" s="27" t="s">
        <v>857</v>
      </c>
      <c r="J706" s="32" t="s">
        <v>14</v>
      </c>
      <c r="K706" s="195"/>
      <c r="L706" s="454"/>
      <c r="M706" s="455"/>
      <c r="N706" s="33">
        <f t="shared" si="106"/>
        <v>0</v>
      </c>
      <c r="O706" s="5">
        <f t="shared" si="107"/>
        <v>0</v>
      </c>
      <c r="P706" s="34">
        <v>20</v>
      </c>
    </row>
    <row r="707" spans="1:16" s="60" customFormat="1" ht="12.75" x14ac:dyDescent="0.2">
      <c r="A707" s="425"/>
      <c r="B707" s="425" t="s">
        <v>1019</v>
      </c>
      <c r="C707" s="104" t="s">
        <v>957</v>
      </c>
      <c r="D707" s="9" t="s">
        <v>1024</v>
      </c>
      <c r="E707" s="26" t="s">
        <v>49</v>
      </c>
      <c r="F707" s="26">
        <v>6</v>
      </c>
      <c r="G707" s="27">
        <v>4.47</v>
      </c>
      <c r="H707" s="74">
        <f t="shared" si="105"/>
        <v>4.2464999999999993</v>
      </c>
      <c r="I707" s="27" t="s">
        <v>857</v>
      </c>
      <c r="J707" s="32" t="s">
        <v>14</v>
      </c>
      <c r="K707" s="195"/>
      <c r="L707" s="454"/>
      <c r="M707" s="455"/>
      <c r="N707" s="33">
        <f t="shared" si="106"/>
        <v>0</v>
      </c>
      <c r="O707" s="5">
        <f t="shared" si="107"/>
        <v>0</v>
      </c>
      <c r="P707" s="34">
        <v>20</v>
      </c>
    </row>
    <row r="708" spans="1:16" s="60" customFormat="1" ht="12.75" x14ac:dyDescent="0.2">
      <c r="A708" s="425"/>
      <c r="B708" s="425" t="s">
        <v>1019</v>
      </c>
      <c r="C708" s="104" t="s">
        <v>958</v>
      </c>
      <c r="D708" s="9" t="s">
        <v>861</v>
      </c>
      <c r="E708" s="26" t="s">
        <v>49</v>
      </c>
      <c r="F708" s="26">
        <v>6</v>
      </c>
      <c r="G708" s="27">
        <v>4.75</v>
      </c>
      <c r="H708" s="74">
        <f t="shared" si="105"/>
        <v>4.5125000000000002</v>
      </c>
      <c r="I708" s="27" t="s">
        <v>857</v>
      </c>
      <c r="J708" s="32" t="s">
        <v>14</v>
      </c>
      <c r="K708" s="196"/>
      <c r="L708" s="454"/>
      <c r="M708" s="455"/>
      <c r="N708" s="33">
        <f t="shared" si="106"/>
        <v>0</v>
      </c>
      <c r="O708" s="5">
        <f t="shared" si="107"/>
        <v>0</v>
      </c>
      <c r="P708" s="34">
        <v>20</v>
      </c>
    </row>
    <row r="709" spans="1:16" s="60" customFormat="1" ht="12.75" x14ac:dyDescent="0.2">
      <c r="A709" s="425"/>
      <c r="B709" s="425" t="s">
        <v>1019</v>
      </c>
      <c r="C709" s="104" t="s">
        <v>959</v>
      </c>
      <c r="D709" s="9" t="s">
        <v>1033</v>
      </c>
      <c r="E709" s="26" t="s">
        <v>49</v>
      </c>
      <c r="F709" s="26">
        <v>6</v>
      </c>
      <c r="G709" s="27">
        <v>4.8899999999999997</v>
      </c>
      <c r="H709" s="74">
        <f t="shared" si="105"/>
        <v>4.6454999999999993</v>
      </c>
      <c r="I709" s="27" t="s">
        <v>857</v>
      </c>
      <c r="J709" s="437" t="s">
        <v>960</v>
      </c>
      <c r="K709" s="195" t="s">
        <v>1025</v>
      </c>
      <c r="L709" s="454"/>
      <c r="M709" s="455"/>
      <c r="N709" s="33">
        <f t="shared" si="106"/>
        <v>0</v>
      </c>
      <c r="O709" s="5">
        <f t="shared" si="107"/>
        <v>0</v>
      </c>
      <c r="P709" s="34">
        <v>20</v>
      </c>
    </row>
    <row r="710" spans="1:16" s="60" customFormat="1" ht="12.75" x14ac:dyDescent="0.2">
      <c r="A710" s="425"/>
      <c r="B710" s="425" t="s">
        <v>1019</v>
      </c>
      <c r="C710" s="104" t="s">
        <v>961</v>
      </c>
      <c r="D710" s="9" t="s">
        <v>962</v>
      </c>
      <c r="E710" s="26" t="s">
        <v>49</v>
      </c>
      <c r="F710" s="26">
        <v>6</v>
      </c>
      <c r="G710" s="27">
        <v>4.58</v>
      </c>
      <c r="H710" s="74">
        <f t="shared" si="105"/>
        <v>4.351</v>
      </c>
      <c r="I710" s="27" t="s">
        <v>857</v>
      </c>
      <c r="J710" s="437" t="s">
        <v>960</v>
      </c>
      <c r="K710" s="195" t="s">
        <v>1025</v>
      </c>
      <c r="L710" s="454"/>
      <c r="M710" s="455"/>
      <c r="N710" s="33">
        <f t="shared" si="106"/>
        <v>0</v>
      </c>
      <c r="O710" s="5">
        <f t="shared" si="107"/>
        <v>0</v>
      </c>
      <c r="P710" s="34">
        <v>20</v>
      </c>
    </row>
    <row r="711" spans="1:16" s="60" customFormat="1" ht="12.75" x14ac:dyDescent="0.2">
      <c r="A711" s="425"/>
      <c r="B711" s="425" t="s">
        <v>1019</v>
      </c>
      <c r="C711" s="104" t="s">
        <v>963</v>
      </c>
      <c r="D711" s="9" t="s">
        <v>1026</v>
      </c>
      <c r="E711" s="26" t="s">
        <v>49</v>
      </c>
      <c r="F711" s="26">
        <v>6</v>
      </c>
      <c r="G711" s="27">
        <v>4.37</v>
      </c>
      <c r="H711" s="74">
        <f t="shared" si="105"/>
        <v>4.1514999999999995</v>
      </c>
      <c r="I711" s="27" t="s">
        <v>857</v>
      </c>
      <c r="J711" s="32" t="s">
        <v>14</v>
      </c>
      <c r="K711" s="195"/>
      <c r="L711" s="454"/>
      <c r="M711" s="455"/>
      <c r="N711" s="33">
        <f t="shared" si="106"/>
        <v>0</v>
      </c>
      <c r="O711" s="5">
        <f t="shared" si="107"/>
        <v>0</v>
      </c>
      <c r="P711" s="34">
        <v>20</v>
      </c>
    </row>
    <row r="712" spans="1:16" s="60" customFormat="1" ht="12.75" x14ac:dyDescent="0.2">
      <c r="A712" s="425"/>
      <c r="B712" s="425" t="s">
        <v>1019</v>
      </c>
      <c r="C712" s="104" t="s">
        <v>964</v>
      </c>
      <c r="D712" s="9" t="s">
        <v>864</v>
      </c>
      <c r="E712" s="26" t="s">
        <v>49</v>
      </c>
      <c r="F712" s="26">
        <v>6</v>
      </c>
      <c r="G712" s="27">
        <v>4.74</v>
      </c>
      <c r="H712" s="74">
        <f t="shared" si="105"/>
        <v>4.5030000000000001</v>
      </c>
      <c r="I712" s="27" t="s">
        <v>857</v>
      </c>
      <c r="J712" s="32" t="s">
        <v>14</v>
      </c>
      <c r="K712" s="195"/>
      <c r="L712" s="454"/>
      <c r="M712" s="455"/>
      <c r="N712" s="33">
        <f t="shared" si="106"/>
        <v>0</v>
      </c>
      <c r="O712" s="5">
        <f t="shared" si="107"/>
        <v>0</v>
      </c>
      <c r="P712" s="34">
        <v>20</v>
      </c>
    </row>
    <row r="713" spans="1:16" s="60" customFormat="1" ht="12.75" x14ac:dyDescent="0.2">
      <c r="A713" s="425"/>
      <c r="B713" s="425" t="s">
        <v>1019</v>
      </c>
      <c r="C713" s="104" t="s">
        <v>965</v>
      </c>
      <c r="D713" s="9" t="s">
        <v>864</v>
      </c>
      <c r="E713" s="217" t="s">
        <v>699</v>
      </c>
      <c r="F713" s="26">
        <v>6</v>
      </c>
      <c r="G713" s="27">
        <v>3.84</v>
      </c>
      <c r="H713" s="74">
        <f t="shared" si="105"/>
        <v>3.6479999999999997</v>
      </c>
      <c r="I713" s="27" t="s">
        <v>857</v>
      </c>
      <c r="J713" s="32" t="s">
        <v>14</v>
      </c>
      <c r="K713" s="195"/>
      <c r="L713" s="454"/>
      <c r="M713" s="455"/>
      <c r="N713" s="33">
        <f t="shared" si="106"/>
        <v>0</v>
      </c>
      <c r="O713" s="5">
        <f t="shared" si="107"/>
        <v>0</v>
      </c>
      <c r="P713" s="34">
        <v>20</v>
      </c>
    </row>
    <row r="714" spans="1:16" s="60" customFormat="1" ht="12.75" x14ac:dyDescent="0.2">
      <c r="A714" s="425"/>
      <c r="B714" s="425" t="s">
        <v>1019</v>
      </c>
      <c r="C714" s="104" t="s">
        <v>966</v>
      </c>
      <c r="D714" s="9" t="s">
        <v>1027</v>
      </c>
      <c r="E714" s="26" t="s">
        <v>49</v>
      </c>
      <c r="F714" s="26">
        <v>6</v>
      </c>
      <c r="G714" s="27">
        <v>5.42</v>
      </c>
      <c r="H714" s="74">
        <f t="shared" si="105"/>
        <v>5.149</v>
      </c>
      <c r="I714" s="27" t="s">
        <v>857</v>
      </c>
      <c r="J714" s="32" t="s">
        <v>14</v>
      </c>
      <c r="K714" s="195"/>
      <c r="L714" s="454"/>
      <c r="M714" s="455"/>
      <c r="N714" s="33">
        <f t="shared" si="106"/>
        <v>0</v>
      </c>
      <c r="O714" s="5">
        <f t="shared" si="107"/>
        <v>0</v>
      </c>
      <c r="P714" s="34">
        <v>20</v>
      </c>
    </row>
    <row r="715" spans="1:16" s="60" customFormat="1" ht="12.75" x14ac:dyDescent="0.2">
      <c r="A715" s="425"/>
      <c r="B715" s="425" t="s">
        <v>1019</v>
      </c>
      <c r="C715" s="104" t="s">
        <v>967</v>
      </c>
      <c r="D715" s="9" t="s">
        <v>1028</v>
      </c>
      <c r="E715" s="26" t="s">
        <v>49</v>
      </c>
      <c r="F715" s="26">
        <v>6</v>
      </c>
      <c r="G715" s="27">
        <v>6.1</v>
      </c>
      <c r="H715" s="74">
        <f t="shared" si="105"/>
        <v>5.794999999999999</v>
      </c>
      <c r="I715" s="27" t="s">
        <v>857</v>
      </c>
      <c r="J715" s="32" t="s">
        <v>14</v>
      </c>
      <c r="K715" s="208"/>
      <c r="L715" s="454"/>
      <c r="M715" s="455"/>
      <c r="N715" s="33">
        <f t="shared" si="106"/>
        <v>0</v>
      </c>
      <c r="O715" s="5">
        <f t="shared" si="107"/>
        <v>0</v>
      </c>
      <c r="P715" s="34">
        <v>20</v>
      </c>
    </row>
    <row r="716" spans="1:16" s="60" customFormat="1" ht="12.75" x14ac:dyDescent="0.2">
      <c r="A716" s="425"/>
      <c r="B716" s="425" t="s">
        <v>1019</v>
      </c>
      <c r="C716" s="104" t="s">
        <v>968</v>
      </c>
      <c r="D716" s="9" t="s">
        <v>1029</v>
      </c>
      <c r="E716" s="26" t="s">
        <v>49</v>
      </c>
      <c r="F716" s="26">
        <v>6</v>
      </c>
      <c r="G716" s="27">
        <v>4.6500000000000004</v>
      </c>
      <c r="H716" s="74">
        <f t="shared" si="105"/>
        <v>4.4175000000000004</v>
      </c>
      <c r="I716" s="27" t="s">
        <v>857</v>
      </c>
      <c r="J716" s="32" t="s">
        <v>14</v>
      </c>
      <c r="K716" s="195"/>
      <c r="L716" s="454"/>
      <c r="M716" s="455"/>
      <c r="N716" s="33">
        <f t="shared" si="106"/>
        <v>0</v>
      </c>
      <c r="O716" s="5">
        <f t="shared" si="107"/>
        <v>0</v>
      </c>
      <c r="P716" s="34">
        <v>20</v>
      </c>
    </row>
    <row r="717" spans="1:16" s="60" customFormat="1" ht="12.75" x14ac:dyDescent="0.2">
      <c r="A717" s="425"/>
      <c r="B717" s="425" t="s">
        <v>1019</v>
      </c>
      <c r="C717" s="104" t="s">
        <v>969</v>
      </c>
      <c r="D717" s="9" t="s">
        <v>970</v>
      </c>
      <c r="E717" s="26" t="s">
        <v>49</v>
      </c>
      <c r="F717" s="26">
        <v>6</v>
      </c>
      <c r="G717" s="27">
        <v>4.74</v>
      </c>
      <c r="H717" s="74">
        <f t="shared" si="105"/>
        <v>4.5030000000000001</v>
      </c>
      <c r="I717" s="27" t="s">
        <v>857</v>
      </c>
      <c r="J717" s="32" t="s">
        <v>14</v>
      </c>
      <c r="K717" s="197"/>
      <c r="L717" s="454"/>
      <c r="M717" s="455"/>
      <c r="N717" s="33">
        <f t="shared" si="106"/>
        <v>0</v>
      </c>
      <c r="O717" s="5">
        <f t="shared" si="107"/>
        <v>0</v>
      </c>
      <c r="P717" s="34">
        <v>20</v>
      </c>
    </row>
    <row r="718" spans="1:16" s="60" customFormat="1" ht="12.75" x14ac:dyDescent="0.2">
      <c r="A718" s="425"/>
      <c r="B718" s="425" t="s">
        <v>1019</v>
      </c>
      <c r="C718" s="104" t="s">
        <v>971</v>
      </c>
      <c r="D718" s="9" t="s">
        <v>1030</v>
      </c>
      <c r="E718" s="26" t="s">
        <v>49</v>
      </c>
      <c r="F718" s="26">
        <v>6</v>
      </c>
      <c r="G718" s="27">
        <v>5.5</v>
      </c>
      <c r="H718" s="74">
        <f t="shared" si="105"/>
        <v>5.2249999999999996</v>
      </c>
      <c r="I718" s="27" t="s">
        <v>857</v>
      </c>
      <c r="J718" s="32" t="s">
        <v>14</v>
      </c>
      <c r="K718" s="195" t="s">
        <v>972</v>
      </c>
      <c r="L718" s="454"/>
      <c r="M718" s="455"/>
      <c r="N718" s="33">
        <f t="shared" si="106"/>
        <v>0</v>
      </c>
      <c r="O718" s="5">
        <f t="shared" si="107"/>
        <v>0</v>
      </c>
      <c r="P718" s="34">
        <v>20</v>
      </c>
    </row>
    <row r="719" spans="1:16" s="60" customFormat="1" ht="12.75" x14ac:dyDescent="0.2">
      <c r="A719" s="425"/>
      <c r="B719" s="425" t="s">
        <v>1019</v>
      </c>
      <c r="C719" s="104" t="s">
        <v>973</v>
      </c>
      <c r="D719" s="9" t="s">
        <v>974</v>
      </c>
      <c r="E719" s="26" t="s">
        <v>49</v>
      </c>
      <c r="F719" s="26">
        <v>6</v>
      </c>
      <c r="G719" s="27">
        <v>5.63</v>
      </c>
      <c r="H719" s="74">
        <f t="shared" si="105"/>
        <v>5.3484999999999996</v>
      </c>
      <c r="I719" s="27" t="s">
        <v>857</v>
      </c>
      <c r="J719" s="437" t="s">
        <v>960</v>
      </c>
      <c r="K719" s="196"/>
      <c r="L719" s="454"/>
      <c r="M719" s="455"/>
      <c r="N719" s="33">
        <f t="shared" si="106"/>
        <v>0</v>
      </c>
      <c r="O719" s="5">
        <f t="shared" si="107"/>
        <v>0</v>
      </c>
      <c r="P719" s="34">
        <v>20</v>
      </c>
    </row>
    <row r="720" spans="1:16" s="60" customFormat="1" ht="12.75" x14ac:dyDescent="0.2">
      <c r="A720" s="425"/>
      <c r="B720" s="425" t="s">
        <v>1019</v>
      </c>
      <c r="C720" s="104" t="s">
        <v>975</v>
      </c>
      <c r="D720" s="9" t="s">
        <v>3899</v>
      </c>
      <c r="E720" s="26" t="s">
        <v>49</v>
      </c>
      <c r="F720" s="26">
        <v>6</v>
      </c>
      <c r="G720" s="27">
        <v>4.16</v>
      </c>
      <c r="H720" s="74">
        <f t="shared" si="105"/>
        <v>3.952</v>
      </c>
      <c r="I720" s="27" t="s">
        <v>857</v>
      </c>
      <c r="J720" s="32" t="s">
        <v>14</v>
      </c>
      <c r="K720" s="196"/>
      <c r="L720" s="454"/>
      <c r="M720" s="455"/>
      <c r="N720" s="33">
        <f t="shared" si="106"/>
        <v>0</v>
      </c>
      <c r="O720" s="5">
        <f t="shared" si="107"/>
        <v>0</v>
      </c>
      <c r="P720" s="34">
        <v>20</v>
      </c>
    </row>
    <row r="721" spans="1:16" s="60" customFormat="1" ht="12.75" x14ac:dyDescent="0.2">
      <c r="A721" s="425"/>
      <c r="B721" s="425" t="s">
        <v>1019</v>
      </c>
      <c r="C721" s="104" t="s">
        <v>976</v>
      </c>
      <c r="D721" s="9" t="s">
        <v>977</v>
      </c>
      <c r="E721" s="26" t="s">
        <v>49</v>
      </c>
      <c r="F721" s="26">
        <v>6</v>
      </c>
      <c r="G721" s="27">
        <v>6.74</v>
      </c>
      <c r="H721" s="74">
        <f t="shared" si="105"/>
        <v>6.4029999999999996</v>
      </c>
      <c r="I721" s="27" t="s">
        <v>857</v>
      </c>
      <c r="J721" s="437" t="s">
        <v>960</v>
      </c>
      <c r="K721" s="195" t="s">
        <v>1025</v>
      </c>
      <c r="L721" s="454"/>
      <c r="M721" s="455"/>
      <c r="N721" s="33">
        <f t="shared" si="106"/>
        <v>0</v>
      </c>
      <c r="O721" s="5">
        <f t="shared" si="107"/>
        <v>0</v>
      </c>
      <c r="P721" s="34">
        <v>20</v>
      </c>
    </row>
    <row r="722" spans="1:16" s="60" customFormat="1" ht="12.75" x14ac:dyDescent="0.2">
      <c r="A722" s="425"/>
      <c r="B722" s="425" t="s">
        <v>1019</v>
      </c>
      <c r="C722" s="104" t="s">
        <v>978</v>
      </c>
      <c r="D722" s="9" t="s">
        <v>1031</v>
      </c>
      <c r="E722" s="26" t="s">
        <v>49</v>
      </c>
      <c r="F722" s="26">
        <v>6</v>
      </c>
      <c r="G722" s="27">
        <v>6.3</v>
      </c>
      <c r="H722" s="74">
        <f t="shared" si="105"/>
        <v>5.9849999999999994</v>
      </c>
      <c r="I722" s="27" t="s">
        <v>857</v>
      </c>
      <c r="J722" s="437" t="s">
        <v>960</v>
      </c>
      <c r="K722" s="195" t="s">
        <v>1025</v>
      </c>
      <c r="L722" s="454"/>
      <c r="M722" s="455"/>
      <c r="N722" s="33">
        <f t="shared" si="106"/>
        <v>0</v>
      </c>
      <c r="O722" s="5">
        <f t="shared" si="107"/>
        <v>0</v>
      </c>
      <c r="P722" s="34">
        <v>20</v>
      </c>
    </row>
    <row r="723" spans="1:16" s="60" customFormat="1" ht="12.75" x14ac:dyDescent="0.2">
      <c r="A723" s="425"/>
      <c r="B723" s="425" t="s">
        <v>1019</v>
      </c>
      <c r="C723" s="62" t="s">
        <v>979</v>
      </c>
      <c r="D723" s="10" t="s">
        <v>1032</v>
      </c>
      <c r="E723" s="191" t="s">
        <v>699</v>
      </c>
      <c r="F723" s="36">
        <v>6</v>
      </c>
      <c r="G723" s="37">
        <v>3.15</v>
      </c>
      <c r="H723" s="75">
        <f t="shared" si="105"/>
        <v>2.9924999999999997</v>
      </c>
      <c r="I723" s="37" t="s">
        <v>857</v>
      </c>
      <c r="J723" s="38" t="s">
        <v>14</v>
      </c>
      <c r="K723" s="198"/>
      <c r="L723" s="456"/>
      <c r="M723" s="457"/>
      <c r="N723" s="39">
        <f t="shared" si="106"/>
        <v>0</v>
      </c>
      <c r="O723" s="7">
        <f t="shared" si="107"/>
        <v>0</v>
      </c>
      <c r="P723" s="40">
        <v>20</v>
      </c>
    </row>
    <row r="724" spans="1:16" s="60" customFormat="1" ht="12.75" x14ac:dyDescent="0.2">
      <c r="A724" s="425"/>
      <c r="B724" s="425" t="s">
        <v>1019</v>
      </c>
      <c r="C724" s="104" t="s">
        <v>980</v>
      </c>
      <c r="D724" s="9" t="s">
        <v>1034</v>
      </c>
      <c r="E724" s="26" t="s">
        <v>49</v>
      </c>
      <c r="F724" s="26">
        <v>6</v>
      </c>
      <c r="G724" s="27">
        <v>4.8600000000000003</v>
      </c>
      <c r="H724" s="74">
        <f t="shared" si="105"/>
        <v>4.617</v>
      </c>
      <c r="I724" s="27" t="s">
        <v>857</v>
      </c>
      <c r="J724" s="32" t="s">
        <v>14</v>
      </c>
      <c r="K724" s="195"/>
      <c r="L724" s="458"/>
      <c r="M724" s="459"/>
      <c r="N724" s="33">
        <f t="shared" si="106"/>
        <v>0</v>
      </c>
      <c r="O724" s="3">
        <f t="shared" si="107"/>
        <v>0</v>
      </c>
      <c r="P724" s="30">
        <v>20</v>
      </c>
    </row>
    <row r="725" spans="1:16" s="60" customFormat="1" ht="12.75" x14ac:dyDescent="0.2">
      <c r="A725" s="425"/>
      <c r="B725" s="425" t="s">
        <v>1019</v>
      </c>
      <c r="C725" s="62" t="s">
        <v>981</v>
      </c>
      <c r="D725" s="10" t="s">
        <v>1035</v>
      </c>
      <c r="E725" s="36" t="s">
        <v>49</v>
      </c>
      <c r="F725" s="36">
        <v>6</v>
      </c>
      <c r="G725" s="37">
        <v>5.67</v>
      </c>
      <c r="H725" s="75">
        <f t="shared" si="105"/>
        <v>5.3864999999999998</v>
      </c>
      <c r="I725" s="37" t="s">
        <v>857</v>
      </c>
      <c r="J725" s="38" t="s">
        <v>14</v>
      </c>
      <c r="K725" s="198"/>
      <c r="L725" s="456"/>
      <c r="M725" s="457"/>
      <c r="N725" s="39">
        <f t="shared" si="106"/>
        <v>0</v>
      </c>
      <c r="O725" s="7">
        <f t="shared" si="107"/>
        <v>0</v>
      </c>
      <c r="P725" s="40">
        <v>20</v>
      </c>
    </row>
    <row r="726" spans="1:16" s="60" customFormat="1" ht="12.75" x14ac:dyDescent="0.2">
      <c r="A726" s="425"/>
      <c r="B726" s="425" t="s">
        <v>1019</v>
      </c>
      <c r="C726" s="104" t="s">
        <v>982</v>
      </c>
      <c r="D726" s="9" t="s">
        <v>983</v>
      </c>
      <c r="E726" s="26" t="s">
        <v>49</v>
      </c>
      <c r="F726" s="26">
        <v>6</v>
      </c>
      <c r="G726" s="27">
        <v>7.63</v>
      </c>
      <c r="H726" s="74">
        <f t="shared" si="105"/>
        <v>7.2484999999999999</v>
      </c>
      <c r="I726" s="27" t="s">
        <v>857</v>
      </c>
      <c r="J726" s="32" t="s">
        <v>14</v>
      </c>
      <c r="K726" s="195"/>
      <c r="L726" s="458"/>
      <c r="M726" s="459"/>
      <c r="N726" s="33">
        <f t="shared" si="106"/>
        <v>0</v>
      </c>
      <c r="O726" s="5">
        <f t="shared" si="107"/>
        <v>0</v>
      </c>
      <c r="P726" s="34">
        <v>20</v>
      </c>
    </row>
    <row r="727" spans="1:16" s="60" customFormat="1" ht="12.75" x14ac:dyDescent="0.2">
      <c r="A727" s="425"/>
      <c r="B727" s="425" t="s">
        <v>1019</v>
      </c>
      <c r="C727" s="104" t="s">
        <v>984</v>
      </c>
      <c r="D727" s="9" t="s">
        <v>985</v>
      </c>
      <c r="E727" s="26" t="s">
        <v>49</v>
      </c>
      <c r="F727" s="26">
        <v>6</v>
      </c>
      <c r="G727" s="27">
        <v>6.42</v>
      </c>
      <c r="H727" s="74">
        <f t="shared" si="105"/>
        <v>6.0989999999999993</v>
      </c>
      <c r="I727" s="27" t="s">
        <v>857</v>
      </c>
      <c r="J727" s="32" t="s">
        <v>14</v>
      </c>
      <c r="K727" s="195"/>
      <c r="L727" s="454"/>
      <c r="M727" s="455"/>
      <c r="N727" s="33">
        <f t="shared" si="106"/>
        <v>0</v>
      </c>
      <c r="O727" s="5">
        <f t="shared" si="107"/>
        <v>0</v>
      </c>
      <c r="P727" s="34">
        <v>20</v>
      </c>
    </row>
    <row r="728" spans="1:16" s="60" customFormat="1" ht="12.75" x14ac:dyDescent="0.2">
      <c r="A728" s="425"/>
      <c r="B728" s="425" t="s">
        <v>1019</v>
      </c>
      <c r="C728" s="104" t="s">
        <v>986</v>
      </c>
      <c r="D728" s="9" t="s">
        <v>987</v>
      </c>
      <c r="E728" s="26" t="s">
        <v>49</v>
      </c>
      <c r="F728" s="26">
        <v>6</v>
      </c>
      <c r="G728" s="27">
        <v>6.32</v>
      </c>
      <c r="H728" s="74">
        <f t="shared" si="105"/>
        <v>6.0039999999999996</v>
      </c>
      <c r="I728" s="27" t="s">
        <v>857</v>
      </c>
      <c r="J728" s="438" t="s">
        <v>1116</v>
      </c>
      <c r="K728" s="195" t="s">
        <v>1117</v>
      </c>
      <c r="L728" s="454"/>
      <c r="M728" s="455"/>
      <c r="N728" s="33">
        <f t="shared" si="106"/>
        <v>0</v>
      </c>
      <c r="O728" s="5">
        <f t="shared" si="107"/>
        <v>0</v>
      </c>
      <c r="P728" s="34">
        <v>20</v>
      </c>
    </row>
    <row r="729" spans="1:16" s="60" customFormat="1" ht="12.75" x14ac:dyDescent="0.2">
      <c r="A729" s="425"/>
      <c r="B729" s="425" t="s">
        <v>1019</v>
      </c>
      <c r="C729" s="62" t="s">
        <v>988</v>
      </c>
      <c r="D729" s="10" t="s">
        <v>989</v>
      </c>
      <c r="E729" s="36" t="s">
        <v>49</v>
      </c>
      <c r="F729" s="36">
        <v>6</v>
      </c>
      <c r="G729" s="37">
        <v>5.74</v>
      </c>
      <c r="H729" s="75">
        <f t="shared" si="105"/>
        <v>5.4530000000000003</v>
      </c>
      <c r="I729" s="37" t="s">
        <v>857</v>
      </c>
      <c r="J729" s="38" t="s">
        <v>14</v>
      </c>
      <c r="K729" s="199"/>
      <c r="L729" s="456"/>
      <c r="M729" s="457"/>
      <c r="N729" s="39">
        <f t="shared" si="106"/>
        <v>0</v>
      </c>
      <c r="O729" s="7">
        <f t="shared" si="107"/>
        <v>0</v>
      </c>
      <c r="P729" s="40">
        <v>20</v>
      </c>
    </row>
    <row r="730" spans="1:16" s="60" customFormat="1" ht="12.75" x14ac:dyDescent="0.2">
      <c r="A730" s="425"/>
      <c r="B730" s="425" t="s">
        <v>1019</v>
      </c>
      <c r="C730" s="62" t="s">
        <v>990</v>
      </c>
      <c r="D730" s="10" t="s">
        <v>1036</v>
      </c>
      <c r="E730" s="36" t="s">
        <v>49</v>
      </c>
      <c r="F730" s="36">
        <v>6</v>
      </c>
      <c r="G730" s="37">
        <v>5.25</v>
      </c>
      <c r="H730" s="75">
        <f t="shared" ref="H730:H748" si="108">G730*0.95</f>
        <v>4.9874999999999998</v>
      </c>
      <c r="I730" s="37" t="s">
        <v>857</v>
      </c>
      <c r="J730" s="38" t="s">
        <v>14</v>
      </c>
      <c r="K730" s="199"/>
      <c r="L730" s="474"/>
      <c r="M730" s="475"/>
      <c r="N730" s="39">
        <f t="shared" si="106"/>
        <v>0</v>
      </c>
      <c r="O730" s="7">
        <f t="shared" si="107"/>
        <v>0</v>
      </c>
      <c r="P730" s="40">
        <v>20</v>
      </c>
    </row>
    <row r="731" spans="1:16" s="60" customFormat="1" ht="12.75" x14ac:dyDescent="0.2">
      <c r="A731" s="425"/>
      <c r="B731" s="425" t="s">
        <v>1019</v>
      </c>
      <c r="C731" s="104" t="s">
        <v>991</v>
      </c>
      <c r="D731" s="9" t="s">
        <v>1037</v>
      </c>
      <c r="E731" s="26" t="s">
        <v>49</v>
      </c>
      <c r="F731" s="26">
        <v>12</v>
      </c>
      <c r="G731" s="27">
        <v>6.6</v>
      </c>
      <c r="H731" s="74">
        <f t="shared" si="108"/>
        <v>6.27</v>
      </c>
      <c r="I731" s="27" t="s">
        <v>857</v>
      </c>
      <c r="J731" s="32" t="s">
        <v>14</v>
      </c>
      <c r="K731" s="195"/>
      <c r="L731" s="458"/>
      <c r="M731" s="459"/>
      <c r="N731" s="33">
        <f t="shared" si="106"/>
        <v>0</v>
      </c>
      <c r="O731" s="3">
        <f t="shared" si="107"/>
        <v>0</v>
      </c>
      <c r="P731" s="30">
        <v>20</v>
      </c>
    </row>
    <row r="732" spans="1:16" s="60" customFormat="1" ht="12.75" x14ac:dyDescent="0.2">
      <c r="A732" s="425"/>
      <c r="B732" s="425" t="s">
        <v>1019</v>
      </c>
      <c r="C732" s="62" t="s">
        <v>992</v>
      </c>
      <c r="D732" s="10" t="s">
        <v>1037</v>
      </c>
      <c r="E732" s="191" t="s">
        <v>699</v>
      </c>
      <c r="F732" s="36">
        <v>12</v>
      </c>
      <c r="G732" s="37">
        <v>4</v>
      </c>
      <c r="H732" s="75">
        <f t="shared" si="108"/>
        <v>3.8</v>
      </c>
      <c r="I732" s="37" t="s">
        <v>857</v>
      </c>
      <c r="J732" s="38" t="s">
        <v>14</v>
      </c>
      <c r="K732" s="199"/>
      <c r="L732" s="456"/>
      <c r="M732" s="457"/>
      <c r="N732" s="39">
        <f t="shared" si="106"/>
        <v>0</v>
      </c>
      <c r="O732" s="7">
        <f t="shared" si="107"/>
        <v>0</v>
      </c>
      <c r="P732" s="40">
        <v>20</v>
      </c>
    </row>
    <row r="733" spans="1:16" s="60" customFormat="1" ht="12.75" x14ac:dyDescent="0.2">
      <c r="A733" s="425"/>
      <c r="B733" s="425" t="s">
        <v>1019</v>
      </c>
      <c r="C733" s="61" t="s">
        <v>993</v>
      </c>
      <c r="D733" s="49" t="s">
        <v>1038</v>
      </c>
      <c r="E733" s="45" t="s">
        <v>49</v>
      </c>
      <c r="F733" s="45">
        <v>6</v>
      </c>
      <c r="G733" s="46">
        <v>4.21</v>
      </c>
      <c r="H733" s="73">
        <f t="shared" si="108"/>
        <v>3.9994999999999998</v>
      </c>
      <c r="I733" s="46" t="s">
        <v>857</v>
      </c>
      <c r="J733" s="28" t="s">
        <v>14</v>
      </c>
      <c r="K733" s="194"/>
      <c r="L733" s="458"/>
      <c r="M733" s="459"/>
      <c r="N733" s="29">
        <f t="shared" si="106"/>
        <v>0</v>
      </c>
      <c r="O733" s="3">
        <f t="shared" si="107"/>
        <v>0</v>
      </c>
      <c r="P733" s="30">
        <v>20</v>
      </c>
    </row>
    <row r="734" spans="1:16" s="60" customFormat="1" ht="12.75" x14ac:dyDescent="0.2">
      <c r="A734" s="425"/>
      <c r="B734" s="425" t="s">
        <v>1019</v>
      </c>
      <c r="C734" s="104" t="s">
        <v>994</v>
      </c>
      <c r="D734" s="9" t="s">
        <v>1039</v>
      </c>
      <c r="E734" s="26" t="s">
        <v>49</v>
      </c>
      <c r="F734" s="26">
        <v>6</v>
      </c>
      <c r="G734" s="27">
        <v>5.26</v>
      </c>
      <c r="H734" s="74">
        <f t="shared" si="108"/>
        <v>4.9969999999999999</v>
      </c>
      <c r="I734" s="27" t="s">
        <v>857</v>
      </c>
      <c r="J734" s="32" t="s">
        <v>14</v>
      </c>
      <c r="K734" s="195"/>
      <c r="L734" s="454"/>
      <c r="M734" s="455"/>
      <c r="N734" s="33">
        <f t="shared" si="106"/>
        <v>0</v>
      </c>
      <c r="O734" s="5">
        <f t="shared" si="107"/>
        <v>0</v>
      </c>
      <c r="P734" s="34">
        <v>20</v>
      </c>
    </row>
    <row r="735" spans="1:16" s="60" customFormat="1" ht="12.75" x14ac:dyDescent="0.2">
      <c r="A735" s="425"/>
      <c r="B735" s="425" t="s">
        <v>1019</v>
      </c>
      <c r="C735" s="104" t="s">
        <v>995</v>
      </c>
      <c r="D735" s="9" t="s">
        <v>1040</v>
      </c>
      <c r="E735" s="26" t="s">
        <v>49</v>
      </c>
      <c r="F735" s="26">
        <v>6</v>
      </c>
      <c r="G735" s="27">
        <v>6.5</v>
      </c>
      <c r="H735" s="74">
        <f t="shared" si="108"/>
        <v>6.1749999999999998</v>
      </c>
      <c r="I735" s="27" t="s">
        <v>857</v>
      </c>
      <c r="J735" s="439" t="s">
        <v>1116</v>
      </c>
      <c r="K735" s="195" t="s">
        <v>1117</v>
      </c>
      <c r="L735" s="456"/>
      <c r="M735" s="457"/>
      <c r="N735" s="33">
        <f t="shared" si="106"/>
        <v>0</v>
      </c>
      <c r="O735" s="5">
        <f t="shared" si="107"/>
        <v>0</v>
      </c>
      <c r="P735" s="34">
        <v>20</v>
      </c>
    </row>
    <row r="736" spans="1:16" s="60" customFormat="1" ht="12.75" x14ac:dyDescent="0.2">
      <c r="A736" s="425"/>
      <c r="B736" s="425" t="s">
        <v>1019</v>
      </c>
      <c r="C736" s="61" t="s">
        <v>996</v>
      </c>
      <c r="D736" s="49" t="s">
        <v>1041</v>
      </c>
      <c r="E736" s="45" t="s">
        <v>49</v>
      </c>
      <c r="F736" s="45">
        <v>6</v>
      </c>
      <c r="G736" s="46">
        <v>10.37</v>
      </c>
      <c r="H736" s="73">
        <f t="shared" si="108"/>
        <v>9.8514999999999979</v>
      </c>
      <c r="I736" s="46" t="s">
        <v>857</v>
      </c>
      <c r="J736" s="28" t="s">
        <v>14</v>
      </c>
      <c r="K736" s="194"/>
      <c r="L736" s="458"/>
      <c r="M736" s="459"/>
      <c r="N736" s="29">
        <f t="shared" si="106"/>
        <v>0</v>
      </c>
      <c r="O736" s="3">
        <f t="shared" si="107"/>
        <v>0</v>
      </c>
      <c r="P736" s="30">
        <v>20</v>
      </c>
    </row>
    <row r="737" spans="1:25" s="60" customFormat="1" ht="12.75" x14ac:dyDescent="0.2">
      <c r="A737" s="425"/>
      <c r="B737" s="425" t="s">
        <v>1019</v>
      </c>
      <c r="C737" s="104" t="s">
        <v>997</v>
      </c>
      <c r="D737" s="9" t="s">
        <v>998</v>
      </c>
      <c r="E737" s="26" t="s">
        <v>49</v>
      </c>
      <c r="F737" s="26">
        <v>6</v>
      </c>
      <c r="G737" s="27">
        <v>6.63</v>
      </c>
      <c r="H737" s="74">
        <f t="shared" si="108"/>
        <v>6.2984999999999998</v>
      </c>
      <c r="I737" s="27" t="s">
        <v>857</v>
      </c>
      <c r="J737" s="32" t="s">
        <v>14</v>
      </c>
      <c r="K737" s="195"/>
      <c r="L737" s="456"/>
      <c r="M737" s="457"/>
      <c r="N737" s="33">
        <f t="shared" si="106"/>
        <v>0</v>
      </c>
      <c r="O737" s="5">
        <f t="shared" si="107"/>
        <v>0</v>
      </c>
      <c r="P737" s="34">
        <v>20</v>
      </c>
    </row>
    <row r="738" spans="1:25" s="60" customFormat="1" ht="12.75" x14ac:dyDescent="0.2">
      <c r="A738" s="425"/>
      <c r="B738" s="425" t="s">
        <v>1019</v>
      </c>
      <c r="C738" s="61" t="s">
        <v>999</v>
      </c>
      <c r="D738" s="49" t="s">
        <v>1042</v>
      </c>
      <c r="E738" s="45" t="s">
        <v>49</v>
      </c>
      <c r="F738" s="45">
        <v>6</v>
      </c>
      <c r="G738" s="46">
        <v>12.2</v>
      </c>
      <c r="H738" s="73">
        <f t="shared" si="108"/>
        <v>11.589999999999998</v>
      </c>
      <c r="I738" s="46" t="s">
        <v>857</v>
      </c>
      <c r="J738" s="28" t="s">
        <v>14</v>
      </c>
      <c r="K738" s="194"/>
      <c r="L738" s="458"/>
      <c r="M738" s="459"/>
      <c r="N738" s="29">
        <f t="shared" si="106"/>
        <v>0</v>
      </c>
      <c r="O738" s="3">
        <f t="shared" si="107"/>
        <v>0</v>
      </c>
      <c r="P738" s="30">
        <v>20</v>
      </c>
    </row>
    <row r="739" spans="1:25" s="60" customFormat="1" ht="12.75" x14ac:dyDescent="0.2">
      <c r="A739" s="425"/>
      <c r="B739" s="425" t="s">
        <v>1019</v>
      </c>
      <c r="C739" s="62" t="s">
        <v>1000</v>
      </c>
      <c r="D739" s="10" t="s">
        <v>1001</v>
      </c>
      <c r="E739" s="36" t="s">
        <v>49</v>
      </c>
      <c r="F739" s="36">
        <v>6</v>
      </c>
      <c r="G739" s="37">
        <v>19.420000000000002</v>
      </c>
      <c r="H739" s="75">
        <f t="shared" si="108"/>
        <v>18.449000000000002</v>
      </c>
      <c r="I739" s="37" t="s">
        <v>857</v>
      </c>
      <c r="J739" s="38" t="s">
        <v>14</v>
      </c>
      <c r="K739" s="199"/>
      <c r="L739" s="456"/>
      <c r="M739" s="457"/>
      <c r="N739" s="39">
        <f t="shared" si="106"/>
        <v>0</v>
      </c>
      <c r="O739" s="7">
        <f t="shared" si="107"/>
        <v>0</v>
      </c>
      <c r="P739" s="40">
        <v>20</v>
      </c>
    </row>
    <row r="740" spans="1:25" s="60" customFormat="1" ht="12.75" x14ac:dyDescent="0.2">
      <c r="A740" s="425"/>
      <c r="B740" s="425" t="s">
        <v>1019</v>
      </c>
      <c r="C740" s="61" t="s">
        <v>1002</v>
      </c>
      <c r="D740" s="49" t="s">
        <v>1043</v>
      </c>
      <c r="E740" s="45" t="s">
        <v>49</v>
      </c>
      <c r="F740" s="45">
        <v>6</v>
      </c>
      <c r="G740" s="46">
        <v>8.89</v>
      </c>
      <c r="H740" s="73">
        <f t="shared" si="108"/>
        <v>8.4455000000000009</v>
      </c>
      <c r="I740" s="46" t="s">
        <v>857</v>
      </c>
      <c r="J740" s="28" t="s">
        <v>14</v>
      </c>
      <c r="K740" s="219"/>
      <c r="L740" s="458"/>
      <c r="M740" s="459"/>
      <c r="N740" s="29">
        <f t="shared" si="106"/>
        <v>0</v>
      </c>
      <c r="O740" s="3">
        <f t="shared" si="107"/>
        <v>0</v>
      </c>
      <c r="P740" s="30">
        <v>20</v>
      </c>
    </row>
    <row r="741" spans="1:25" s="60" customFormat="1" ht="12.75" x14ac:dyDescent="0.2">
      <c r="A741" s="425"/>
      <c r="B741" s="425" t="s">
        <v>1019</v>
      </c>
      <c r="C741" s="104" t="s">
        <v>1003</v>
      </c>
      <c r="D741" s="9" t="s">
        <v>1004</v>
      </c>
      <c r="E741" s="26" t="s">
        <v>49</v>
      </c>
      <c r="F741" s="26">
        <v>6</v>
      </c>
      <c r="G741" s="27">
        <v>10.526315789473683</v>
      </c>
      <c r="H741" s="74">
        <f t="shared" si="108"/>
        <v>9.9999999999999982</v>
      </c>
      <c r="I741" s="27" t="s">
        <v>857</v>
      </c>
      <c r="J741" s="32" t="s">
        <v>14</v>
      </c>
      <c r="K741" s="197"/>
      <c r="L741" s="454"/>
      <c r="M741" s="455"/>
      <c r="N741" s="33">
        <f t="shared" si="106"/>
        <v>0</v>
      </c>
      <c r="O741" s="5">
        <f t="shared" si="107"/>
        <v>0</v>
      </c>
      <c r="P741" s="34">
        <v>20</v>
      </c>
    </row>
    <row r="742" spans="1:25" s="60" customFormat="1" ht="12.75" x14ac:dyDescent="0.2">
      <c r="A742" s="425"/>
      <c r="B742" s="425" t="s">
        <v>1019</v>
      </c>
      <c r="C742" s="104" t="s">
        <v>1005</v>
      </c>
      <c r="D742" s="9" t="s">
        <v>1006</v>
      </c>
      <c r="E742" s="26" t="s">
        <v>49</v>
      </c>
      <c r="F742" s="26">
        <v>6</v>
      </c>
      <c r="G742" s="27">
        <v>13.421052631578947</v>
      </c>
      <c r="H742" s="74">
        <f t="shared" si="108"/>
        <v>12.749999999999998</v>
      </c>
      <c r="I742" s="27" t="s">
        <v>857</v>
      </c>
      <c r="J742" s="32" t="s">
        <v>14</v>
      </c>
      <c r="K742" s="197"/>
      <c r="L742" s="454"/>
      <c r="M742" s="455"/>
      <c r="N742" s="33">
        <f t="shared" si="106"/>
        <v>0</v>
      </c>
      <c r="O742" s="5">
        <f t="shared" si="107"/>
        <v>0</v>
      </c>
      <c r="P742" s="34">
        <v>20</v>
      </c>
    </row>
    <row r="743" spans="1:25" s="60" customFormat="1" ht="12.75" x14ac:dyDescent="0.2">
      <c r="A743" s="425"/>
      <c r="B743" s="425" t="s">
        <v>1019</v>
      </c>
      <c r="C743" s="104" t="s">
        <v>1007</v>
      </c>
      <c r="D743" s="9" t="s">
        <v>1008</v>
      </c>
      <c r="E743" s="26" t="s">
        <v>49</v>
      </c>
      <c r="F743" s="26">
        <v>6</v>
      </c>
      <c r="G743" s="27">
        <v>15.1</v>
      </c>
      <c r="H743" s="74">
        <f t="shared" si="108"/>
        <v>14.344999999999999</v>
      </c>
      <c r="I743" s="27" t="s">
        <v>857</v>
      </c>
      <c r="J743" s="32" t="s">
        <v>14</v>
      </c>
      <c r="K743" s="195"/>
      <c r="L743" s="454"/>
      <c r="M743" s="455"/>
      <c r="N743" s="33">
        <f t="shared" si="106"/>
        <v>0</v>
      </c>
      <c r="O743" s="5">
        <f t="shared" si="107"/>
        <v>0</v>
      </c>
      <c r="P743" s="34">
        <v>20</v>
      </c>
    </row>
    <row r="744" spans="1:25" s="60" customFormat="1" ht="12.75" x14ac:dyDescent="0.2">
      <c r="A744" s="425"/>
      <c r="B744" s="425" t="s">
        <v>1019</v>
      </c>
      <c r="C744" s="104" t="s">
        <v>1009</v>
      </c>
      <c r="D744" s="9" t="s">
        <v>1010</v>
      </c>
      <c r="E744" s="26" t="s">
        <v>49</v>
      </c>
      <c r="F744" s="26">
        <v>6</v>
      </c>
      <c r="G744" s="27">
        <v>14.68</v>
      </c>
      <c r="H744" s="74">
        <f t="shared" si="108"/>
        <v>13.946</v>
      </c>
      <c r="I744" s="27" t="s">
        <v>857</v>
      </c>
      <c r="J744" s="32" t="s">
        <v>14</v>
      </c>
      <c r="K744" s="197"/>
      <c r="L744" s="454"/>
      <c r="M744" s="455"/>
      <c r="N744" s="33">
        <f t="shared" si="106"/>
        <v>0</v>
      </c>
      <c r="O744" s="5">
        <f t="shared" si="107"/>
        <v>0</v>
      </c>
      <c r="P744" s="34">
        <v>20</v>
      </c>
    </row>
    <row r="745" spans="1:25" s="60" customFormat="1" ht="12.75" x14ac:dyDescent="0.2">
      <c r="A745" s="425"/>
      <c r="B745" s="425" t="s">
        <v>1019</v>
      </c>
      <c r="C745" s="104" t="s">
        <v>1011</v>
      </c>
      <c r="D745" s="9" t="s">
        <v>1044</v>
      </c>
      <c r="E745" s="26" t="s">
        <v>49</v>
      </c>
      <c r="F745" s="26">
        <v>6</v>
      </c>
      <c r="G745" s="27">
        <v>6.21</v>
      </c>
      <c r="H745" s="74">
        <f t="shared" si="108"/>
        <v>5.8994999999999997</v>
      </c>
      <c r="I745" s="27" t="s">
        <v>857</v>
      </c>
      <c r="J745" s="32" t="s">
        <v>14</v>
      </c>
      <c r="K745" s="195"/>
      <c r="L745" s="454"/>
      <c r="M745" s="455"/>
      <c r="N745" s="33">
        <f t="shared" si="106"/>
        <v>0</v>
      </c>
      <c r="O745" s="5">
        <f t="shared" si="107"/>
        <v>0</v>
      </c>
      <c r="P745" s="34">
        <v>20</v>
      </c>
    </row>
    <row r="746" spans="1:25" s="60" customFormat="1" ht="12.75" x14ac:dyDescent="0.2">
      <c r="A746" s="425"/>
      <c r="B746" s="425" t="s">
        <v>1019</v>
      </c>
      <c r="C746" s="104" t="s">
        <v>1012</v>
      </c>
      <c r="D746" s="9" t="s">
        <v>1045</v>
      </c>
      <c r="E746" s="26" t="s">
        <v>49</v>
      </c>
      <c r="F746" s="26">
        <v>6</v>
      </c>
      <c r="G746" s="27">
        <v>9.42</v>
      </c>
      <c r="H746" s="74">
        <f t="shared" si="108"/>
        <v>8.9489999999999998</v>
      </c>
      <c r="I746" s="27" t="s">
        <v>857</v>
      </c>
      <c r="J746" s="32" t="s">
        <v>14</v>
      </c>
      <c r="K746" s="195"/>
      <c r="L746" s="454"/>
      <c r="M746" s="455"/>
      <c r="N746" s="33">
        <f t="shared" si="106"/>
        <v>0</v>
      </c>
      <c r="O746" s="5">
        <f t="shared" si="107"/>
        <v>0</v>
      </c>
      <c r="P746" s="34">
        <v>20</v>
      </c>
    </row>
    <row r="747" spans="1:25" s="60" customFormat="1" ht="12.75" x14ac:dyDescent="0.2">
      <c r="A747" s="425"/>
      <c r="B747" s="425" t="s">
        <v>1019</v>
      </c>
      <c r="C747" s="104" t="s">
        <v>1013</v>
      </c>
      <c r="D747" s="9" t="s">
        <v>1014</v>
      </c>
      <c r="E747" s="26" t="s">
        <v>49</v>
      </c>
      <c r="F747" s="26">
        <v>6</v>
      </c>
      <c r="G747" s="27">
        <v>8.2899999999999991</v>
      </c>
      <c r="H747" s="74">
        <f t="shared" si="108"/>
        <v>7.8754999999999988</v>
      </c>
      <c r="I747" s="27" t="s">
        <v>857</v>
      </c>
      <c r="J747" s="32" t="s">
        <v>14</v>
      </c>
      <c r="K747" s="195"/>
      <c r="L747" s="454"/>
      <c r="M747" s="455"/>
      <c r="N747" s="33">
        <f t="shared" si="106"/>
        <v>0</v>
      </c>
      <c r="O747" s="5">
        <f t="shared" si="107"/>
        <v>0</v>
      </c>
      <c r="P747" s="34">
        <v>20</v>
      </c>
    </row>
    <row r="748" spans="1:25" s="60" customFormat="1" ht="12.75" x14ac:dyDescent="0.2">
      <c r="A748" s="425"/>
      <c r="B748" s="425" t="s">
        <v>1019</v>
      </c>
      <c r="C748" s="62" t="s">
        <v>1015</v>
      </c>
      <c r="D748" s="10" t="s">
        <v>1046</v>
      </c>
      <c r="E748" s="36" t="s">
        <v>49</v>
      </c>
      <c r="F748" s="36">
        <v>6</v>
      </c>
      <c r="G748" s="37">
        <v>8.6300000000000008</v>
      </c>
      <c r="H748" s="75">
        <f t="shared" si="108"/>
        <v>8.198500000000001</v>
      </c>
      <c r="I748" s="37" t="s">
        <v>857</v>
      </c>
      <c r="J748" s="38" t="s">
        <v>14</v>
      </c>
      <c r="K748" s="199"/>
      <c r="L748" s="456"/>
      <c r="M748" s="457"/>
      <c r="N748" s="39">
        <f t="shared" si="106"/>
        <v>0</v>
      </c>
      <c r="O748" s="7">
        <f t="shared" si="107"/>
        <v>0</v>
      </c>
      <c r="P748" s="40">
        <v>20</v>
      </c>
    </row>
    <row r="749" spans="1:25" x14ac:dyDescent="0.2">
      <c r="A749" s="426"/>
      <c r="B749" s="426"/>
      <c r="Q749" s="60"/>
      <c r="R749" s="60"/>
      <c r="S749" s="60"/>
      <c r="T749" s="60"/>
      <c r="U749" s="60"/>
      <c r="V749" s="60"/>
      <c r="W749" s="60"/>
      <c r="X749" s="60"/>
      <c r="Y749" s="60"/>
    </row>
    <row r="750" spans="1:25" x14ac:dyDescent="0.2">
      <c r="A750" s="426"/>
      <c r="B750" s="426"/>
      <c r="Q750" s="60"/>
      <c r="R750" s="60"/>
      <c r="S750" s="60"/>
      <c r="T750" s="60"/>
      <c r="U750" s="60"/>
      <c r="V750" s="60"/>
      <c r="W750" s="60"/>
      <c r="X750" s="60"/>
      <c r="Y750" s="60"/>
    </row>
    <row r="751" spans="1:25" x14ac:dyDescent="0.2">
      <c r="A751" s="426"/>
      <c r="B751" s="426"/>
      <c r="Q751" s="60"/>
      <c r="R751" s="60"/>
      <c r="S751" s="60"/>
      <c r="T751" s="60"/>
      <c r="U751" s="60"/>
      <c r="V751" s="60"/>
      <c r="W751" s="60"/>
      <c r="X751" s="60"/>
      <c r="Y751" s="60"/>
    </row>
    <row r="752" spans="1:25" x14ac:dyDescent="0.2">
      <c r="A752" s="426"/>
      <c r="B752" s="426"/>
      <c r="Q752" s="60"/>
      <c r="R752" s="60"/>
      <c r="S752" s="60"/>
      <c r="T752" s="60"/>
      <c r="U752" s="60"/>
      <c r="V752" s="60"/>
      <c r="W752" s="60"/>
      <c r="X752" s="60"/>
      <c r="Y752" s="60"/>
    </row>
    <row r="753" spans="1:25" x14ac:dyDescent="0.2">
      <c r="A753" s="426"/>
      <c r="B753" s="426"/>
      <c r="Q753" s="60"/>
      <c r="R753" s="60"/>
      <c r="S753" s="60"/>
      <c r="T753" s="60"/>
      <c r="U753" s="60"/>
      <c r="V753" s="60"/>
      <c r="W753" s="60"/>
      <c r="X753" s="60"/>
      <c r="Y753" s="60"/>
    </row>
    <row r="754" spans="1:25" ht="14.25" customHeight="1" x14ac:dyDescent="0.2">
      <c r="A754" s="427"/>
      <c r="B754" s="427"/>
      <c r="C754" s="24"/>
      <c r="D754" s="24"/>
      <c r="E754" s="477" t="s">
        <v>41</v>
      </c>
      <c r="F754" s="478" t="s">
        <v>39</v>
      </c>
      <c r="G754" s="479" t="s">
        <v>6</v>
      </c>
      <c r="H754" s="481" t="s">
        <v>51</v>
      </c>
      <c r="I754" s="482" t="s">
        <v>2</v>
      </c>
      <c r="J754" s="483" t="s">
        <v>3</v>
      </c>
      <c r="K754" s="484" t="s">
        <v>38</v>
      </c>
      <c r="L754" s="460" t="s">
        <v>7</v>
      </c>
      <c r="M754" s="461"/>
      <c r="N754" s="461"/>
      <c r="O754" s="461"/>
      <c r="P754" s="462"/>
      <c r="Q754" s="60"/>
      <c r="R754" s="60"/>
      <c r="S754" s="60"/>
      <c r="T754" s="60"/>
      <c r="U754" s="60"/>
      <c r="V754" s="60"/>
      <c r="W754" s="60"/>
      <c r="X754" s="60"/>
      <c r="Y754" s="60"/>
    </row>
    <row r="755" spans="1:25" ht="14.25" customHeight="1" x14ac:dyDescent="0.2">
      <c r="A755" s="427"/>
      <c r="B755" s="427"/>
      <c r="C755" s="463" t="s">
        <v>0</v>
      </c>
      <c r="D755" s="464" t="s">
        <v>1</v>
      </c>
      <c r="E755" s="477"/>
      <c r="F755" s="478"/>
      <c r="G755" s="480"/>
      <c r="H755" s="481"/>
      <c r="I755" s="482"/>
      <c r="J755" s="483"/>
      <c r="K755" s="484"/>
      <c r="L755" s="499" t="s">
        <v>8</v>
      </c>
      <c r="M755" s="500"/>
      <c r="N755" s="470" t="s">
        <v>4</v>
      </c>
      <c r="O755" s="472" t="s">
        <v>9</v>
      </c>
      <c r="P755" s="473" t="s">
        <v>52</v>
      </c>
      <c r="Q755" s="60"/>
      <c r="R755" s="60"/>
      <c r="S755" s="60"/>
      <c r="T755" s="60"/>
      <c r="U755" s="60"/>
      <c r="V755" s="60"/>
      <c r="W755" s="60"/>
      <c r="X755" s="60"/>
      <c r="Y755" s="60"/>
    </row>
    <row r="756" spans="1:25" x14ac:dyDescent="0.2">
      <c r="A756" s="427"/>
      <c r="B756" s="427"/>
      <c r="C756" s="463"/>
      <c r="D756" s="465"/>
      <c r="E756" s="477"/>
      <c r="F756" s="478"/>
      <c r="G756" s="479"/>
      <c r="H756" s="481"/>
      <c r="I756" s="482"/>
      <c r="J756" s="483"/>
      <c r="K756" s="484"/>
      <c r="L756" s="501"/>
      <c r="M756" s="502"/>
      <c r="N756" s="471"/>
      <c r="O756" s="472"/>
      <c r="P756" s="473"/>
      <c r="Q756" s="60"/>
      <c r="R756" s="60"/>
      <c r="S756" s="60"/>
      <c r="T756" s="60"/>
      <c r="U756" s="60"/>
      <c r="V756" s="60"/>
      <c r="W756" s="60"/>
      <c r="X756" s="60"/>
      <c r="Y756" s="60"/>
    </row>
    <row r="757" spans="1:25" ht="23.25" x14ac:dyDescent="0.35">
      <c r="A757" s="426"/>
      <c r="B757" s="426" t="s">
        <v>1019</v>
      </c>
      <c r="D757" s="252" t="s">
        <v>1047</v>
      </c>
      <c r="E757" s="252"/>
      <c r="F757" s="252"/>
      <c r="G757" s="252"/>
      <c r="H757" s="252"/>
      <c r="I757" s="252"/>
      <c r="J757" s="252"/>
      <c r="K757" s="252"/>
      <c r="L757" s="252"/>
      <c r="M757" s="252"/>
      <c r="N757" s="252"/>
      <c r="O757" s="252"/>
      <c r="P757" s="252"/>
      <c r="Q757" s="60"/>
      <c r="R757" s="60"/>
      <c r="S757" s="60"/>
      <c r="T757" s="60"/>
      <c r="U757" s="60"/>
      <c r="V757" s="60"/>
      <c r="W757" s="60"/>
      <c r="X757" s="60"/>
      <c r="Y757" s="60"/>
    </row>
    <row r="758" spans="1:25" s="60" customFormat="1" ht="12.75" x14ac:dyDescent="0.2">
      <c r="A758" s="425"/>
      <c r="B758" s="425" t="s">
        <v>1019</v>
      </c>
      <c r="C758" s="61" t="s">
        <v>1048</v>
      </c>
      <c r="D758" s="49" t="s">
        <v>1120</v>
      </c>
      <c r="E758" s="45" t="s">
        <v>49</v>
      </c>
      <c r="F758" s="45">
        <v>12</v>
      </c>
      <c r="G758" s="46">
        <v>3.04</v>
      </c>
      <c r="H758" s="73">
        <f t="shared" ref="H758:H770" si="109">G758*0.95</f>
        <v>2.8879999999999999</v>
      </c>
      <c r="I758" s="46" t="s">
        <v>857</v>
      </c>
      <c r="J758" s="28" t="s">
        <v>14</v>
      </c>
      <c r="K758" s="218"/>
      <c r="L758" s="458"/>
      <c r="M758" s="459"/>
      <c r="N758" s="29">
        <f t="shared" ref="N758:N801" si="110">O758*G758</f>
        <v>0</v>
      </c>
      <c r="O758" s="3">
        <f t="shared" ref="O758:O801" si="111">L758*F758</f>
        <v>0</v>
      </c>
      <c r="P758" s="30">
        <v>20</v>
      </c>
    </row>
    <row r="759" spans="1:25" s="60" customFormat="1" ht="12.75" x14ac:dyDescent="0.2">
      <c r="A759" s="425"/>
      <c r="B759" s="425" t="s">
        <v>1019</v>
      </c>
      <c r="C759" s="104" t="s">
        <v>1049</v>
      </c>
      <c r="D759" s="9" t="s">
        <v>1050</v>
      </c>
      <c r="E759" s="26" t="s">
        <v>49</v>
      </c>
      <c r="F759" s="26">
        <v>6</v>
      </c>
      <c r="G759" s="27">
        <v>4.16</v>
      </c>
      <c r="H759" s="74">
        <f t="shared" si="109"/>
        <v>3.952</v>
      </c>
      <c r="I759" s="27" t="s">
        <v>857</v>
      </c>
      <c r="J759" s="32" t="s">
        <v>14</v>
      </c>
      <c r="K759" s="196"/>
      <c r="L759" s="454"/>
      <c r="M759" s="455"/>
      <c r="N759" s="33">
        <f t="shared" si="110"/>
        <v>0</v>
      </c>
      <c r="O759" s="5">
        <f t="shared" si="111"/>
        <v>0</v>
      </c>
      <c r="P759" s="34">
        <v>20</v>
      </c>
    </row>
    <row r="760" spans="1:25" s="60" customFormat="1" ht="12.75" x14ac:dyDescent="0.2">
      <c r="A760" s="425"/>
      <c r="B760" s="425" t="s">
        <v>1019</v>
      </c>
      <c r="C760" s="104" t="s">
        <v>1051</v>
      </c>
      <c r="D760" s="9" t="s">
        <v>1121</v>
      </c>
      <c r="E760" s="26" t="s">
        <v>49</v>
      </c>
      <c r="F760" s="26">
        <v>6</v>
      </c>
      <c r="G760" s="27">
        <v>4.76</v>
      </c>
      <c r="H760" s="74">
        <f t="shared" si="109"/>
        <v>4.5219999999999994</v>
      </c>
      <c r="I760" s="27" t="s">
        <v>857</v>
      </c>
      <c r="J760" s="32" t="s">
        <v>14</v>
      </c>
      <c r="K760" s="195"/>
      <c r="L760" s="454"/>
      <c r="M760" s="455"/>
      <c r="N760" s="33">
        <f t="shared" si="110"/>
        <v>0</v>
      </c>
      <c r="O760" s="5">
        <f t="shared" si="111"/>
        <v>0</v>
      </c>
      <c r="P760" s="34">
        <v>20</v>
      </c>
    </row>
    <row r="761" spans="1:25" s="60" customFormat="1" ht="12.75" x14ac:dyDescent="0.2">
      <c r="A761" s="425"/>
      <c r="B761" s="425" t="s">
        <v>1019</v>
      </c>
      <c r="C761" s="104" t="s">
        <v>1052</v>
      </c>
      <c r="D761" s="9" t="s">
        <v>1053</v>
      </c>
      <c r="E761" s="26" t="s">
        <v>49</v>
      </c>
      <c r="F761" s="26">
        <v>6</v>
      </c>
      <c r="G761" s="27">
        <v>4.16</v>
      </c>
      <c r="H761" s="74">
        <f t="shared" si="109"/>
        <v>3.952</v>
      </c>
      <c r="I761" s="27" t="s">
        <v>857</v>
      </c>
      <c r="J761" s="32" t="s">
        <v>14</v>
      </c>
      <c r="K761" s="195"/>
      <c r="L761" s="454"/>
      <c r="M761" s="455"/>
      <c r="N761" s="33">
        <f t="shared" si="110"/>
        <v>0</v>
      </c>
      <c r="O761" s="5">
        <f t="shared" si="111"/>
        <v>0</v>
      </c>
      <c r="P761" s="34">
        <v>20</v>
      </c>
    </row>
    <row r="762" spans="1:25" s="60" customFormat="1" ht="12.75" x14ac:dyDescent="0.2">
      <c r="A762" s="425"/>
      <c r="B762" s="425" t="s">
        <v>1019</v>
      </c>
      <c r="C762" s="104" t="s">
        <v>1054</v>
      </c>
      <c r="D762" s="9" t="s">
        <v>1055</v>
      </c>
      <c r="E762" s="26" t="s">
        <v>49</v>
      </c>
      <c r="F762" s="26">
        <v>6</v>
      </c>
      <c r="G762" s="27">
        <v>5.42</v>
      </c>
      <c r="H762" s="74">
        <f t="shared" si="109"/>
        <v>5.149</v>
      </c>
      <c r="I762" s="27" t="s">
        <v>857</v>
      </c>
      <c r="J762" s="32" t="s">
        <v>14</v>
      </c>
      <c r="K762" s="195"/>
      <c r="L762" s="454"/>
      <c r="M762" s="455"/>
      <c r="N762" s="33">
        <f t="shared" si="110"/>
        <v>0</v>
      </c>
      <c r="O762" s="5">
        <f t="shared" si="111"/>
        <v>0</v>
      </c>
      <c r="P762" s="34">
        <v>20</v>
      </c>
    </row>
    <row r="763" spans="1:25" s="60" customFormat="1" ht="12.75" x14ac:dyDescent="0.2">
      <c r="A763" s="425"/>
      <c r="B763" s="425" t="s">
        <v>1019</v>
      </c>
      <c r="C763" s="104" t="s">
        <v>1057</v>
      </c>
      <c r="D763" s="9" t="s">
        <v>1056</v>
      </c>
      <c r="E763" s="26" t="s">
        <v>366</v>
      </c>
      <c r="F763" s="26">
        <v>12</v>
      </c>
      <c r="G763" s="27">
        <v>5.89</v>
      </c>
      <c r="H763" s="74">
        <f t="shared" si="109"/>
        <v>5.5954999999999995</v>
      </c>
      <c r="I763" s="27" t="s">
        <v>857</v>
      </c>
      <c r="J763" s="32" t="s">
        <v>14</v>
      </c>
      <c r="K763" s="196"/>
      <c r="L763" s="454"/>
      <c r="M763" s="455"/>
      <c r="N763" s="33">
        <f t="shared" si="110"/>
        <v>0</v>
      </c>
      <c r="O763" s="5">
        <f t="shared" si="111"/>
        <v>0</v>
      </c>
      <c r="P763" s="34">
        <v>20</v>
      </c>
    </row>
    <row r="764" spans="1:25" s="60" customFormat="1" ht="12.75" x14ac:dyDescent="0.2">
      <c r="A764" s="425"/>
      <c r="B764" s="425" t="s">
        <v>1019</v>
      </c>
      <c r="C764" s="104" t="s">
        <v>1058</v>
      </c>
      <c r="D764" s="9" t="s">
        <v>1122</v>
      </c>
      <c r="E764" s="26" t="s">
        <v>49</v>
      </c>
      <c r="F764" s="26">
        <v>6</v>
      </c>
      <c r="G764" s="27">
        <v>4.6500000000000004</v>
      </c>
      <c r="H764" s="74">
        <f t="shared" si="109"/>
        <v>4.4175000000000004</v>
      </c>
      <c r="I764" s="27" t="s">
        <v>857</v>
      </c>
      <c r="J764" s="32" t="s">
        <v>14</v>
      </c>
      <c r="K764" s="197"/>
      <c r="L764" s="454"/>
      <c r="M764" s="455"/>
      <c r="N764" s="33">
        <f t="shared" si="110"/>
        <v>0</v>
      </c>
      <c r="O764" s="5">
        <f t="shared" si="111"/>
        <v>0</v>
      </c>
      <c r="P764" s="34">
        <v>20</v>
      </c>
    </row>
    <row r="765" spans="1:25" s="60" customFormat="1" ht="12.75" x14ac:dyDescent="0.2">
      <c r="A765" s="425"/>
      <c r="B765" s="425" t="s">
        <v>1019</v>
      </c>
      <c r="C765" s="104" t="s">
        <v>1059</v>
      </c>
      <c r="D765" s="9" t="s">
        <v>1122</v>
      </c>
      <c r="E765" s="217" t="s">
        <v>699</v>
      </c>
      <c r="F765" s="26">
        <v>12</v>
      </c>
      <c r="G765" s="27">
        <v>3.15</v>
      </c>
      <c r="H765" s="74">
        <f t="shared" si="109"/>
        <v>2.9924999999999997</v>
      </c>
      <c r="I765" s="27" t="s">
        <v>857</v>
      </c>
      <c r="J765" s="32" t="s">
        <v>14</v>
      </c>
      <c r="K765" s="197"/>
      <c r="L765" s="454"/>
      <c r="M765" s="455"/>
      <c r="N765" s="33">
        <f t="shared" si="110"/>
        <v>0</v>
      </c>
      <c r="O765" s="5">
        <f t="shared" si="111"/>
        <v>0</v>
      </c>
      <c r="P765" s="34">
        <v>20</v>
      </c>
    </row>
    <row r="766" spans="1:25" s="60" customFormat="1" ht="12.75" x14ac:dyDescent="0.2">
      <c r="A766" s="425"/>
      <c r="B766" s="425" t="s">
        <v>1019</v>
      </c>
      <c r="C766" s="104" t="s">
        <v>1060</v>
      </c>
      <c r="D766" s="9" t="s">
        <v>1061</v>
      </c>
      <c r="E766" s="26" t="s">
        <v>49</v>
      </c>
      <c r="F766" s="26">
        <v>6</v>
      </c>
      <c r="G766" s="27">
        <v>10.68</v>
      </c>
      <c r="H766" s="74">
        <f t="shared" si="109"/>
        <v>10.145999999999999</v>
      </c>
      <c r="I766" s="27" t="s">
        <v>857</v>
      </c>
      <c r="J766" s="32" t="s">
        <v>14</v>
      </c>
      <c r="K766" s="195"/>
      <c r="L766" s="456"/>
      <c r="M766" s="457"/>
      <c r="N766" s="33">
        <f t="shared" si="110"/>
        <v>0</v>
      </c>
      <c r="O766" s="5">
        <f t="shared" si="111"/>
        <v>0</v>
      </c>
      <c r="P766" s="34">
        <v>20</v>
      </c>
    </row>
    <row r="767" spans="1:25" s="60" customFormat="1" ht="12.75" x14ac:dyDescent="0.2">
      <c r="A767" s="425"/>
      <c r="B767" s="425" t="s">
        <v>1019</v>
      </c>
      <c r="C767" s="61" t="s">
        <v>1062</v>
      </c>
      <c r="D767" s="49" t="s">
        <v>1123</v>
      </c>
      <c r="E767" s="45" t="s">
        <v>49</v>
      </c>
      <c r="F767" s="45">
        <v>6</v>
      </c>
      <c r="G767" s="46">
        <v>4.3600000000000003</v>
      </c>
      <c r="H767" s="73">
        <f t="shared" si="109"/>
        <v>4.1420000000000003</v>
      </c>
      <c r="I767" s="46" t="s">
        <v>857</v>
      </c>
      <c r="J767" s="28" t="s">
        <v>14</v>
      </c>
      <c r="K767" s="194"/>
      <c r="L767" s="458"/>
      <c r="M767" s="459"/>
      <c r="N767" s="29">
        <f t="shared" si="110"/>
        <v>0</v>
      </c>
      <c r="O767" s="3">
        <f t="shared" si="111"/>
        <v>0</v>
      </c>
      <c r="P767" s="30">
        <v>20</v>
      </c>
    </row>
    <row r="768" spans="1:25" s="60" customFormat="1" ht="12.75" x14ac:dyDescent="0.2">
      <c r="A768" s="425"/>
      <c r="B768" s="425" t="s">
        <v>1019</v>
      </c>
      <c r="C768" s="104" t="s">
        <v>1063</v>
      </c>
      <c r="D768" s="9" t="s">
        <v>1064</v>
      </c>
      <c r="E768" s="26" t="s">
        <v>49</v>
      </c>
      <c r="F768" s="26">
        <v>6</v>
      </c>
      <c r="G768" s="27">
        <v>4.16</v>
      </c>
      <c r="H768" s="74">
        <f t="shared" si="109"/>
        <v>3.952</v>
      </c>
      <c r="I768" s="27" t="s">
        <v>857</v>
      </c>
      <c r="J768" s="32" t="s">
        <v>14</v>
      </c>
      <c r="K768" s="197"/>
      <c r="L768" s="454"/>
      <c r="M768" s="455"/>
      <c r="N768" s="33">
        <f t="shared" si="110"/>
        <v>0</v>
      </c>
      <c r="O768" s="5">
        <f t="shared" si="111"/>
        <v>0</v>
      </c>
      <c r="P768" s="34">
        <v>20</v>
      </c>
    </row>
    <row r="769" spans="1:25" s="60" customFormat="1" ht="12.75" x14ac:dyDescent="0.2">
      <c r="A769" s="425"/>
      <c r="B769" s="425" t="s">
        <v>1019</v>
      </c>
      <c r="C769" s="104" t="s">
        <v>1065</v>
      </c>
      <c r="D769" s="9" t="s">
        <v>1066</v>
      </c>
      <c r="E769" s="26" t="s">
        <v>49</v>
      </c>
      <c r="F769" s="26">
        <v>6</v>
      </c>
      <c r="G769" s="27">
        <v>4.76</v>
      </c>
      <c r="H769" s="74">
        <f t="shared" si="109"/>
        <v>4.5219999999999994</v>
      </c>
      <c r="I769" s="27" t="s">
        <v>857</v>
      </c>
      <c r="J769" s="32" t="s">
        <v>14</v>
      </c>
      <c r="K769" s="197"/>
      <c r="L769" s="454"/>
      <c r="M769" s="455"/>
      <c r="N769" s="33">
        <f t="shared" si="110"/>
        <v>0</v>
      </c>
      <c r="O769" s="5">
        <f t="shared" si="111"/>
        <v>0</v>
      </c>
      <c r="P769" s="34">
        <v>20</v>
      </c>
    </row>
    <row r="770" spans="1:25" s="60" customFormat="1" ht="12.75" x14ac:dyDescent="0.2">
      <c r="A770" s="425"/>
      <c r="B770" s="425" t="s">
        <v>1019</v>
      </c>
      <c r="C770" s="62" t="s">
        <v>1067</v>
      </c>
      <c r="D770" s="10" t="s">
        <v>1068</v>
      </c>
      <c r="E770" s="36" t="s">
        <v>49</v>
      </c>
      <c r="F770" s="36">
        <v>6</v>
      </c>
      <c r="G770" s="37">
        <v>4.32</v>
      </c>
      <c r="H770" s="75">
        <f t="shared" si="109"/>
        <v>4.1040000000000001</v>
      </c>
      <c r="I770" s="37" t="s">
        <v>857</v>
      </c>
      <c r="J770" s="38" t="s">
        <v>14</v>
      </c>
      <c r="K770" s="199"/>
      <c r="L770" s="456"/>
      <c r="M770" s="457"/>
      <c r="N770" s="39">
        <f t="shared" si="110"/>
        <v>0</v>
      </c>
      <c r="O770" s="7">
        <f t="shared" si="111"/>
        <v>0</v>
      </c>
      <c r="P770" s="40">
        <v>20</v>
      </c>
    </row>
    <row r="771" spans="1:25" ht="23.25" x14ac:dyDescent="0.35">
      <c r="A771" s="426"/>
      <c r="B771" s="426" t="s">
        <v>1019</v>
      </c>
      <c r="D771" s="252" t="s">
        <v>1069</v>
      </c>
      <c r="E771" s="71"/>
      <c r="F771" s="71"/>
      <c r="G771" s="71"/>
      <c r="H771" s="71"/>
      <c r="I771" s="71"/>
      <c r="J771" s="71"/>
      <c r="K771" s="71"/>
      <c r="L771" s="22"/>
      <c r="M771" s="22"/>
      <c r="O771" s="22"/>
      <c r="P771" s="23"/>
      <c r="Q771" s="60"/>
      <c r="R771" s="60"/>
      <c r="S771" s="60"/>
      <c r="T771" s="60"/>
      <c r="U771" s="60"/>
      <c r="V771" s="60"/>
      <c r="W771" s="60"/>
      <c r="X771" s="60"/>
      <c r="Y771" s="60"/>
    </row>
    <row r="772" spans="1:25" s="60" customFormat="1" ht="12.75" x14ac:dyDescent="0.2">
      <c r="A772" s="425"/>
      <c r="B772" s="425" t="s">
        <v>1019</v>
      </c>
      <c r="C772" s="61" t="s">
        <v>1070</v>
      </c>
      <c r="D772" s="49" t="s">
        <v>1124</v>
      </c>
      <c r="E772" s="45" t="s">
        <v>49</v>
      </c>
      <c r="F772" s="45">
        <v>6</v>
      </c>
      <c r="G772" s="46">
        <v>3.84</v>
      </c>
      <c r="H772" s="73">
        <f t="shared" ref="H772:H787" si="112">G772*0.95</f>
        <v>3.6479999999999997</v>
      </c>
      <c r="I772" s="46" t="s">
        <v>1119</v>
      </c>
      <c r="J772" s="28" t="s">
        <v>14</v>
      </c>
      <c r="K772" s="201"/>
      <c r="L772" s="458"/>
      <c r="M772" s="459"/>
      <c r="N772" s="29">
        <f t="shared" si="110"/>
        <v>0</v>
      </c>
      <c r="O772" s="3">
        <f t="shared" si="111"/>
        <v>0</v>
      </c>
      <c r="P772" s="30">
        <v>20</v>
      </c>
    </row>
    <row r="773" spans="1:25" s="60" customFormat="1" ht="12.75" x14ac:dyDescent="0.2">
      <c r="A773" s="425"/>
      <c r="B773" s="425" t="s">
        <v>1019</v>
      </c>
      <c r="C773" s="104" t="s">
        <v>1071</v>
      </c>
      <c r="D773" s="9" t="s">
        <v>1072</v>
      </c>
      <c r="E773" s="26" t="s">
        <v>49</v>
      </c>
      <c r="F773" s="26">
        <v>6</v>
      </c>
      <c r="G773" s="27">
        <v>3.63</v>
      </c>
      <c r="H773" s="74">
        <f t="shared" si="112"/>
        <v>3.4484999999999997</v>
      </c>
      <c r="I773" s="27" t="s">
        <v>1119</v>
      </c>
      <c r="J773" s="32" t="s">
        <v>14</v>
      </c>
      <c r="K773" s="195"/>
      <c r="L773" s="456"/>
      <c r="M773" s="457"/>
      <c r="N773" s="33">
        <f t="shared" si="110"/>
        <v>0</v>
      </c>
      <c r="O773" s="5">
        <f t="shared" si="111"/>
        <v>0</v>
      </c>
      <c r="P773" s="34">
        <v>20</v>
      </c>
    </row>
    <row r="774" spans="1:25" s="60" customFormat="1" ht="12.75" x14ac:dyDescent="0.2">
      <c r="A774" s="425"/>
      <c r="B774" s="425" t="s">
        <v>1019</v>
      </c>
      <c r="C774" s="105" t="s">
        <v>1073</v>
      </c>
      <c r="D774" s="51" t="s">
        <v>1074</v>
      </c>
      <c r="E774" s="64" t="s">
        <v>49</v>
      </c>
      <c r="F774" s="64">
        <v>6</v>
      </c>
      <c r="G774" s="76">
        <v>5.21</v>
      </c>
      <c r="H774" s="77">
        <f t="shared" si="112"/>
        <v>4.9494999999999996</v>
      </c>
      <c r="I774" s="76" t="s">
        <v>1119</v>
      </c>
      <c r="J774" s="78" t="s">
        <v>14</v>
      </c>
      <c r="K774" s="203"/>
      <c r="L774" s="474"/>
      <c r="M774" s="475"/>
      <c r="N774" s="65">
        <f t="shared" si="110"/>
        <v>0</v>
      </c>
      <c r="O774" s="57">
        <f t="shared" si="111"/>
        <v>0</v>
      </c>
      <c r="P774" s="66">
        <v>20</v>
      </c>
    </row>
    <row r="775" spans="1:25" s="60" customFormat="1" ht="12.75" x14ac:dyDescent="0.2">
      <c r="A775" s="425"/>
      <c r="B775" s="425" t="s">
        <v>1019</v>
      </c>
      <c r="C775" s="105" t="s">
        <v>1075</v>
      </c>
      <c r="D775" s="51" t="s">
        <v>1076</v>
      </c>
      <c r="E775" s="64" t="s">
        <v>49</v>
      </c>
      <c r="F775" s="64">
        <v>6</v>
      </c>
      <c r="G775" s="76">
        <v>4.5</v>
      </c>
      <c r="H775" s="77">
        <f t="shared" si="112"/>
        <v>4.2749999999999995</v>
      </c>
      <c r="I775" s="76" t="s">
        <v>1119</v>
      </c>
      <c r="J775" s="78" t="s">
        <v>14</v>
      </c>
      <c r="K775" s="203"/>
      <c r="L775" s="474"/>
      <c r="M775" s="475"/>
      <c r="N775" s="65">
        <f t="shared" si="110"/>
        <v>0</v>
      </c>
      <c r="O775" s="57">
        <f t="shared" si="111"/>
        <v>0</v>
      </c>
      <c r="P775" s="66">
        <v>20</v>
      </c>
    </row>
    <row r="776" spans="1:25" s="60" customFormat="1" ht="12.75" x14ac:dyDescent="0.2">
      <c r="A776" s="425"/>
      <c r="B776" s="425" t="s">
        <v>1019</v>
      </c>
      <c r="C776" s="104" t="s">
        <v>1077</v>
      </c>
      <c r="D776" s="9" t="s">
        <v>1125</v>
      </c>
      <c r="E776" s="26" t="s">
        <v>49</v>
      </c>
      <c r="F776" s="26">
        <v>6</v>
      </c>
      <c r="G776" s="27">
        <v>5.74</v>
      </c>
      <c r="H776" s="74">
        <f t="shared" si="112"/>
        <v>5.4530000000000003</v>
      </c>
      <c r="I776" s="27" t="s">
        <v>1119</v>
      </c>
      <c r="J776" s="32" t="s">
        <v>14</v>
      </c>
      <c r="K776" s="220"/>
      <c r="L776" s="458"/>
      <c r="M776" s="459"/>
      <c r="N776" s="33">
        <f t="shared" si="110"/>
        <v>0</v>
      </c>
      <c r="O776" s="3">
        <f t="shared" si="111"/>
        <v>0</v>
      </c>
      <c r="P776" s="30">
        <v>20</v>
      </c>
    </row>
    <row r="777" spans="1:25" s="60" customFormat="1" ht="12.75" x14ac:dyDescent="0.2">
      <c r="A777" s="425"/>
      <c r="B777" s="425" t="s">
        <v>1019</v>
      </c>
      <c r="C777" s="104" t="s">
        <v>1078</v>
      </c>
      <c r="D777" s="9" t="s">
        <v>1126</v>
      </c>
      <c r="E777" s="26" t="s">
        <v>49</v>
      </c>
      <c r="F777" s="26">
        <v>6</v>
      </c>
      <c r="G777" s="27">
        <v>6.08</v>
      </c>
      <c r="H777" s="74">
        <f t="shared" si="112"/>
        <v>5.7759999999999998</v>
      </c>
      <c r="I777" s="27" t="s">
        <v>1119</v>
      </c>
      <c r="J777" s="222" t="s">
        <v>960</v>
      </c>
      <c r="K777" s="195" t="s">
        <v>1025</v>
      </c>
      <c r="L777" s="454"/>
      <c r="M777" s="455"/>
      <c r="N777" s="33">
        <f t="shared" si="110"/>
        <v>0</v>
      </c>
      <c r="O777" s="5">
        <f t="shared" si="111"/>
        <v>0</v>
      </c>
      <c r="P777" s="34">
        <v>20</v>
      </c>
    </row>
    <row r="778" spans="1:25" s="60" customFormat="1" ht="12.75" x14ac:dyDescent="0.2">
      <c r="A778" s="425"/>
      <c r="B778" s="425" t="s">
        <v>1019</v>
      </c>
      <c r="C778" s="104" t="s">
        <v>1079</v>
      </c>
      <c r="D778" s="9" t="s">
        <v>3846</v>
      </c>
      <c r="E778" s="26" t="s">
        <v>49</v>
      </c>
      <c r="F778" s="26">
        <v>6</v>
      </c>
      <c r="G778" s="27">
        <v>5.24</v>
      </c>
      <c r="H778" s="74">
        <f t="shared" si="112"/>
        <v>4.9779999999999998</v>
      </c>
      <c r="I778" s="27" t="s">
        <v>1119</v>
      </c>
      <c r="J778" s="32" t="s">
        <v>14</v>
      </c>
      <c r="K778" s="195"/>
      <c r="L778" s="454"/>
      <c r="M778" s="455"/>
      <c r="N778" s="33">
        <f t="shared" si="110"/>
        <v>0</v>
      </c>
      <c r="O778" s="5">
        <f t="shared" si="111"/>
        <v>0</v>
      </c>
      <c r="P778" s="34">
        <v>20</v>
      </c>
    </row>
    <row r="779" spans="1:25" s="60" customFormat="1" ht="12.75" x14ac:dyDescent="0.2">
      <c r="A779" s="425"/>
      <c r="B779" s="425" t="s">
        <v>1019</v>
      </c>
      <c r="C779" s="104" t="s">
        <v>1080</v>
      </c>
      <c r="D779" s="9" t="s">
        <v>1081</v>
      </c>
      <c r="E779" s="26" t="s">
        <v>49</v>
      </c>
      <c r="F779" s="26">
        <v>6</v>
      </c>
      <c r="G779" s="27">
        <v>5.21</v>
      </c>
      <c r="H779" s="74">
        <f t="shared" si="112"/>
        <v>4.9494999999999996</v>
      </c>
      <c r="I779" s="27" t="s">
        <v>1119</v>
      </c>
      <c r="J779" s="32" t="s">
        <v>14</v>
      </c>
      <c r="K779" s="197"/>
      <c r="L779" s="456"/>
      <c r="M779" s="457"/>
      <c r="N779" s="33">
        <f t="shared" si="110"/>
        <v>0</v>
      </c>
      <c r="O779" s="7">
        <f t="shared" si="111"/>
        <v>0</v>
      </c>
      <c r="P779" s="40">
        <v>20</v>
      </c>
    </row>
    <row r="780" spans="1:25" s="60" customFormat="1" ht="12.75" x14ac:dyDescent="0.2">
      <c r="A780" s="425"/>
      <c r="B780" s="425" t="s">
        <v>1019</v>
      </c>
      <c r="C780" s="61" t="s">
        <v>1082</v>
      </c>
      <c r="D780" s="49" t="s">
        <v>1083</v>
      </c>
      <c r="E780" s="45" t="s">
        <v>49</v>
      </c>
      <c r="F780" s="45">
        <v>6</v>
      </c>
      <c r="G780" s="46">
        <v>5.21</v>
      </c>
      <c r="H780" s="73">
        <f t="shared" si="112"/>
        <v>4.9494999999999996</v>
      </c>
      <c r="I780" s="46" t="s">
        <v>1119</v>
      </c>
      <c r="J780" s="28" t="s">
        <v>14</v>
      </c>
      <c r="K780" s="194" t="s">
        <v>1084</v>
      </c>
      <c r="L780" s="458"/>
      <c r="M780" s="459"/>
      <c r="N780" s="29">
        <f t="shared" si="110"/>
        <v>0</v>
      </c>
      <c r="O780" s="3">
        <f t="shared" si="111"/>
        <v>0</v>
      </c>
      <c r="P780" s="30">
        <v>20</v>
      </c>
    </row>
    <row r="781" spans="1:25" s="60" customFormat="1" ht="12.75" x14ac:dyDescent="0.2">
      <c r="A781" s="425"/>
      <c r="B781" s="425" t="s">
        <v>1019</v>
      </c>
      <c r="C781" s="62" t="s">
        <v>1085</v>
      </c>
      <c r="D781" s="10" t="s">
        <v>1086</v>
      </c>
      <c r="E781" s="36" t="s">
        <v>49</v>
      </c>
      <c r="F781" s="36">
        <v>6</v>
      </c>
      <c r="G781" s="37">
        <v>4.4000000000000004</v>
      </c>
      <c r="H781" s="75">
        <f t="shared" si="112"/>
        <v>4.18</v>
      </c>
      <c r="I781" s="37" t="s">
        <v>1119</v>
      </c>
      <c r="J781" s="38" t="s">
        <v>14</v>
      </c>
      <c r="K781" s="198"/>
      <c r="L781" s="456"/>
      <c r="M781" s="457"/>
      <c r="N781" s="39">
        <f t="shared" si="110"/>
        <v>0</v>
      </c>
      <c r="O781" s="7">
        <f t="shared" si="111"/>
        <v>0</v>
      </c>
      <c r="P781" s="40">
        <v>20</v>
      </c>
    </row>
    <row r="782" spans="1:25" s="60" customFormat="1" ht="12.75" x14ac:dyDescent="0.2">
      <c r="A782" s="425"/>
      <c r="B782" s="425" t="s">
        <v>1019</v>
      </c>
      <c r="C782" s="104" t="s">
        <v>1087</v>
      </c>
      <c r="D782" s="9" t="s">
        <v>1127</v>
      </c>
      <c r="E782" s="26" t="s">
        <v>49</v>
      </c>
      <c r="F782" s="26">
        <v>6</v>
      </c>
      <c r="G782" s="27">
        <v>4.58</v>
      </c>
      <c r="H782" s="74">
        <f t="shared" si="112"/>
        <v>4.351</v>
      </c>
      <c r="I782" s="27" t="s">
        <v>1119</v>
      </c>
      <c r="J782" s="32" t="s">
        <v>14</v>
      </c>
      <c r="K782" s="196"/>
      <c r="L782" s="474"/>
      <c r="M782" s="475"/>
      <c r="N782" s="33">
        <f t="shared" si="110"/>
        <v>0</v>
      </c>
      <c r="O782" s="57">
        <f t="shared" si="111"/>
        <v>0</v>
      </c>
      <c r="P782" s="66">
        <v>20</v>
      </c>
    </row>
    <row r="783" spans="1:25" s="60" customFormat="1" ht="12.75" x14ac:dyDescent="0.2">
      <c r="A783" s="425"/>
      <c r="B783" s="425" t="s">
        <v>1019</v>
      </c>
      <c r="C783" s="105" t="s">
        <v>1088</v>
      </c>
      <c r="D783" s="51" t="s">
        <v>1128</v>
      </c>
      <c r="E783" s="64" t="s">
        <v>49</v>
      </c>
      <c r="F783" s="64">
        <v>6</v>
      </c>
      <c r="G783" s="76">
        <v>4.95</v>
      </c>
      <c r="H783" s="77">
        <f t="shared" si="112"/>
        <v>4.7024999999999997</v>
      </c>
      <c r="I783" s="76" t="s">
        <v>1119</v>
      </c>
      <c r="J783" s="78" t="s">
        <v>14</v>
      </c>
      <c r="K783" s="203"/>
      <c r="L783" s="474"/>
      <c r="M783" s="475"/>
      <c r="N783" s="65">
        <f t="shared" si="110"/>
        <v>0</v>
      </c>
      <c r="O783" s="57">
        <f t="shared" si="111"/>
        <v>0</v>
      </c>
      <c r="P783" s="66">
        <v>20</v>
      </c>
    </row>
    <row r="784" spans="1:25" s="60" customFormat="1" ht="12.75" x14ac:dyDescent="0.2">
      <c r="A784" s="425"/>
      <c r="B784" s="425" t="s">
        <v>1019</v>
      </c>
      <c r="C784" s="105" t="s">
        <v>1089</v>
      </c>
      <c r="D784" s="51" t="s">
        <v>1129</v>
      </c>
      <c r="E784" s="64" t="s">
        <v>49</v>
      </c>
      <c r="F784" s="64">
        <v>6</v>
      </c>
      <c r="G784" s="76">
        <v>5.26</v>
      </c>
      <c r="H784" s="77">
        <f t="shared" si="112"/>
        <v>4.9969999999999999</v>
      </c>
      <c r="I784" s="76" t="s">
        <v>1119</v>
      </c>
      <c r="J784" s="78" t="s">
        <v>14</v>
      </c>
      <c r="K784" s="221"/>
      <c r="L784" s="474"/>
      <c r="M784" s="475"/>
      <c r="N784" s="65">
        <f t="shared" si="110"/>
        <v>0</v>
      </c>
      <c r="O784" s="57">
        <f t="shared" si="111"/>
        <v>0</v>
      </c>
      <c r="P784" s="66">
        <v>20</v>
      </c>
    </row>
    <row r="785" spans="1:25" s="60" customFormat="1" ht="12.75" x14ac:dyDescent="0.2">
      <c r="A785" s="425"/>
      <c r="B785" s="425" t="s">
        <v>1019</v>
      </c>
      <c r="C785" s="105" t="s">
        <v>1090</v>
      </c>
      <c r="D785" s="51" t="s">
        <v>1091</v>
      </c>
      <c r="E785" s="64" t="s">
        <v>49</v>
      </c>
      <c r="F785" s="64">
        <v>6</v>
      </c>
      <c r="G785" s="76">
        <v>3.46</v>
      </c>
      <c r="H785" s="77">
        <f t="shared" si="112"/>
        <v>3.2869999999999999</v>
      </c>
      <c r="I785" s="76" t="s">
        <v>1119</v>
      </c>
      <c r="J785" s="78" t="s">
        <v>14</v>
      </c>
      <c r="K785" s="203"/>
      <c r="L785" s="474"/>
      <c r="M785" s="475"/>
      <c r="N785" s="65">
        <f t="shared" si="110"/>
        <v>0</v>
      </c>
      <c r="O785" s="57">
        <f t="shared" si="111"/>
        <v>0</v>
      </c>
      <c r="P785" s="66">
        <v>20</v>
      </c>
    </row>
    <row r="786" spans="1:25" s="60" customFormat="1" ht="12.75" x14ac:dyDescent="0.2">
      <c r="A786" s="425"/>
      <c r="B786" s="425" t="s">
        <v>1019</v>
      </c>
      <c r="C786" s="61" t="s">
        <v>1092</v>
      </c>
      <c r="D786" s="49" t="s">
        <v>1130</v>
      </c>
      <c r="E786" s="45" t="s">
        <v>49</v>
      </c>
      <c r="F786" s="45">
        <v>6</v>
      </c>
      <c r="G786" s="46">
        <v>4.63</v>
      </c>
      <c r="H786" s="73">
        <f t="shared" si="112"/>
        <v>4.3984999999999994</v>
      </c>
      <c r="I786" s="46" t="s">
        <v>1119</v>
      </c>
      <c r="J786" s="223" t="s">
        <v>960</v>
      </c>
      <c r="K786" s="194" t="s">
        <v>1025</v>
      </c>
      <c r="L786" s="458"/>
      <c r="M786" s="459"/>
      <c r="N786" s="29">
        <f t="shared" si="110"/>
        <v>0</v>
      </c>
      <c r="O786" s="3">
        <f t="shared" si="111"/>
        <v>0</v>
      </c>
      <c r="P786" s="30">
        <v>20</v>
      </c>
    </row>
    <row r="787" spans="1:25" s="60" customFormat="1" ht="12.75" x14ac:dyDescent="0.2">
      <c r="A787" s="425"/>
      <c r="B787" s="425" t="s">
        <v>1019</v>
      </c>
      <c r="C787" s="62" t="s">
        <v>1093</v>
      </c>
      <c r="D787" s="10" t="s">
        <v>1094</v>
      </c>
      <c r="E787" s="36" t="s">
        <v>49</v>
      </c>
      <c r="F787" s="36">
        <v>6</v>
      </c>
      <c r="G787" s="37">
        <v>4.68</v>
      </c>
      <c r="H787" s="75">
        <f t="shared" si="112"/>
        <v>4.4459999999999997</v>
      </c>
      <c r="I787" s="37" t="s">
        <v>1119</v>
      </c>
      <c r="J787" s="224" t="s">
        <v>960</v>
      </c>
      <c r="K787" s="199" t="s">
        <v>1025</v>
      </c>
      <c r="L787" s="456"/>
      <c r="M787" s="457"/>
      <c r="N787" s="39">
        <f t="shared" si="110"/>
        <v>0</v>
      </c>
      <c r="O787" s="7">
        <f t="shared" si="111"/>
        <v>0</v>
      </c>
      <c r="P787" s="40">
        <v>20</v>
      </c>
    </row>
    <row r="788" spans="1:25" ht="23.25" x14ac:dyDescent="0.35">
      <c r="A788" s="426"/>
      <c r="B788" s="426" t="s">
        <v>1019</v>
      </c>
      <c r="D788" s="252" t="s">
        <v>1095</v>
      </c>
      <c r="E788" s="71"/>
      <c r="F788" s="71"/>
      <c r="G788" s="71"/>
      <c r="H788" s="71"/>
      <c r="I788" s="71"/>
      <c r="J788" s="71"/>
      <c r="K788" s="71"/>
      <c r="L788" s="22"/>
      <c r="M788" s="22"/>
      <c r="O788" s="22"/>
      <c r="P788" s="23"/>
      <c r="Q788" s="60"/>
      <c r="R788" s="60"/>
      <c r="S788" s="60"/>
      <c r="T788" s="60"/>
      <c r="U788" s="60"/>
      <c r="V788" s="60"/>
      <c r="W788" s="60"/>
      <c r="X788" s="60"/>
      <c r="Y788" s="60"/>
    </row>
    <row r="789" spans="1:25" s="60" customFormat="1" ht="12.75" x14ac:dyDescent="0.2">
      <c r="A789" s="425"/>
      <c r="B789" s="425" t="s">
        <v>1019</v>
      </c>
      <c r="C789" s="61" t="s">
        <v>1096</v>
      </c>
      <c r="D789" s="49" t="s">
        <v>1097</v>
      </c>
      <c r="E789" s="45" t="s">
        <v>49</v>
      </c>
      <c r="F789" s="45">
        <v>6</v>
      </c>
      <c r="G789" s="46">
        <v>4.1900000000000004</v>
      </c>
      <c r="H789" s="73">
        <f t="shared" ref="H789:H801" si="113">G789*0.95</f>
        <v>3.9805000000000001</v>
      </c>
      <c r="I789" s="46" t="s">
        <v>1119</v>
      </c>
      <c r="J789" s="28" t="s">
        <v>14</v>
      </c>
      <c r="K789" s="201"/>
      <c r="L789" s="458"/>
      <c r="M789" s="459"/>
      <c r="N789" s="29">
        <f t="shared" si="110"/>
        <v>0</v>
      </c>
      <c r="O789" s="3">
        <f t="shared" si="111"/>
        <v>0</v>
      </c>
      <c r="P789" s="30">
        <v>20</v>
      </c>
    </row>
    <row r="790" spans="1:25" s="60" customFormat="1" ht="12.75" x14ac:dyDescent="0.2">
      <c r="A790" s="425"/>
      <c r="B790" s="425" t="s">
        <v>1019</v>
      </c>
      <c r="C790" s="104" t="s">
        <v>1098</v>
      </c>
      <c r="D790" s="9" t="s">
        <v>1099</v>
      </c>
      <c r="E790" s="26" t="s">
        <v>49</v>
      </c>
      <c r="F790" s="26">
        <v>6</v>
      </c>
      <c r="G790" s="27">
        <v>4.37</v>
      </c>
      <c r="H790" s="74">
        <f t="shared" si="113"/>
        <v>4.1514999999999995</v>
      </c>
      <c r="I790" s="27" t="s">
        <v>1119</v>
      </c>
      <c r="J790" s="32" t="s">
        <v>14</v>
      </c>
      <c r="K790" s="197"/>
      <c r="L790" s="454"/>
      <c r="M790" s="455"/>
      <c r="N790" s="33">
        <f t="shared" si="110"/>
        <v>0</v>
      </c>
      <c r="O790" s="5">
        <f t="shared" si="111"/>
        <v>0</v>
      </c>
      <c r="P790" s="34">
        <v>20</v>
      </c>
    </row>
    <row r="791" spans="1:25" s="60" customFormat="1" ht="12.75" x14ac:dyDescent="0.2">
      <c r="A791" s="425"/>
      <c r="B791" s="425" t="s">
        <v>1019</v>
      </c>
      <c r="C791" s="104" t="s">
        <v>1100</v>
      </c>
      <c r="D791" s="9" t="s">
        <v>1101</v>
      </c>
      <c r="E791" s="26" t="s">
        <v>49</v>
      </c>
      <c r="F791" s="26">
        <v>6</v>
      </c>
      <c r="G791" s="27">
        <v>3.84</v>
      </c>
      <c r="H791" s="74">
        <f t="shared" si="113"/>
        <v>3.6479999999999997</v>
      </c>
      <c r="I791" s="27" t="s">
        <v>1119</v>
      </c>
      <c r="J791" s="32" t="s">
        <v>14</v>
      </c>
      <c r="K791" s="197"/>
      <c r="L791" s="454"/>
      <c r="M791" s="455"/>
      <c r="N791" s="33">
        <f t="shared" si="110"/>
        <v>0</v>
      </c>
      <c r="O791" s="5">
        <f t="shared" si="111"/>
        <v>0</v>
      </c>
      <c r="P791" s="34">
        <v>20</v>
      </c>
    </row>
    <row r="792" spans="1:25" s="60" customFormat="1" ht="12.75" x14ac:dyDescent="0.2">
      <c r="A792" s="425"/>
      <c r="B792" s="425" t="s">
        <v>1019</v>
      </c>
      <c r="C792" s="104" t="s">
        <v>1102</v>
      </c>
      <c r="D792" s="9" t="s">
        <v>1103</v>
      </c>
      <c r="E792" s="26" t="s">
        <v>49</v>
      </c>
      <c r="F792" s="26">
        <v>6</v>
      </c>
      <c r="G792" s="27">
        <v>4.58</v>
      </c>
      <c r="H792" s="74">
        <f t="shared" si="113"/>
        <v>4.351</v>
      </c>
      <c r="I792" s="27" t="s">
        <v>1119</v>
      </c>
      <c r="J792" s="222" t="s">
        <v>960</v>
      </c>
      <c r="K792" s="197"/>
      <c r="L792" s="454"/>
      <c r="M792" s="455"/>
      <c r="N792" s="33">
        <f t="shared" si="110"/>
        <v>0</v>
      </c>
      <c r="O792" s="5">
        <f t="shared" si="111"/>
        <v>0</v>
      </c>
      <c r="P792" s="34">
        <v>20</v>
      </c>
    </row>
    <row r="793" spans="1:25" s="60" customFormat="1" ht="12.75" x14ac:dyDescent="0.2">
      <c r="A793" s="425"/>
      <c r="B793" s="425" t="s">
        <v>1019</v>
      </c>
      <c r="C793" s="104" t="s">
        <v>1104</v>
      </c>
      <c r="D793" s="9" t="s">
        <v>1105</v>
      </c>
      <c r="E793" s="26" t="s">
        <v>49</v>
      </c>
      <c r="F793" s="26">
        <v>6</v>
      </c>
      <c r="G793" s="27">
        <v>3.53</v>
      </c>
      <c r="H793" s="74">
        <f t="shared" si="113"/>
        <v>3.3534999999999995</v>
      </c>
      <c r="I793" s="27" t="s">
        <v>1119</v>
      </c>
      <c r="J793" s="32" t="s">
        <v>14</v>
      </c>
      <c r="K793" s="195"/>
      <c r="L793" s="454"/>
      <c r="M793" s="455"/>
      <c r="N793" s="33">
        <f t="shared" si="110"/>
        <v>0</v>
      </c>
      <c r="O793" s="5">
        <f t="shared" si="111"/>
        <v>0</v>
      </c>
      <c r="P793" s="34">
        <v>20</v>
      </c>
    </row>
    <row r="794" spans="1:25" s="60" customFormat="1" ht="12.75" x14ac:dyDescent="0.2">
      <c r="A794" s="425"/>
      <c r="B794" s="425" t="s">
        <v>1019</v>
      </c>
      <c r="C794" s="104" t="s">
        <v>1106</v>
      </c>
      <c r="D794" s="9" t="s">
        <v>1107</v>
      </c>
      <c r="E794" s="26" t="s">
        <v>366</v>
      </c>
      <c r="F794" s="26">
        <v>6</v>
      </c>
      <c r="G794" s="27">
        <v>6.84</v>
      </c>
      <c r="H794" s="74">
        <f t="shared" si="113"/>
        <v>6.4979999999999993</v>
      </c>
      <c r="I794" s="27" t="s">
        <v>1119</v>
      </c>
      <c r="J794" s="32" t="s">
        <v>14</v>
      </c>
      <c r="K794" s="197"/>
      <c r="L794" s="454"/>
      <c r="M794" s="455"/>
      <c r="N794" s="33">
        <f t="shared" si="110"/>
        <v>0</v>
      </c>
      <c r="O794" s="5">
        <f t="shared" si="111"/>
        <v>0</v>
      </c>
      <c r="P794" s="34">
        <v>20</v>
      </c>
    </row>
    <row r="795" spans="1:25" s="60" customFormat="1" ht="12.75" x14ac:dyDescent="0.2">
      <c r="A795" s="425"/>
      <c r="B795" s="425" t="s">
        <v>1019</v>
      </c>
      <c r="C795" s="104" t="s">
        <v>1108</v>
      </c>
      <c r="D795" s="9" t="s">
        <v>1109</v>
      </c>
      <c r="E795" s="26" t="s">
        <v>49</v>
      </c>
      <c r="F795" s="26">
        <v>6</v>
      </c>
      <c r="G795" s="27">
        <v>8.0500000000000007</v>
      </c>
      <c r="H795" s="74">
        <f t="shared" si="113"/>
        <v>7.6475</v>
      </c>
      <c r="I795" s="27" t="s">
        <v>1119</v>
      </c>
      <c r="J795" s="32" t="s">
        <v>14</v>
      </c>
      <c r="K795" s="195"/>
      <c r="L795" s="454"/>
      <c r="M795" s="455"/>
      <c r="N795" s="33">
        <f t="shared" si="110"/>
        <v>0</v>
      </c>
      <c r="O795" s="5">
        <f t="shared" si="111"/>
        <v>0</v>
      </c>
      <c r="P795" s="34">
        <v>20</v>
      </c>
    </row>
    <row r="796" spans="1:25" s="60" customFormat="1" ht="12.75" x14ac:dyDescent="0.2">
      <c r="A796" s="425"/>
      <c r="B796" s="425" t="s">
        <v>1019</v>
      </c>
      <c r="C796" s="104" t="s">
        <v>1110</v>
      </c>
      <c r="D796" s="9" t="s">
        <v>1109</v>
      </c>
      <c r="E796" s="217" t="s">
        <v>699</v>
      </c>
      <c r="F796" s="26">
        <v>6</v>
      </c>
      <c r="G796" s="27">
        <v>4.74</v>
      </c>
      <c r="H796" s="74">
        <f t="shared" si="113"/>
        <v>4.5030000000000001</v>
      </c>
      <c r="I796" s="27" t="s">
        <v>1119</v>
      </c>
      <c r="J796" s="32" t="s">
        <v>14</v>
      </c>
      <c r="K796" s="195"/>
      <c r="L796" s="454"/>
      <c r="M796" s="455"/>
      <c r="N796" s="33">
        <f t="shared" si="110"/>
        <v>0</v>
      </c>
      <c r="O796" s="5">
        <f t="shared" si="111"/>
        <v>0</v>
      </c>
      <c r="P796" s="34">
        <v>20</v>
      </c>
    </row>
    <row r="797" spans="1:25" s="60" customFormat="1" ht="12.75" x14ac:dyDescent="0.2">
      <c r="A797" s="425"/>
      <c r="B797" s="425" t="s">
        <v>1019</v>
      </c>
      <c r="C797" s="104" t="s">
        <v>1111</v>
      </c>
      <c r="D797" s="9" t="s">
        <v>1131</v>
      </c>
      <c r="E797" s="26" t="s">
        <v>49</v>
      </c>
      <c r="F797" s="26">
        <v>6</v>
      </c>
      <c r="G797" s="27">
        <v>4.63</v>
      </c>
      <c r="H797" s="74">
        <f t="shared" si="113"/>
        <v>4.3984999999999994</v>
      </c>
      <c r="I797" s="27" t="s">
        <v>1119</v>
      </c>
      <c r="J797" s="32" t="s">
        <v>14</v>
      </c>
      <c r="K797" s="197"/>
      <c r="L797" s="454"/>
      <c r="M797" s="455"/>
      <c r="N797" s="33">
        <f t="shared" si="110"/>
        <v>0</v>
      </c>
      <c r="O797" s="5">
        <f t="shared" si="111"/>
        <v>0</v>
      </c>
      <c r="P797" s="34">
        <v>20</v>
      </c>
    </row>
    <row r="798" spans="1:25" s="60" customFormat="1" ht="12.75" x14ac:dyDescent="0.2">
      <c r="A798" s="425"/>
      <c r="B798" s="425" t="s">
        <v>1019</v>
      </c>
      <c r="C798" s="104" t="s">
        <v>1112</v>
      </c>
      <c r="D798" s="9" t="s">
        <v>1132</v>
      </c>
      <c r="E798" s="26" t="s">
        <v>49</v>
      </c>
      <c r="F798" s="26">
        <v>6</v>
      </c>
      <c r="G798" s="27">
        <v>4.8899999999999997</v>
      </c>
      <c r="H798" s="74">
        <f t="shared" si="113"/>
        <v>4.6454999999999993</v>
      </c>
      <c r="I798" s="27" t="s">
        <v>1119</v>
      </c>
      <c r="J798" s="32" t="s">
        <v>14</v>
      </c>
      <c r="K798" s="197"/>
      <c r="L798" s="454"/>
      <c r="M798" s="455"/>
      <c r="N798" s="33">
        <f t="shared" si="110"/>
        <v>0</v>
      </c>
      <c r="O798" s="5">
        <f t="shared" si="111"/>
        <v>0</v>
      </c>
      <c r="P798" s="34">
        <v>20</v>
      </c>
    </row>
    <row r="799" spans="1:25" s="60" customFormat="1" ht="12.75" x14ac:dyDescent="0.2">
      <c r="A799" s="425"/>
      <c r="B799" s="425" t="s">
        <v>1019</v>
      </c>
      <c r="C799" s="104" t="s">
        <v>1113</v>
      </c>
      <c r="D799" s="9" t="s">
        <v>1114</v>
      </c>
      <c r="E799" s="26" t="s">
        <v>49</v>
      </c>
      <c r="F799" s="26">
        <v>6</v>
      </c>
      <c r="G799" s="27">
        <v>3.84</v>
      </c>
      <c r="H799" s="74">
        <f t="shared" si="113"/>
        <v>3.6479999999999997</v>
      </c>
      <c r="I799" s="27" t="s">
        <v>1119</v>
      </c>
      <c r="J799" s="32" t="s">
        <v>14</v>
      </c>
      <c r="K799" s="195"/>
      <c r="L799" s="454"/>
      <c r="M799" s="455"/>
      <c r="N799" s="33">
        <f t="shared" si="110"/>
        <v>0</v>
      </c>
      <c r="O799" s="5">
        <f t="shared" si="111"/>
        <v>0</v>
      </c>
      <c r="P799" s="34">
        <v>20</v>
      </c>
    </row>
    <row r="800" spans="1:25" s="60" customFormat="1" ht="12.75" x14ac:dyDescent="0.2">
      <c r="A800" s="425"/>
      <c r="B800" s="425" t="s">
        <v>1019</v>
      </c>
      <c r="C800" s="104" t="s">
        <v>1115</v>
      </c>
      <c r="D800" s="9" t="s">
        <v>1133</v>
      </c>
      <c r="E800" s="26" t="s">
        <v>49</v>
      </c>
      <c r="F800" s="26">
        <v>6</v>
      </c>
      <c r="G800" s="27">
        <v>7.78</v>
      </c>
      <c r="H800" s="74">
        <f t="shared" si="113"/>
        <v>7.391</v>
      </c>
      <c r="I800" s="27" t="s">
        <v>1119</v>
      </c>
      <c r="J800" s="222" t="s">
        <v>1116</v>
      </c>
      <c r="K800" s="195" t="s">
        <v>1117</v>
      </c>
      <c r="L800" s="454"/>
      <c r="M800" s="455"/>
      <c r="N800" s="33">
        <f t="shared" si="110"/>
        <v>0</v>
      </c>
      <c r="O800" s="5">
        <f t="shared" si="111"/>
        <v>0</v>
      </c>
      <c r="P800" s="34">
        <v>20</v>
      </c>
    </row>
    <row r="801" spans="1:25" s="60" customFormat="1" ht="12.75" x14ac:dyDescent="0.2">
      <c r="A801" s="425"/>
      <c r="B801" s="425" t="s">
        <v>1019</v>
      </c>
      <c r="C801" s="62" t="s">
        <v>1118</v>
      </c>
      <c r="D801" s="10" t="s">
        <v>1134</v>
      </c>
      <c r="E801" s="36" t="s">
        <v>49</v>
      </c>
      <c r="F801" s="36">
        <v>6</v>
      </c>
      <c r="G801" s="37">
        <v>4.74</v>
      </c>
      <c r="H801" s="75">
        <f t="shared" si="113"/>
        <v>4.5030000000000001</v>
      </c>
      <c r="I801" s="37" t="s">
        <v>1119</v>
      </c>
      <c r="J801" s="38" t="s">
        <v>14</v>
      </c>
      <c r="K801" s="200"/>
      <c r="L801" s="456"/>
      <c r="M801" s="457"/>
      <c r="N801" s="39">
        <f t="shared" si="110"/>
        <v>0</v>
      </c>
      <c r="O801" s="7">
        <f t="shared" si="111"/>
        <v>0</v>
      </c>
      <c r="P801" s="40">
        <v>20</v>
      </c>
    </row>
    <row r="802" spans="1:25" ht="23.25" x14ac:dyDescent="0.35">
      <c r="A802" s="426"/>
      <c r="B802" s="426" t="s">
        <v>1019</v>
      </c>
      <c r="D802" s="252" t="s">
        <v>1135</v>
      </c>
      <c r="E802" s="252"/>
      <c r="F802" s="252"/>
      <c r="G802" s="252"/>
      <c r="H802" s="252"/>
      <c r="I802" s="252"/>
      <c r="J802" s="252"/>
      <c r="K802" s="252"/>
      <c r="L802" s="252"/>
      <c r="M802" s="252"/>
      <c r="N802" s="252"/>
      <c r="O802" s="164"/>
      <c r="P802" s="22"/>
      <c r="Q802" s="60"/>
      <c r="R802" s="60"/>
      <c r="S802" s="60"/>
      <c r="T802" s="60"/>
      <c r="U802" s="60"/>
      <c r="V802" s="60"/>
      <c r="W802" s="60"/>
      <c r="X802" s="60"/>
      <c r="Y802" s="60"/>
    </row>
    <row r="803" spans="1:25" s="60" customFormat="1" ht="12.75" x14ac:dyDescent="0.2">
      <c r="A803" s="425"/>
      <c r="B803" s="425" t="s">
        <v>1019</v>
      </c>
      <c r="C803" s="61" t="s">
        <v>1136</v>
      </c>
      <c r="D803" s="49" t="s">
        <v>1137</v>
      </c>
      <c r="E803" s="45" t="s">
        <v>49</v>
      </c>
      <c r="F803" s="45">
        <v>6</v>
      </c>
      <c r="G803" s="46">
        <v>4.05</v>
      </c>
      <c r="H803" s="73">
        <f t="shared" ref="H803:H813" si="114">G803*0.95</f>
        <v>3.8474999999999997</v>
      </c>
      <c r="I803" s="46" t="s">
        <v>941</v>
      </c>
      <c r="J803" s="28" t="s">
        <v>14</v>
      </c>
      <c r="K803" s="194"/>
      <c r="L803" s="458"/>
      <c r="M803" s="459"/>
      <c r="N803" s="29">
        <f t="shared" ref="N803:N807" si="115">O803*G803</f>
        <v>0</v>
      </c>
      <c r="O803" s="3">
        <f t="shared" ref="O803:O807" si="116">L803*F803</f>
        <v>0</v>
      </c>
      <c r="P803" s="30">
        <v>20</v>
      </c>
    </row>
    <row r="804" spans="1:25" s="60" customFormat="1" ht="12.75" x14ac:dyDescent="0.2">
      <c r="A804" s="425"/>
      <c r="B804" s="425" t="s">
        <v>1019</v>
      </c>
      <c r="C804" s="104" t="s">
        <v>1138</v>
      </c>
      <c r="D804" s="9" t="s">
        <v>1139</v>
      </c>
      <c r="E804" s="26" t="s">
        <v>49</v>
      </c>
      <c r="F804" s="26">
        <v>6</v>
      </c>
      <c r="G804" s="27">
        <v>5.68</v>
      </c>
      <c r="H804" s="74">
        <f t="shared" si="114"/>
        <v>5.3959999999999999</v>
      </c>
      <c r="I804" s="27" t="s">
        <v>941</v>
      </c>
      <c r="J804" s="32" t="s">
        <v>14</v>
      </c>
      <c r="K804" s="195" t="s">
        <v>1084</v>
      </c>
      <c r="L804" s="454"/>
      <c r="M804" s="455"/>
      <c r="N804" s="33">
        <f t="shared" si="115"/>
        <v>0</v>
      </c>
      <c r="O804" s="5">
        <f t="shared" si="116"/>
        <v>0</v>
      </c>
      <c r="P804" s="34">
        <v>20</v>
      </c>
    </row>
    <row r="805" spans="1:25" s="60" customFormat="1" ht="12.75" x14ac:dyDescent="0.2">
      <c r="A805" s="425"/>
      <c r="B805" s="425" t="s">
        <v>1019</v>
      </c>
      <c r="C805" s="104" t="s">
        <v>1140</v>
      </c>
      <c r="D805" s="9" t="s">
        <v>1141</v>
      </c>
      <c r="E805" s="26" t="s">
        <v>49</v>
      </c>
      <c r="F805" s="26">
        <v>6</v>
      </c>
      <c r="G805" s="27">
        <v>4.29</v>
      </c>
      <c r="H805" s="74">
        <f t="shared" si="114"/>
        <v>4.0754999999999999</v>
      </c>
      <c r="I805" s="27" t="s">
        <v>941</v>
      </c>
      <c r="J805" s="32" t="s">
        <v>14</v>
      </c>
      <c r="K805" s="195"/>
      <c r="L805" s="454"/>
      <c r="M805" s="455"/>
      <c r="N805" s="33">
        <f t="shared" si="115"/>
        <v>0</v>
      </c>
      <c r="O805" s="5">
        <f t="shared" si="116"/>
        <v>0</v>
      </c>
      <c r="P805" s="34">
        <v>20</v>
      </c>
    </row>
    <row r="806" spans="1:25" s="60" customFormat="1" ht="12.75" x14ac:dyDescent="0.2">
      <c r="A806" s="425"/>
      <c r="B806" s="425" t="s">
        <v>1019</v>
      </c>
      <c r="C806" s="104" t="s">
        <v>1142</v>
      </c>
      <c r="D806" s="9" t="s">
        <v>1143</v>
      </c>
      <c r="E806" s="26" t="s">
        <v>49</v>
      </c>
      <c r="F806" s="26">
        <v>6</v>
      </c>
      <c r="G806" s="27">
        <v>6.59</v>
      </c>
      <c r="H806" s="74">
        <f t="shared" si="114"/>
        <v>6.2604999999999995</v>
      </c>
      <c r="I806" s="27" t="s">
        <v>941</v>
      </c>
      <c r="J806" s="32" t="s">
        <v>14</v>
      </c>
      <c r="K806" s="197"/>
      <c r="L806" s="454"/>
      <c r="M806" s="455"/>
      <c r="N806" s="33">
        <f t="shared" si="115"/>
        <v>0</v>
      </c>
      <c r="O806" s="5">
        <f t="shared" si="116"/>
        <v>0</v>
      </c>
      <c r="P806" s="34">
        <v>20</v>
      </c>
    </row>
    <row r="807" spans="1:25" s="60" customFormat="1" ht="12.75" x14ac:dyDescent="0.2">
      <c r="A807" s="425"/>
      <c r="B807" s="425" t="s">
        <v>1019</v>
      </c>
      <c r="C807" s="62" t="s">
        <v>1144</v>
      </c>
      <c r="D807" s="10" t="s">
        <v>1145</v>
      </c>
      <c r="E807" s="36" t="s">
        <v>49</v>
      </c>
      <c r="F807" s="36">
        <v>6</v>
      </c>
      <c r="G807" s="37">
        <v>6.96</v>
      </c>
      <c r="H807" s="75">
        <f t="shared" si="114"/>
        <v>6.6120000000000001</v>
      </c>
      <c r="I807" s="37" t="s">
        <v>941</v>
      </c>
      <c r="J807" s="38" t="s">
        <v>14</v>
      </c>
      <c r="K807" s="200"/>
      <c r="L807" s="456"/>
      <c r="M807" s="457"/>
      <c r="N807" s="39">
        <f t="shared" si="115"/>
        <v>0</v>
      </c>
      <c r="O807" s="7">
        <f t="shared" si="116"/>
        <v>0</v>
      </c>
      <c r="P807" s="40">
        <v>20</v>
      </c>
    </row>
    <row r="808" spans="1:25" x14ac:dyDescent="0.2">
      <c r="A808" s="425"/>
      <c r="B808" s="425" t="s">
        <v>1019</v>
      </c>
      <c r="C808" s="104" t="s">
        <v>1146</v>
      </c>
      <c r="D808" s="9" t="s">
        <v>1147</v>
      </c>
      <c r="E808" s="26" t="s">
        <v>49</v>
      </c>
      <c r="F808" s="26">
        <v>6</v>
      </c>
      <c r="G808" s="27">
        <v>6.37</v>
      </c>
      <c r="H808" s="74">
        <f t="shared" si="114"/>
        <v>6.0514999999999999</v>
      </c>
      <c r="I808" s="27" t="s">
        <v>941</v>
      </c>
      <c r="J808" s="32" t="s">
        <v>14</v>
      </c>
      <c r="K808" s="195"/>
      <c r="L808" s="458"/>
      <c r="M808" s="459"/>
      <c r="N808" s="33">
        <f t="shared" ref="N808:N813" si="117">O808*G808</f>
        <v>0</v>
      </c>
      <c r="O808" s="3">
        <f t="shared" ref="O808:O813" si="118">L808*F808</f>
        <v>0</v>
      </c>
      <c r="P808" s="30">
        <v>20</v>
      </c>
      <c r="Q808" s="60"/>
      <c r="R808" s="60"/>
      <c r="S808" s="60"/>
      <c r="T808" s="60"/>
      <c r="U808" s="60"/>
      <c r="V808" s="60"/>
      <c r="W808" s="60"/>
      <c r="X808" s="60"/>
      <c r="Y808" s="60"/>
    </row>
    <row r="809" spans="1:25" x14ac:dyDescent="0.2">
      <c r="A809" s="425"/>
      <c r="B809" s="425" t="s">
        <v>1019</v>
      </c>
      <c r="C809" s="104" t="s">
        <v>1148</v>
      </c>
      <c r="D809" s="9" t="s">
        <v>1147</v>
      </c>
      <c r="E809" s="26" t="s">
        <v>366</v>
      </c>
      <c r="F809" s="26">
        <v>6</v>
      </c>
      <c r="G809" s="27">
        <v>4.21</v>
      </c>
      <c r="H809" s="74">
        <f t="shared" si="114"/>
        <v>3.9994999999999998</v>
      </c>
      <c r="I809" s="27" t="s">
        <v>941</v>
      </c>
      <c r="J809" s="32" t="s">
        <v>14</v>
      </c>
      <c r="K809" s="195"/>
      <c r="L809" s="454"/>
      <c r="M809" s="455"/>
      <c r="N809" s="33">
        <f t="shared" si="117"/>
        <v>0</v>
      </c>
      <c r="O809" s="5">
        <f t="shared" si="118"/>
        <v>0</v>
      </c>
      <c r="P809" s="34">
        <v>20</v>
      </c>
      <c r="Q809" s="60"/>
      <c r="R809" s="60"/>
      <c r="S809" s="60"/>
      <c r="T809" s="60"/>
      <c r="U809" s="60"/>
      <c r="V809" s="60"/>
      <c r="W809" s="60"/>
      <c r="X809" s="60"/>
      <c r="Y809" s="60"/>
    </row>
    <row r="810" spans="1:25" x14ac:dyDescent="0.2">
      <c r="A810" s="425"/>
      <c r="B810" s="425" t="s">
        <v>1019</v>
      </c>
      <c r="C810" s="104" t="s">
        <v>1149</v>
      </c>
      <c r="D810" s="9" t="s">
        <v>1228</v>
      </c>
      <c r="E810" s="26" t="s">
        <v>49</v>
      </c>
      <c r="F810" s="26">
        <v>6</v>
      </c>
      <c r="G810" s="27">
        <v>12.32</v>
      </c>
      <c r="H810" s="74">
        <f t="shared" si="114"/>
        <v>11.703999999999999</v>
      </c>
      <c r="I810" s="27" t="s">
        <v>941</v>
      </c>
      <c r="J810" s="32" t="s">
        <v>14</v>
      </c>
      <c r="K810" s="205" t="s">
        <v>1150</v>
      </c>
      <c r="L810" s="454"/>
      <c r="M810" s="455"/>
      <c r="N810" s="33">
        <f t="shared" si="117"/>
        <v>0</v>
      </c>
      <c r="O810" s="5">
        <f t="shared" si="118"/>
        <v>0</v>
      </c>
      <c r="P810" s="34">
        <v>20</v>
      </c>
      <c r="Q810" s="60"/>
      <c r="R810" s="60"/>
      <c r="S810" s="60"/>
      <c r="T810" s="60"/>
      <c r="U810" s="60"/>
      <c r="V810" s="60"/>
      <c r="W810" s="60"/>
      <c r="X810" s="60"/>
      <c r="Y810" s="60"/>
    </row>
    <row r="811" spans="1:25" x14ac:dyDescent="0.2">
      <c r="A811" s="425"/>
      <c r="B811" s="425" t="s">
        <v>1019</v>
      </c>
      <c r="C811" s="104" t="s">
        <v>1151</v>
      </c>
      <c r="D811" s="9" t="s">
        <v>1229</v>
      </c>
      <c r="E811" s="26" t="s">
        <v>49</v>
      </c>
      <c r="F811" s="26">
        <v>6</v>
      </c>
      <c r="G811" s="27">
        <v>5.26</v>
      </c>
      <c r="H811" s="74">
        <f t="shared" si="114"/>
        <v>4.9969999999999999</v>
      </c>
      <c r="I811" s="27" t="s">
        <v>941</v>
      </c>
      <c r="J811" s="32" t="s">
        <v>14</v>
      </c>
      <c r="K811" s="195"/>
      <c r="L811" s="454"/>
      <c r="M811" s="455"/>
      <c r="N811" s="33">
        <f t="shared" si="117"/>
        <v>0</v>
      </c>
      <c r="O811" s="5">
        <f t="shared" si="118"/>
        <v>0</v>
      </c>
      <c r="P811" s="34">
        <v>20</v>
      </c>
      <c r="Q811" s="60"/>
      <c r="R811" s="60"/>
      <c r="S811" s="60"/>
      <c r="T811" s="60"/>
      <c r="U811" s="60"/>
      <c r="V811" s="60"/>
      <c r="W811" s="60"/>
      <c r="X811" s="60"/>
      <c r="Y811" s="60"/>
    </row>
    <row r="812" spans="1:25" x14ac:dyDescent="0.2">
      <c r="A812" s="425"/>
      <c r="B812" s="425" t="s">
        <v>1019</v>
      </c>
      <c r="C812" s="104" t="s">
        <v>1152</v>
      </c>
      <c r="D812" s="9" t="s">
        <v>1153</v>
      </c>
      <c r="E812" s="26" t="s">
        <v>49</v>
      </c>
      <c r="F812" s="26">
        <v>6</v>
      </c>
      <c r="G812" s="27">
        <v>5.68</v>
      </c>
      <c r="H812" s="74">
        <f t="shared" si="114"/>
        <v>5.3959999999999999</v>
      </c>
      <c r="I812" s="27" t="s">
        <v>941</v>
      </c>
      <c r="J812" s="32" t="s">
        <v>14</v>
      </c>
      <c r="K812" s="195"/>
      <c r="L812" s="454"/>
      <c r="M812" s="455"/>
      <c r="N812" s="33">
        <f t="shared" si="117"/>
        <v>0</v>
      </c>
      <c r="O812" s="5">
        <f t="shared" si="118"/>
        <v>0</v>
      </c>
      <c r="P812" s="34">
        <v>20</v>
      </c>
      <c r="Q812" s="60"/>
      <c r="R812" s="60"/>
      <c r="S812" s="60"/>
      <c r="T812" s="60"/>
      <c r="U812" s="60"/>
      <c r="V812" s="60"/>
      <c r="W812" s="60"/>
      <c r="X812" s="60"/>
      <c r="Y812" s="60"/>
    </row>
    <row r="813" spans="1:25" x14ac:dyDescent="0.2">
      <c r="A813" s="425"/>
      <c r="B813" s="425" t="s">
        <v>1019</v>
      </c>
      <c r="C813" s="62" t="s">
        <v>1154</v>
      </c>
      <c r="D813" s="10" t="s">
        <v>1230</v>
      </c>
      <c r="E813" s="36" t="s">
        <v>49</v>
      </c>
      <c r="F813" s="36">
        <v>6</v>
      </c>
      <c r="G813" s="37">
        <v>7.05</v>
      </c>
      <c r="H813" s="75">
        <f t="shared" si="114"/>
        <v>6.6974999999999998</v>
      </c>
      <c r="I813" s="37" t="s">
        <v>941</v>
      </c>
      <c r="J813" s="38" t="s">
        <v>14</v>
      </c>
      <c r="K813" s="199"/>
      <c r="L813" s="456"/>
      <c r="M813" s="457"/>
      <c r="N813" s="39">
        <f t="shared" si="117"/>
        <v>0</v>
      </c>
      <c r="O813" s="7">
        <f t="shared" si="118"/>
        <v>0</v>
      </c>
      <c r="P813" s="40">
        <v>20</v>
      </c>
      <c r="Q813" s="60"/>
      <c r="R813" s="60"/>
      <c r="S813" s="60"/>
      <c r="T813" s="60"/>
      <c r="U813" s="60"/>
      <c r="V813" s="60"/>
      <c r="W813" s="60"/>
      <c r="X813" s="60"/>
      <c r="Y813" s="60"/>
    </row>
    <row r="814" spans="1:25" ht="14.25" customHeight="1" x14ac:dyDescent="0.2">
      <c r="A814" s="427"/>
      <c r="B814" s="427"/>
      <c r="C814" s="24"/>
      <c r="D814" s="24"/>
      <c r="E814" s="477" t="s">
        <v>41</v>
      </c>
      <c r="F814" s="478" t="s">
        <v>39</v>
      </c>
      <c r="G814" s="479" t="s">
        <v>6</v>
      </c>
      <c r="H814" s="481" t="s">
        <v>51</v>
      </c>
      <c r="I814" s="482" t="s">
        <v>2</v>
      </c>
      <c r="J814" s="483" t="s">
        <v>3</v>
      </c>
      <c r="K814" s="484" t="s">
        <v>38</v>
      </c>
      <c r="L814" s="460" t="s">
        <v>7</v>
      </c>
      <c r="M814" s="461"/>
      <c r="N814" s="461"/>
      <c r="O814" s="461"/>
      <c r="P814" s="462"/>
      <c r="Q814" s="60"/>
      <c r="R814" s="60"/>
      <c r="S814" s="60"/>
      <c r="T814" s="60"/>
      <c r="U814" s="60"/>
      <c r="V814" s="60"/>
      <c r="W814" s="60"/>
      <c r="X814" s="60"/>
      <c r="Y814" s="60"/>
    </row>
    <row r="815" spans="1:25" ht="14.25" customHeight="1" x14ac:dyDescent="0.2">
      <c r="A815" s="427"/>
      <c r="B815" s="427"/>
      <c r="C815" s="463" t="s">
        <v>0</v>
      </c>
      <c r="D815" s="464" t="s">
        <v>1</v>
      </c>
      <c r="E815" s="477"/>
      <c r="F815" s="478"/>
      <c r="G815" s="480"/>
      <c r="H815" s="481"/>
      <c r="I815" s="482"/>
      <c r="J815" s="483"/>
      <c r="K815" s="484"/>
      <c r="L815" s="499" t="s">
        <v>8</v>
      </c>
      <c r="M815" s="500"/>
      <c r="N815" s="470" t="s">
        <v>4</v>
      </c>
      <c r="O815" s="472" t="s">
        <v>9</v>
      </c>
      <c r="P815" s="473" t="s">
        <v>52</v>
      </c>
      <c r="Q815" s="60"/>
      <c r="R815" s="60"/>
      <c r="S815" s="60"/>
      <c r="T815" s="60"/>
      <c r="U815" s="60"/>
      <c r="V815" s="60"/>
      <c r="W815" s="60"/>
      <c r="X815" s="60"/>
      <c r="Y815" s="60"/>
    </row>
    <row r="816" spans="1:25" x14ac:dyDescent="0.2">
      <c r="A816" s="427"/>
      <c r="B816" s="427"/>
      <c r="C816" s="463"/>
      <c r="D816" s="465"/>
      <c r="E816" s="477"/>
      <c r="F816" s="478"/>
      <c r="G816" s="479"/>
      <c r="H816" s="481"/>
      <c r="I816" s="482"/>
      <c r="J816" s="483"/>
      <c r="K816" s="484"/>
      <c r="L816" s="501"/>
      <c r="M816" s="502"/>
      <c r="N816" s="471"/>
      <c r="O816" s="472"/>
      <c r="P816" s="473"/>
      <c r="Q816" s="60"/>
      <c r="R816" s="60"/>
      <c r="S816" s="60"/>
      <c r="T816" s="60"/>
      <c r="U816" s="60"/>
      <c r="V816" s="60"/>
      <c r="W816" s="60"/>
      <c r="X816" s="60"/>
      <c r="Y816" s="60"/>
    </row>
    <row r="817" spans="1:25" x14ac:dyDescent="0.2">
      <c r="A817" s="425"/>
      <c r="B817" s="425" t="s">
        <v>1019</v>
      </c>
      <c r="C817" s="104" t="s">
        <v>1155</v>
      </c>
      <c r="D817" s="9" t="s">
        <v>1231</v>
      </c>
      <c r="E817" s="26" t="s">
        <v>49</v>
      </c>
      <c r="F817" s="26">
        <v>6</v>
      </c>
      <c r="G817" s="27">
        <v>7.36</v>
      </c>
      <c r="H817" s="74">
        <f t="shared" ref="H817:H841" si="119">G817*0.95</f>
        <v>6.992</v>
      </c>
      <c r="I817" s="27" t="s">
        <v>941</v>
      </c>
      <c r="J817" s="222" t="s">
        <v>960</v>
      </c>
      <c r="K817" s="195" t="s">
        <v>1025</v>
      </c>
      <c r="L817" s="454"/>
      <c r="M817" s="455"/>
      <c r="N817" s="33">
        <f t="shared" ref="N817:N863" si="120">O817*G817</f>
        <v>0</v>
      </c>
      <c r="O817" s="5">
        <f t="shared" ref="O817:O863" si="121">L817*F817</f>
        <v>0</v>
      </c>
      <c r="P817" s="34">
        <v>20</v>
      </c>
      <c r="Q817" s="60"/>
      <c r="R817" s="60"/>
      <c r="S817" s="60"/>
      <c r="T817" s="60"/>
      <c r="U817" s="60"/>
      <c r="V817" s="60"/>
      <c r="W817" s="60"/>
      <c r="X817" s="60"/>
      <c r="Y817" s="60"/>
    </row>
    <row r="818" spans="1:25" x14ac:dyDescent="0.2">
      <c r="A818" s="425"/>
      <c r="B818" s="425" t="s">
        <v>1019</v>
      </c>
      <c r="C818" s="62" t="s">
        <v>1156</v>
      </c>
      <c r="D818" s="10" t="s">
        <v>1232</v>
      </c>
      <c r="E818" s="36" t="s">
        <v>49</v>
      </c>
      <c r="F818" s="36">
        <v>6</v>
      </c>
      <c r="G818" s="37">
        <v>7.63</v>
      </c>
      <c r="H818" s="75">
        <f t="shared" si="119"/>
        <v>7.2484999999999999</v>
      </c>
      <c r="I818" s="37" t="s">
        <v>941</v>
      </c>
      <c r="J818" s="224" t="s">
        <v>960</v>
      </c>
      <c r="K818" s="199" t="s">
        <v>1025</v>
      </c>
      <c r="L818" s="456"/>
      <c r="M818" s="457"/>
      <c r="N818" s="39">
        <f t="shared" si="120"/>
        <v>0</v>
      </c>
      <c r="O818" s="7">
        <f t="shared" si="121"/>
        <v>0</v>
      </c>
      <c r="P818" s="40">
        <v>20</v>
      </c>
      <c r="Q818" s="60"/>
      <c r="R818" s="60"/>
      <c r="S818" s="60"/>
      <c r="T818" s="60"/>
      <c r="U818" s="60"/>
      <c r="V818" s="60"/>
      <c r="W818" s="60"/>
      <c r="X818" s="60"/>
      <c r="Y818" s="60"/>
    </row>
    <row r="819" spans="1:25" x14ac:dyDescent="0.2">
      <c r="A819" s="425"/>
      <c r="B819" s="425" t="s">
        <v>1019</v>
      </c>
      <c r="C819" s="104" t="s">
        <v>1157</v>
      </c>
      <c r="D819" s="9" t="s">
        <v>1233</v>
      </c>
      <c r="E819" s="26" t="s">
        <v>49</v>
      </c>
      <c r="F819" s="26">
        <v>6</v>
      </c>
      <c r="G819" s="27">
        <v>7.89</v>
      </c>
      <c r="H819" s="74">
        <f t="shared" si="119"/>
        <v>7.4954999999999989</v>
      </c>
      <c r="I819" s="27" t="s">
        <v>941</v>
      </c>
      <c r="J819" s="222" t="s">
        <v>960</v>
      </c>
      <c r="K819" s="195" t="s">
        <v>1025</v>
      </c>
      <c r="L819" s="474"/>
      <c r="M819" s="475"/>
      <c r="N819" s="33">
        <f t="shared" si="120"/>
        <v>0</v>
      </c>
      <c r="O819" s="57">
        <f t="shared" si="121"/>
        <v>0</v>
      </c>
      <c r="P819" s="66">
        <v>20</v>
      </c>
      <c r="Q819" s="60"/>
      <c r="R819" s="60"/>
      <c r="S819" s="60"/>
      <c r="T819" s="60"/>
      <c r="U819" s="60"/>
      <c r="V819" s="60"/>
      <c r="W819" s="60"/>
      <c r="X819" s="60"/>
      <c r="Y819" s="60"/>
    </row>
    <row r="820" spans="1:25" x14ac:dyDescent="0.2">
      <c r="A820" s="425"/>
      <c r="B820" s="425" t="s">
        <v>1019</v>
      </c>
      <c r="C820" s="61" t="s">
        <v>1158</v>
      </c>
      <c r="D820" s="49" t="s">
        <v>1159</v>
      </c>
      <c r="E820" s="45" t="s">
        <v>49</v>
      </c>
      <c r="F820" s="45">
        <v>6</v>
      </c>
      <c r="G820" s="46">
        <v>5.42</v>
      </c>
      <c r="H820" s="73">
        <f t="shared" si="119"/>
        <v>5.149</v>
      </c>
      <c r="I820" s="46" t="s">
        <v>941</v>
      </c>
      <c r="J820" s="28" t="s">
        <v>14</v>
      </c>
      <c r="K820" s="194"/>
      <c r="L820" s="458"/>
      <c r="M820" s="459"/>
      <c r="N820" s="29">
        <f t="shared" si="120"/>
        <v>0</v>
      </c>
      <c r="O820" s="3">
        <f t="shared" si="121"/>
        <v>0</v>
      </c>
      <c r="P820" s="30">
        <v>20</v>
      </c>
      <c r="Q820" s="60"/>
      <c r="R820" s="60"/>
      <c r="S820" s="60"/>
      <c r="T820" s="60"/>
      <c r="U820" s="60"/>
      <c r="V820" s="60"/>
      <c r="W820" s="60"/>
      <c r="X820" s="60"/>
      <c r="Y820" s="60"/>
    </row>
    <row r="821" spans="1:25" x14ac:dyDescent="0.2">
      <c r="A821" s="425"/>
      <c r="B821" s="425" t="s">
        <v>1019</v>
      </c>
      <c r="C821" s="104" t="s">
        <v>1160</v>
      </c>
      <c r="D821" s="9" t="s">
        <v>1161</v>
      </c>
      <c r="E821" s="26" t="s">
        <v>49</v>
      </c>
      <c r="F821" s="26">
        <v>6</v>
      </c>
      <c r="G821" s="27">
        <v>5.42</v>
      </c>
      <c r="H821" s="74">
        <f t="shared" si="119"/>
        <v>5.149</v>
      </c>
      <c r="I821" s="27" t="s">
        <v>941</v>
      </c>
      <c r="J821" s="32" t="s">
        <v>14</v>
      </c>
      <c r="K821" s="195"/>
      <c r="L821" s="454"/>
      <c r="M821" s="455"/>
      <c r="N821" s="33">
        <f t="shared" si="120"/>
        <v>0</v>
      </c>
      <c r="O821" s="5">
        <f t="shared" si="121"/>
        <v>0</v>
      </c>
      <c r="P821" s="34">
        <v>20</v>
      </c>
      <c r="Q821" s="60"/>
      <c r="R821" s="60"/>
      <c r="S821" s="60"/>
      <c r="T821" s="60"/>
      <c r="U821" s="60"/>
      <c r="V821" s="60"/>
      <c r="W821" s="60"/>
      <c r="X821" s="60"/>
      <c r="Y821" s="60"/>
    </row>
    <row r="822" spans="1:25" x14ac:dyDescent="0.2">
      <c r="A822" s="425"/>
      <c r="B822" s="425" t="s">
        <v>1019</v>
      </c>
      <c r="C822" s="104" t="s">
        <v>1162</v>
      </c>
      <c r="D822" s="9" t="s">
        <v>3876</v>
      </c>
      <c r="E822" s="26" t="s">
        <v>49</v>
      </c>
      <c r="F822" s="26">
        <v>6</v>
      </c>
      <c r="G822" s="27">
        <v>3.86</v>
      </c>
      <c r="H822" s="74">
        <f t="shared" si="119"/>
        <v>3.6669999999999998</v>
      </c>
      <c r="I822" s="27" t="s">
        <v>941</v>
      </c>
      <c r="J822" s="32" t="s">
        <v>14</v>
      </c>
      <c r="K822" s="195"/>
      <c r="L822" s="456"/>
      <c r="M822" s="457"/>
      <c r="N822" s="33">
        <f t="shared" si="120"/>
        <v>0</v>
      </c>
      <c r="O822" s="5">
        <f t="shared" si="121"/>
        <v>0</v>
      </c>
      <c r="P822" s="34">
        <v>20</v>
      </c>
      <c r="Q822" s="60"/>
      <c r="R822" s="60"/>
      <c r="S822" s="60"/>
      <c r="T822" s="60"/>
      <c r="U822" s="60"/>
      <c r="V822" s="60"/>
      <c r="W822" s="60"/>
      <c r="X822" s="60"/>
      <c r="Y822" s="60"/>
    </row>
    <row r="823" spans="1:25" x14ac:dyDescent="0.2">
      <c r="A823" s="425"/>
      <c r="B823" s="425" t="s">
        <v>1019</v>
      </c>
      <c r="C823" s="61" t="s">
        <v>1163</v>
      </c>
      <c r="D823" s="49" t="s">
        <v>884</v>
      </c>
      <c r="E823" s="45" t="s">
        <v>49</v>
      </c>
      <c r="F823" s="45">
        <v>6</v>
      </c>
      <c r="G823" s="46">
        <v>4.58</v>
      </c>
      <c r="H823" s="73">
        <f t="shared" si="119"/>
        <v>4.351</v>
      </c>
      <c r="I823" s="46" t="s">
        <v>941</v>
      </c>
      <c r="J823" s="28" t="s">
        <v>14</v>
      </c>
      <c r="K823" s="194"/>
      <c r="L823" s="474"/>
      <c r="M823" s="475"/>
      <c r="N823" s="29">
        <f t="shared" si="120"/>
        <v>0</v>
      </c>
      <c r="O823" s="57">
        <f t="shared" si="121"/>
        <v>0</v>
      </c>
      <c r="P823" s="66">
        <v>20</v>
      </c>
      <c r="Q823" s="60"/>
      <c r="R823" s="60"/>
      <c r="S823" s="60"/>
      <c r="T823" s="60"/>
      <c r="U823" s="60"/>
      <c r="V823" s="60"/>
      <c r="W823" s="60"/>
      <c r="X823" s="60"/>
      <c r="Y823" s="60"/>
    </row>
    <row r="824" spans="1:25" x14ac:dyDescent="0.2">
      <c r="A824" s="425"/>
      <c r="B824" s="425" t="s">
        <v>1019</v>
      </c>
      <c r="C824" s="61" t="s">
        <v>1164</v>
      </c>
      <c r="D824" s="49" t="s">
        <v>1165</v>
      </c>
      <c r="E824" s="45" t="s">
        <v>49</v>
      </c>
      <c r="F824" s="45">
        <v>6</v>
      </c>
      <c r="G824" s="46">
        <v>5.53</v>
      </c>
      <c r="H824" s="73">
        <f t="shared" si="119"/>
        <v>5.2534999999999998</v>
      </c>
      <c r="I824" s="46" t="s">
        <v>941</v>
      </c>
      <c r="J824" s="28" t="s">
        <v>14</v>
      </c>
      <c r="K824" s="194"/>
      <c r="L824" s="458"/>
      <c r="M824" s="459"/>
      <c r="N824" s="29">
        <f t="shared" si="120"/>
        <v>0</v>
      </c>
      <c r="O824" s="3">
        <f t="shared" si="121"/>
        <v>0</v>
      </c>
      <c r="P824" s="30">
        <v>20</v>
      </c>
      <c r="Q824" s="60"/>
      <c r="R824" s="60"/>
      <c r="S824" s="60"/>
      <c r="T824" s="60"/>
      <c r="U824" s="60"/>
      <c r="V824" s="60"/>
      <c r="W824" s="60"/>
      <c r="X824" s="60"/>
      <c r="Y824" s="60"/>
    </row>
    <row r="825" spans="1:25" x14ac:dyDescent="0.2">
      <c r="A825" s="425"/>
      <c r="B825" s="425" t="s">
        <v>1019</v>
      </c>
      <c r="C825" s="104" t="s">
        <v>1166</v>
      </c>
      <c r="D825" s="9" t="s">
        <v>1167</v>
      </c>
      <c r="E825" s="26" t="s">
        <v>49</v>
      </c>
      <c r="F825" s="26">
        <v>6</v>
      </c>
      <c r="G825" s="27">
        <v>6.42</v>
      </c>
      <c r="H825" s="74">
        <f t="shared" si="119"/>
        <v>6.0989999999999993</v>
      </c>
      <c r="I825" s="27" t="s">
        <v>941</v>
      </c>
      <c r="J825" s="32" t="s">
        <v>14</v>
      </c>
      <c r="K825" s="195" t="s">
        <v>1084</v>
      </c>
      <c r="L825" s="454"/>
      <c r="M825" s="455"/>
      <c r="N825" s="33">
        <f t="shared" si="120"/>
        <v>0</v>
      </c>
      <c r="O825" s="5">
        <f t="shared" si="121"/>
        <v>0</v>
      </c>
      <c r="P825" s="34">
        <v>20</v>
      </c>
      <c r="Q825" s="60"/>
      <c r="R825" s="60"/>
      <c r="S825" s="60"/>
      <c r="T825" s="60"/>
      <c r="U825" s="60"/>
      <c r="V825" s="60"/>
      <c r="W825" s="60"/>
      <c r="X825" s="60"/>
      <c r="Y825" s="60"/>
    </row>
    <row r="826" spans="1:25" x14ac:dyDescent="0.2">
      <c r="A826" s="425"/>
      <c r="B826" s="425" t="s">
        <v>1019</v>
      </c>
      <c r="C826" s="104" t="s">
        <v>1168</v>
      </c>
      <c r="D826" s="9" t="s">
        <v>1234</v>
      </c>
      <c r="E826" s="26" t="s">
        <v>49</v>
      </c>
      <c r="F826" s="26">
        <v>6</v>
      </c>
      <c r="G826" s="27">
        <v>4.34</v>
      </c>
      <c r="H826" s="74">
        <f t="shared" si="119"/>
        <v>4.1229999999999993</v>
      </c>
      <c r="I826" s="27" t="s">
        <v>941</v>
      </c>
      <c r="J826" s="32" t="s">
        <v>14</v>
      </c>
      <c r="K826" s="195"/>
      <c r="L826" s="456"/>
      <c r="M826" s="457"/>
      <c r="N826" s="33">
        <f t="shared" si="120"/>
        <v>0</v>
      </c>
      <c r="O826" s="7">
        <f t="shared" si="121"/>
        <v>0</v>
      </c>
      <c r="P826" s="40">
        <v>20</v>
      </c>
      <c r="Q826" s="60"/>
      <c r="R826" s="60"/>
      <c r="S826" s="60"/>
      <c r="T826" s="60"/>
      <c r="U826" s="60"/>
      <c r="V826" s="60"/>
      <c r="W826" s="60"/>
      <c r="X826" s="60"/>
      <c r="Y826" s="60"/>
    </row>
    <row r="827" spans="1:25" x14ac:dyDescent="0.2">
      <c r="A827" s="425"/>
      <c r="B827" s="425" t="s">
        <v>1019</v>
      </c>
      <c r="C827" s="61" t="s">
        <v>1169</v>
      </c>
      <c r="D827" s="49" t="s">
        <v>1170</v>
      </c>
      <c r="E827" s="45" t="s">
        <v>49</v>
      </c>
      <c r="F827" s="45">
        <v>6</v>
      </c>
      <c r="G827" s="46">
        <v>4.8899999999999997</v>
      </c>
      <c r="H827" s="73">
        <f t="shared" si="119"/>
        <v>4.6454999999999993</v>
      </c>
      <c r="I827" s="46" t="s">
        <v>941</v>
      </c>
      <c r="J827" s="28" t="s">
        <v>14</v>
      </c>
      <c r="K827" s="201"/>
      <c r="L827" s="458"/>
      <c r="M827" s="459"/>
      <c r="N827" s="29">
        <f t="shared" si="120"/>
        <v>0</v>
      </c>
      <c r="O827" s="3">
        <f t="shared" si="121"/>
        <v>0</v>
      </c>
      <c r="P827" s="30">
        <v>20</v>
      </c>
      <c r="Q827" s="60"/>
      <c r="R827" s="60"/>
      <c r="S827" s="60"/>
      <c r="T827" s="60"/>
      <c r="U827" s="60"/>
      <c r="V827" s="60"/>
      <c r="W827" s="60"/>
      <c r="X827" s="60"/>
      <c r="Y827" s="60"/>
    </row>
    <row r="828" spans="1:25" x14ac:dyDescent="0.2">
      <c r="A828" s="425"/>
      <c r="B828" s="425" t="s">
        <v>1019</v>
      </c>
      <c r="C828" s="62" t="s">
        <v>1171</v>
      </c>
      <c r="D828" s="10" t="s">
        <v>1172</v>
      </c>
      <c r="E828" s="36" t="s">
        <v>49</v>
      </c>
      <c r="F828" s="36">
        <v>6</v>
      </c>
      <c r="G828" s="37">
        <v>5.66</v>
      </c>
      <c r="H828" s="75">
        <f t="shared" si="119"/>
        <v>5.3769999999999998</v>
      </c>
      <c r="I828" s="37" t="s">
        <v>941</v>
      </c>
      <c r="J828" s="38" t="s">
        <v>14</v>
      </c>
      <c r="K828" s="200"/>
      <c r="L828" s="456"/>
      <c r="M828" s="457"/>
      <c r="N828" s="39">
        <f t="shared" si="120"/>
        <v>0</v>
      </c>
      <c r="O828" s="7">
        <f t="shared" si="121"/>
        <v>0</v>
      </c>
      <c r="P828" s="40">
        <v>20</v>
      </c>
      <c r="Q828" s="60"/>
      <c r="R828" s="60"/>
      <c r="S828" s="60"/>
      <c r="T828" s="60"/>
      <c r="U828" s="60"/>
      <c r="V828" s="60"/>
      <c r="W828" s="60"/>
      <c r="X828" s="60"/>
      <c r="Y828" s="60"/>
    </row>
    <row r="829" spans="1:25" x14ac:dyDescent="0.2">
      <c r="A829" s="425"/>
      <c r="B829" s="425" t="s">
        <v>1019</v>
      </c>
      <c r="C829" s="61" t="s">
        <v>1173</v>
      </c>
      <c r="D829" s="49" t="s">
        <v>1174</v>
      </c>
      <c r="E829" s="45" t="s">
        <v>49</v>
      </c>
      <c r="F829" s="45">
        <v>6</v>
      </c>
      <c r="G829" s="46">
        <v>5</v>
      </c>
      <c r="H829" s="73">
        <f t="shared" si="119"/>
        <v>4.75</v>
      </c>
      <c r="I829" s="46" t="s">
        <v>941</v>
      </c>
      <c r="J829" s="222" t="s">
        <v>960</v>
      </c>
      <c r="K829" s="225"/>
      <c r="L829" s="458"/>
      <c r="M829" s="459"/>
      <c r="N829" s="29">
        <f t="shared" si="120"/>
        <v>0</v>
      </c>
      <c r="O829" s="3">
        <f t="shared" si="121"/>
        <v>0</v>
      </c>
      <c r="P829" s="30">
        <v>20</v>
      </c>
      <c r="Q829" s="60"/>
      <c r="R829" s="60"/>
      <c r="S829" s="60"/>
      <c r="T829" s="60"/>
      <c r="U829" s="60"/>
      <c r="V829" s="60"/>
      <c r="W829" s="60"/>
      <c r="X829" s="60"/>
      <c r="Y829" s="60"/>
    </row>
    <row r="830" spans="1:25" x14ac:dyDescent="0.2">
      <c r="A830" s="425"/>
      <c r="B830" s="425" t="s">
        <v>1019</v>
      </c>
      <c r="C830" s="104" t="s">
        <v>1175</v>
      </c>
      <c r="D830" s="9" t="s">
        <v>1176</v>
      </c>
      <c r="E830" s="26" t="s">
        <v>49</v>
      </c>
      <c r="F830" s="26">
        <v>6</v>
      </c>
      <c r="G830" s="27">
        <v>4.3</v>
      </c>
      <c r="H830" s="74">
        <f t="shared" si="119"/>
        <v>4.085</v>
      </c>
      <c r="I830" s="27" t="s">
        <v>941</v>
      </c>
      <c r="J830" s="32" t="s">
        <v>14</v>
      </c>
      <c r="K830" s="196"/>
      <c r="L830" s="454"/>
      <c r="M830" s="455"/>
      <c r="N830" s="33">
        <f t="shared" si="120"/>
        <v>0</v>
      </c>
      <c r="O830" s="5">
        <f t="shared" si="121"/>
        <v>0</v>
      </c>
      <c r="P830" s="34">
        <v>20</v>
      </c>
      <c r="Q830" s="60"/>
      <c r="R830" s="60"/>
      <c r="S830" s="60"/>
      <c r="T830" s="60"/>
      <c r="U830" s="60"/>
      <c r="V830" s="60"/>
      <c r="W830" s="60"/>
      <c r="X830" s="60"/>
      <c r="Y830" s="60"/>
    </row>
    <row r="831" spans="1:25" x14ac:dyDescent="0.2">
      <c r="A831" s="425"/>
      <c r="B831" s="425" t="s">
        <v>1019</v>
      </c>
      <c r="C831" s="104" t="s">
        <v>1177</v>
      </c>
      <c r="D831" s="9" t="s">
        <v>1238</v>
      </c>
      <c r="E831" s="26" t="s">
        <v>49</v>
      </c>
      <c r="F831" s="26">
        <v>6</v>
      </c>
      <c r="G831" s="27">
        <v>3.75</v>
      </c>
      <c r="H831" s="74">
        <f t="shared" si="119"/>
        <v>3.5625</v>
      </c>
      <c r="I831" s="27" t="s">
        <v>941</v>
      </c>
      <c r="J831" s="32" t="s">
        <v>14</v>
      </c>
      <c r="K831" s="195"/>
      <c r="L831" s="454"/>
      <c r="M831" s="455"/>
      <c r="N831" s="33">
        <f t="shared" si="120"/>
        <v>0</v>
      </c>
      <c r="O831" s="5">
        <f t="shared" si="121"/>
        <v>0</v>
      </c>
      <c r="P831" s="34">
        <v>20</v>
      </c>
      <c r="Q831" s="60"/>
      <c r="R831" s="60"/>
      <c r="S831" s="60"/>
      <c r="T831" s="60"/>
      <c r="U831" s="60"/>
      <c r="V831" s="60"/>
      <c r="W831" s="60"/>
      <c r="X831" s="60"/>
      <c r="Y831" s="60"/>
    </row>
    <row r="832" spans="1:25" x14ac:dyDescent="0.2">
      <c r="A832" s="425"/>
      <c r="B832" s="425" t="s">
        <v>1019</v>
      </c>
      <c r="C832" s="104" t="s">
        <v>1178</v>
      </c>
      <c r="D832" s="9" t="s">
        <v>1237</v>
      </c>
      <c r="E832" s="26" t="s">
        <v>49</v>
      </c>
      <c r="F832" s="26">
        <v>6</v>
      </c>
      <c r="G832" s="27">
        <v>4.37</v>
      </c>
      <c r="H832" s="74">
        <f t="shared" si="119"/>
        <v>4.1514999999999995</v>
      </c>
      <c r="I832" s="27" t="s">
        <v>941</v>
      </c>
      <c r="J832" s="32" t="s">
        <v>14</v>
      </c>
      <c r="K832" s="195"/>
      <c r="L832" s="454"/>
      <c r="M832" s="455"/>
      <c r="N832" s="33">
        <f t="shared" si="120"/>
        <v>0</v>
      </c>
      <c r="O832" s="5">
        <f t="shared" si="121"/>
        <v>0</v>
      </c>
      <c r="P832" s="34">
        <v>20</v>
      </c>
      <c r="Q832" s="60"/>
      <c r="R832" s="60"/>
      <c r="S832" s="60"/>
      <c r="T832" s="60"/>
      <c r="U832" s="60"/>
      <c r="V832" s="60"/>
      <c r="W832" s="60"/>
      <c r="X832" s="60"/>
      <c r="Y832" s="60"/>
    </row>
    <row r="833" spans="1:25" x14ac:dyDescent="0.2">
      <c r="A833" s="425"/>
      <c r="B833" s="425" t="s">
        <v>1019</v>
      </c>
      <c r="C833" s="104" t="s">
        <v>1179</v>
      </c>
      <c r="D833" s="9" t="s">
        <v>1236</v>
      </c>
      <c r="E833" s="26" t="s">
        <v>49</v>
      </c>
      <c r="F833" s="26">
        <v>6</v>
      </c>
      <c r="G833" s="27">
        <v>4</v>
      </c>
      <c r="H833" s="74">
        <f t="shared" si="119"/>
        <v>3.8</v>
      </c>
      <c r="I833" s="27" t="s">
        <v>941</v>
      </c>
      <c r="J833" s="222" t="s">
        <v>960</v>
      </c>
      <c r="K833" s="195" t="s">
        <v>1025</v>
      </c>
      <c r="L833" s="454"/>
      <c r="M833" s="455"/>
      <c r="N833" s="33">
        <f t="shared" si="120"/>
        <v>0</v>
      </c>
      <c r="O833" s="5">
        <f t="shared" si="121"/>
        <v>0</v>
      </c>
      <c r="P833" s="34">
        <v>20</v>
      </c>
      <c r="Q833" s="60"/>
      <c r="R833" s="60"/>
      <c r="S833" s="60"/>
      <c r="T833" s="60"/>
      <c r="U833" s="60"/>
      <c r="V833" s="60"/>
      <c r="W833" s="60"/>
      <c r="X833" s="60"/>
      <c r="Y833" s="60"/>
    </row>
    <row r="834" spans="1:25" x14ac:dyDescent="0.2">
      <c r="A834" s="425"/>
      <c r="B834" s="425" t="s">
        <v>1019</v>
      </c>
      <c r="C834" s="104" t="s">
        <v>1180</v>
      </c>
      <c r="D834" s="9" t="s">
        <v>1235</v>
      </c>
      <c r="E834" s="26" t="s">
        <v>49</v>
      </c>
      <c r="F834" s="26">
        <v>6</v>
      </c>
      <c r="G834" s="27">
        <v>3.75</v>
      </c>
      <c r="H834" s="74">
        <f t="shared" si="119"/>
        <v>3.5625</v>
      </c>
      <c r="I834" s="27" t="s">
        <v>941</v>
      </c>
      <c r="J834" s="32" t="s">
        <v>14</v>
      </c>
      <c r="K834" s="195"/>
      <c r="L834" s="454"/>
      <c r="M834" s="455"/>
      <c r="N834" s="33">
        <f t="shared" si="120"/>
        <v>0</v>
      </c>
      <c r="O834" s="5">
        <f t="shared" si="121"/>
        <v>0</v>
      </c>
      <c r="P834" s="34">
        <v>20</v>
      </c>
      <c r="Q834" s="60"/>
      <c r="R834" s="60"/>
      <c r="S834" s="60"/>
      <c r="T834" s="60"/>
      <c r="U834" s="60"/>
      <c r="V834" s="60"/>
      <c r="W834" s="60"/>
      <c r="X834" s="60"/>
      <c r="Y834" s="60"/>
    </row>
    <row r="835" spans="1:25" x14ac:dyDescent="0.2">
      <c r="A835" s="425"/>
      <c r="B835" s="425" t="s">
        <v>1019</v>
      </c>
      <c r="C835" s="104" t="s">
        <v>1181</v>
      </c>
      <c r="D835" s="9" t="s">
        <v>1239</v>
      </c>
      <c r="E835" s="26" t="s">
        <v>49</v>
      </c>
      <c r="F835" s="26">
        <v>6</v>
      </c>
      <c r="G835" s="27">
        <v>3.84</v>
      </c>
      <c r="H835" s="74">
        <f t="shared" si="119"/>
        <v>3.6479999999999997</v>
      </c>
      <c r="I835" s="27" t="s">
        <v>941</v>
      </c>
      <c r="J835" s="32" t="s">
        <v>14</v>
      </c>
      <c r="K835" s="195"/>
      <c r="L835" s="454"/>
      <c r="M835" s="455"/>
      <c r="N835" s="33">
        <f t="shared" si="120"/>
        <v>0</v>
      </c>
      <c r="O835" s="5">
        <f t="shared" si="121"/>
        <v>0</v>
      </c>
      <c r="P835" s="34">
        <v>20</v>
      </c>
      <c r="Q835" s="60"/>
      <c r="R835" s="60"/>
      <c r="S835" s="60"/>
      <c r="T835" s="60"/>
      <c r="U835" s="60"/>
      <c r="V835" s="60"/>
      <c r="W835" s="60"/>
      <c r="X835" s="60"/>
      <c r="Y835" s="60"/>
    </row>
    <row r="836" spans="1:25" x14ac:dyDescent="0.2">
      <c r="A836" s="425"/>
      <c r="B836" s="425" t="s">
        <v>1019</v>
      </c>
      <c r="C836" s="104" t="s">
        <v>1182</v>
      </c>
      <c r="D836" s="9" t="s">
        <v>1240</v>
      </c>
      <c r="E836" s="26" t="s">
        <v>49</v>
      </c>
      <c r="F836" s="26">
        <v>6</v>
      </c>
      <c r="G836" s="27">
        <v>4.09</v>
      </c>
      <c r="H836" s="74">
        <f t="shared" si="119"/>
        <v>3.8854999999999995</v>
      </c>
      <c r="I836" s="27" t="s">
        <v>941</v>
      </c>
      <c r="J836" s="32" t="s">
        <v>14</v>
      </c>
      <c r="K836" s="226"/>
      <c r="L836" s="454"/>
      <c r="M836" s="455"/>
      <c r="N836" s="33">
        <f t="shared" si="120"/>
        <v>0</v>
      </c>
      <c r="O836" s="5">
        <f t="shared" si="121"/>
        <v>0</v>
      </c>
      <c r="P836" s="34">
        <v>20</v>
      </c>
      <c r="Q836" s="60"/>
      <c r="R836" s="60"/>
      <c r="S836" s="60"/>
      <c r="T836" s="60"/>
      <c r="U836" s="60"/>
      <c r="V836" s="60"/>
      <c r="W836" s="60"/>
      <c r="X836" s="60"/>
      <c r="Y836" s="60"/>
    </row>
    <row r="837" spans="1:25" x14ac:dyDescent="0.2">
      <c r="A837" s="425"/>
      <c r="B837" s="425" t="s">
        <v>1019</v>
      </c>
      <c r="C837" s="104" t="s">
        <v>1183</v>
      </c>
      <c r="D837" s="9" t="s">
        <v>889</v>
      </c>
      <c r="E837" s="26" t="s">
        <v>49</v>
      </c>
      <c r="F837" s="26">
        <v>6</v>
      </c>
      <c r="G837" s="27">
        <v>4.71</v>
      </c>
      <c r="H837" s="74">
        <f t="shared" si="119"/>
        <v>4.4744999999999999</v>
      </c>
      <c r="I837" s="27" t="s">
        <v>941</v>
      </c>
      <c r="J837" s="32" t="s">
        <v>14</v>
      </c>
      <c r="K837" s="195"/>
      <c r="L837" s="454"/>
      <c r="M837" s="455"/>
      <c r="N837" s="33">
        <f t="shared" si="120"/>
        <v>0</v>
      </c>
      <c r="O837" s="5">
        <f t="shared" si="121"/>
        <v>0</v>
      </c>
      <c r="P837" s="34">
        <v>20</v>
      </c>
      <c r="Q837" s="60"/>
      <c r="R837" s="60"/>
      <c r="S837" s="60"/>
      <c r="T837" s="60"/>
      <c r="U837" s="60"/>
      <c r="V837" s="60"/>
      <c r="W837" s="60"/>
      <c r="X837" s="60"/>
      <c r="Y837" s="60"/>
    </row>
    <row r="838" spans="1:25" x14ac:dyDescent="0.2">
      <c r="A838" s="425"/>
      <c r="B838" s="425" t="s">
        <v>1019</v>
      </c>
      <c r="C838" s="104" t="s">
        <v>1184</v>
      </c>
      <c r="D838" s="9" t="s">
        <v>1185</v>
      </c>
      <c r="E838" s="26" t="s">
        <v>49</v>
      </c>
      <c r="F838" s="26">
        <v>6</v>
      </c>
      <c r="G838" s="27">
        <v>3.15</v>
      </c>
      <c r="H838" s="74">
        <f t="shared" si="119"/>
        <v>2.9924999999999997</v>
      </c>
      <c r="I838" s="27" t="s">
        <v>941</v>
      </c>
      <c r="J838" s="32" t="s">
        <v>14</v>
      </c>
      <c r="K838" s="195"/>
      <c r="L838" s="454"/>
      <c r="M838" s="455"/>
      <c r="N838" s="33">
        <f t="shared" si="120"/>
        <v>0</v>
      </c>
      <c r="O838" s="5">
        <f t="shared" si="121"/>
        <v>0</v>
      </c>
      <c r="P838" s="34">
        <v>20</v>
      </c>
      <c r="Q838" s="60"/>
      <c r="R838" s="60"/>
      <c r="S838" s="60"/>
      <c r="T838" s="60"/>
      <c r="U838" s="60"/>
      <c r="V838" s="60"/>
      <c r="W838" s="60"/>
      <c r="X838" s="60"/>
      <c r="Y838" s="60"/>
    </row>
    <row r="839" spans="1:25" x14ac:dyDescent="0.2">
      <c r="A839" s="425"/>
      <c r="B839" s="425" t="s">
        <v>1019</v>
      </c>
      <c r="C839" s="104" t="s">
        <v>1186</v>
      </c>
      <c r="D839" s="9" t="s">
        <v>1187</v>
      </c>
      <c r="E839" s="26" t="s">
        <v>49</v>
      </c>
      <c r="F839" s="26">
        <v>6</v>
      </c>
      <c r="G839" s="27">
        <v>4.32</v>
      </c>
      <c r="H839" s="74">
        <f t="shared" si="119"/>
        <v>4.1040000000000001</v>
      </c>
      <c r="I839" s="27" t="s">
        <v>941</v>
      </c>
      <c r="J839" s="32" t="s">
        <v>14</v>
      </c>
      <c r="K839" s="197"/>
      <c r="L839" s="454"/>
      <c r="M839" s="455"/>
      <c r="N839" s="33">
        <f t="shared" si="120"/>
        <v>0</v>
      </c>
      <c r="O839" s="5">
        <f t="shared" si="121"/>
        <v>0</v>
      </c>
      <c r="P839" s="34">
        <v>20</v>
      </c>
      <c r="Q839" s="60"/>
      <c r="R839" s="60"/>
      <c r="S839" s="60"/>
      <c r="T839" s="60"/>
      <c r="U839" s="60"/>
      <c r="V839" s="60"/>
      <c r="W839" s="60"/>
      <c r="X839" s="60"/>
      <c r="Y839" s="60"/>
    </row>
    <row r="840" spans="1:25" x14ac:dyDescent="0.2">
      <c r="A840" s="425"/>
      <c r="B840" s="425" t="s">
        <v>1019</v>
      </c>
      <c r="C840" s="104" t="s">
        <v>1188</v>
      </c>
      <c r="D840" s="9" t="s">
        <v>1189</v>
      </c>
      <c r="E840" s="26" t="s">
        <v>49</v>
      </c>
      <c r="F840" s="26">
        <v>6</v>
      </c>
      <c r="G840" s="27">
        <v>4.74</v>
      </c>
      <c r="H840" s="74">
        <f t="shared" si="119"/>
        <v>4.5030000000000001</v>
      </c>
      <c r="I840" s="27" t="s">
        <v>941</v>
      </c>
      <c r="J840" s="32" t="s">
        <v>14</v>
      </c>
      <c r="K840" s="197"/>
      <c r="L840" s="454"/>
      <c r="M840" s="455"/>
      <c r="N840" s="33">
        <f t="shared" si="120"/>
        <v>0</v>
      </c>
      <c r="O840" s="5">
        <f t="shared" si="121"/>
        <v>0</v>
      </c>
      <c r="P840" s="34">
        <v>20</v>
      </c>
      <c r="Q840" s="60"/>
      <c r="R840" s="60"/>
      <c r="S840" s="60"/>
      <c r="T840" s="60"/>
      <c r="U840" s="60"/>
      <c r="V840" s="60"/>
      <c r="W840" s="60"/>
      <c r="X840" s="60"/>
      <c r="Y840" s="60"/>
    </row>
    <row r="841" spans="1:25" x14ac:dyDescent="0.2">
      <c r="A841" s="425"/>
      <c r="B841" s="425" t="s">
        <v>1019</v>
      </c>
      <c r="C841" s="104" t="s">
        <v>1190</v>
      </c>
      <c r="D841" s="9" t="s">
        <v>1191</v>
      </c>
      <c r="E841" s="26" t="s">
        <v>49</v>
      </c>
      <c r="F841" s="26">
        <v>6</v>
      </c>
      <c r="G841" s="27">
        <v>3.99</v>
      </c>
      <c r="H841" s="74">
        <f t="shared" si="119"/>
        <v>3.7905000000000002</v>
      </c>
      <c r="I841" s="27" t="s">
        <v>941</v>
      </c>
      <c r="J841" s="222" t="s">
        <v>960</v>
      </c>
      <c r="K841" s="195" t="s">
        <v>1025</v>
      </c>
      <c r="L841" s="454"/>
      <c r="M841" s="455"/>
      <c r="N841" s="33">
        <f t="shared" si="120"/>
        <v>0</v>
      </c>
      <c r="O841" s="5">
        <f t="shared" si="121"/>
        <v>0</v>
      </c>
      <c r="P841" s="34">
        <v>20</v>
      </c>
      <c r="Q841" s="60"/>
      <c r="R841" s="60"/>
      <c r="S841" s="60"/>
      <c r="T841" s="60"/>
      <c r="U841" s="60"/>
      <c r="V841" s="60"/>
      <c r="W841" s="60"/>
      <c r="X841" s="60"/>
      <c r="Y841" s="60"/>
    </row>
    <row r="842" spans="1:25" x14ac:dyDescent="0.2">
      <c r="A842" s="425"/>
      <c r="B842" s="425" t="s">
        <v>1019</v>
      </c>
      <c r="C842" s="104" t="s">
        <v>1192</v>
      </c>
      <c r="D842" s="9" t="s">
        <v>1241</v>
      </c>
      <c r="E842" s="26" t="s">
        <v>49</v>
      </c>
      <c r="F842" s="26">
        <v>6</v>
      </c>
      <c r="G842" s="27">
        <v>4.62</v>
      </c>
      <c r="H842" s="74">
        <f t="shared" ref="H842:H863" si="122">G842*0.95</f>
        <v>4.3890000000000002</v>
      </c>
      <c r="I842" s="27" t="s">
        <v>941</v>
      </c>
      <c r="J842" s="222" t="s">
        <v>960</v>
      </c>
      <c r="K842" s="195" t="s">
        <v>1025</v>
      </c>
      <c r="L842" s="454"/>
      <c r="M842" s="455"/>
      <c r="N842" s="33">
        <f t="shared" si="120"/>
        <v>0</v>
      </c>
      <c r="O842" s="5">
        <f t="shared" si="121"/>
        <v>0</v>
      </c>
      <c r="P842" s="34">
        <v>20</v>
      </c>
      <c r="Q842" s="60"/>
      <c r="R842" s="60"/>
      <c r="S842" s="60"/>
      <c r="T842" s="60"/>
      <c r="U842" s="60"/>
      <c r="V842" s="60"/>
      <c r="W842" s="60"/>
      <c r="X842" s="60"/>
      <c r="Y842" s="60"/>
    </row>
    <row r="843" spans="1:25" x14ac:dyDescent="0.2">
      <c r="A843" s="425"/>
      <c r="B843" s="425" t="s">
        <v>1019</v>
      </c>
      <c r="C843" s="62" t="s">
        <v>1193</v>
      </c>
      <c r="D843" s="10" t="s">
        <v>1194</v>
      </c>
      <c r="E843" s="36" t="s">
        <v>49</v>
      </c>
      <c r="F843" s="36">
        <v>6</v>
      </c>
      <c r="G843" s="37">
        <v>5.31</v>
      </c>
      <c r="H843" s="75">
        <f t="shared" si="122"/>
        <v>5.0444999999999993</v>
      </c>
      <c r="I843" s="37" t="s">
        <v>941</v>
      </c>
      <c r="J843" s="32" t="s">
        <v>14</v>
      </c>
      <c r="K843" s="196"/>
      <c r="L843" s="456"/>
      <c r="M843" s="457"/>
      <c r="N843" s="39">
        <f t="shared" si="120"/>
        <v>0</v>
      </c>
      <c r="O843" s="7">
        <f t="shared" si="121"/>
        <v>0</v>
      </c>
      <c r="P843" s="40">
        <v>20</v>
      </c>
      <c r="Q843" s="60"/>
      <c r="R843" s="60"/>
      <c r="S843" s="60"/>
      <c r="T843" s="60"/>
      <c r="U843" s="60"/>
      <c r="V843" s="60"/>
      <c r="W843" s="60"/>
      <c r="X843" s="60"/>
      <c r="Y843" s="60"/>
    </row>
    <row r="844" spans="1:25" x14ac:dyDescent="0.2">
      <c r="A844" s="425"/>
      <c r="B844" s="425" t="s">
        <v>1019</v>
      </c>
      <c r="C844" s="104" t="s">
        <v>1195</v>
      </c>
      <c r="D844" s="9" t="s">
        <v>1244</v>
      </c>
      <c r="E844" s="26" t="s">
        <v>49</v>
      </c>
      <c r="F844" s="26">
        <v>6</v>
      </c>
      <c r="G844" s="27">
        <v>5.26</v>
      </c>
      <c r="H844" s="74">
        <f t="shared" si="122"/>
        <v>4.9969999999999999</v>
      </c>
      <c r="I844" s="27" t="s">
        <v>941</v>
      </c>
      <c r="J844" s="222" t="s">
        <v>960</v>
      </c>
      <c r="K844" s="195" t="s">
        <v>1025</v>
      </c>
      <c r="L844" s="84"/>
      <c r="M844" s="48"/>
      <c r="N844" s="33">
        <f t="shared" si="120"/>
        <v>0</v>
      </c>
      <c r="O844" s="3">
        <f t="shared" si="121"/>
        <v>0</v>
      </c>
      <c r="P844" s="30">
        <v>20</v>
      </c>
      <c r="Q844" s="60"/>
      <c r="R844" s="60"/>
      <c r="S844" s="60"/>
      <c r="T844" s="60"/>
      <c r="U844" s="60"/>
      <c r="V844" s="60"/>
      <c r="W844" s="60"/>
      <c r="X844" s="60"/>
      <c r="Y844" s="60"/>
    </row>
    <row r="845" spans="1:25" x14ac:dyDescent="0.2">
      <c r="A845" s="425"/>
      <c r="B845" s="425" t="s">
        <v>1019</v>
      </c>
      <c r="C845" s="104" t="s">
        <v>1196</v>
      </c>
      <c r="D845" s="9" t="s">
        <v>1242</v>
      </c>
      <c r="E845" s="26" t="s">
        <v>49</v>
      </c>
      <c r="F845" s="26">
        <v>6</v>
      </c>
      <c r="G845" s="27">
        <v>5.68</v>
      </c>
      <c r="H845" s="74">
        <f t="shared" si="122"/>
        <v>5.3959999999999999</v>
      </c>
      <c r="I845" s="27" t="s">
        <v>941</v>
      </c>
      <c r="J845" s="222" t="s">
        <v>960</v>
      </c>
      <c r="K845" s="195" t="s">
        <v>1025</v>
      </c>
      <c r="L845" s="42"/>
      <c r="M845" s="43"/>
      <c r="N845" s="33">
        <f t="shared" si="120"/>
        <v>0</v>
      </c>
      <c r="O845" s="5">
        <f t="shared" si="121"/>
        <v>0</v>
      </c>
      <c r="P845" s="34">
        <v>20</v>
      </c>
      <c r="Q845" s="60"/>
      <c r="R845" s="60"/>
      <c r="S845" s="60"/>
      <c r="T845" s="60"/>
      <c r="U845" s="60"/>
      <c r="V845" s="60"/>
      <c r="W845" s="60"/>
      <c r="X845" s="60"/>
      <c r="Y845" s="60"/>
    </row>
    <row r="846" spans="1:25" x14ac:dyDescent="0.2">
      <c r="A846" s="425"/>
      <c r="B846" s="425" t="s">
        <v>1019</v>
      </c>
      <c r="C846" s="62" t="s">
        <v>1197</v>
      </c>
      <c r="D846" s="10" t="s">
        <v>1243</v>
      </c>
      <c r="E846" s="36" t="s">
        <v>49</v>
      </c>
      <c r="F846" s="36">
        <v>6</v>
      </c>
      <c r="G846" s="37">
        <v>5.68</v>
      </c>
      <c r="H846" s="75">
        <f t="shared" si="122"/>
        <v>5.3959999999999999</v>
      </c>
      <c r="I846" s="37" t="s">
        <v>941</v>
      </c>
      <c r="J846" s="38" t="s">
        <v>14</v>
      </c>
      <c r="K846" s="199"/>
      <c r="L846" s="456"/>
      <c r="M846" s="457"/>
      <c r="N846" s="39">
        <f t="shared" si="120"/>
        <v>0</v>
      </c>
      <c r="O846" s="7">
        <f t="shared" si="121"/>
        <v>0</v>
      </c>
      <c r="P846" s="40">
        <v>20</v>
      </c>
      <c r="Q846" s="60"/>
      <c r="R846" s="60"/>
      <c r="S846" s="60"/>
      <c r="T846" s="60"/>
      <c r="U846" s="60"/>
      <c r="V846" s="60"/>
      <c r="W846" s="60"/>
      <c r="X846" s="60"/>
      <c r="Y846" s="60"/>
    </row>
    <row r="847" spans="1:25" x14ac:dyDescent="0.2">
      <c r="A847" s="425"/>
      <c r="B847" s="425" t="s">
        <v>1019</v>
      </c>
      <c r="C847" s="61" t="s">
        <v>1198</v>
      </c>
      <c r="D847" s="49" t="s">
        <v>1199</v>
      </c>
      <c r="E847" s="45" t="s">
        <v>49</v>
      </c>
      <c r="F847" s="45">
        <v>6</v>
      </c>
      <c r="G847" s="46">
        <v>4.08</v>
      </c>
      <c r="H847" s="73">
        <f t="shared" si="122"/>
        <v>3.8759999999999999</v>
      </c>
      <c r="I847" s="46" t="s">
        <v>941</v>
      </c>
      <c r="J847" s="28" t="s">
        <v>14</v>
      </c>
      <c r="K847" s="194"/>
      <c r="L847" s="458"/>
      <c r="M847" s="459"/>
      <c r="N847" s="29">
        <f t="shared" si="120"/>
        <v>0</v>
      </c>
      <c r="O847" s="3">
        <f t="shared" si="121"/>
        <v>0</v>
      </c>
      <c r="P847" s="30">
        <v>20</v>
      </c>
      <c r="Q847" s="60"/>
      <c r="R847" s="60"/>
      <c r="S847" s="60"/>
      <c r="T847" s="60"/>
      <c r="U847" s="60"/>
      <c r="V847" s="60"/>
      <c r="W847" s="60"/>
      <c r="X847" s="60"/>
      <c r="Y847" s="60"/>
    </row>
    <row r="848" spans="1:25" x14ac:dyDescent="0.2">
      <c r="A848" s="425"/>
      <c r="B848" s="425" t="s">
        <v>1019</v>
      </c>
      <c r="C848" s="104" t="s">
        <v>1200</v>
      </c>
      <c r="D848" s="9" t="s">
        <v>1201</v>
      </c>
      <c r="E848" s="26" t="s">
        <v>49</v>
      </c>
      <c r="F848" s="26">
        <v>6</v>
      </c>
      <c r="G848" s="27">
        <v>3.6</v>
      </c>
      <c r="H848" s="74">
        <f t="shared" si="122"/>
        <v>3.42</v>
      </c>
      <c r="I848" s="27" t="s">
        <v>941</v>
      </c>
      <c r="J848" s="32" t="s">
        <v>14</v>
      </c>
      <c r="K848" s="197"/>
      <c r="L848" s="454"/>
      <c r="M848" s="455"/>
      <c r="N848" s="33">
        <f t="shared" si="120"/>
        <v>0</v>
      </c>
      <c r="O848" s="5">
        <f t="shared" si="121"/>
        <v>0</v>
      </c>
      <c r="P848" s="34">
        <v>20</v>
      </c>
      <c r="Q848" s="60"/>
      <c r="R848" s="60"/>
      <c r="S848" s="60"/>
      <c r="T848" s="60"/>
      <c r="U848" s="60"/>
      <c r="V848" s="60"/>
      <c r="W848" s="60"/>
      <c r="X848" s="60"/>
      <c r="Y848" s="60"/>
    </row>
    <row r="849" spans="1:25" x14ac:dyDescent="0.2">
      <c r="A849" s="425"/>
      <c r="B849" s="425" t="s">
        <v>1019</v>
      </c>
      <c r="C849" s="104" t="s">
        <v>1202</v>
      </c>
      <c r="D849" s="9" t="s">
        <v>1203</v>
      </c>
      <c r="E849" s="26" t="s">
        <v>49</v>
      </c>
      <c r="F849" s="26">
        <v>6</v>
      </c>
      <c r="G849" s="27">
        <v>3.21</v>
      </c>
      <c r="H849" s="74">
        <f t="shared" si="122"/>
        <v>3.0494999999999997</v>
      </c>
      <c r="I849" s="27" t="s">
        <v>941</v>
      </c>
      <c r="J849" s="32" t="s">
        <v>14</v>
      </c>
      <c r="K849" s="195"/>
      <c r="L849" s="454"/>
      <c r="M849" s="455"/>
      <c r="N849" s="33">
        <f t="shared" si="120"/>
        <v>0</v>
      </c>
      <c r="O849" s="5">
        <f t="shared" si="121"/>
        <v>0</v>
      </c>
      <c r="P849" s="34">
        <v>20</v>
      </c>
      <c r="Q849" s="60"/>
      <c r="R849" s="60"/>
      <c r="S849" s="60"/>
      <c r="T849" s="60"/>
      <c r="U849" s="60"/>
      <c r="V849" s="60"/>
      <c r="W849" s="60"/>
      <c r="X849" s="60"/>
      <c r="Y849" s="60"/>
    </row>
    <row r="850" spans="1:25" x14ac:dyDescent="0.2">
      <c r="A850" s="425"/>
      <c r="B850" s="425" t="s">
        <v>1019</v>
      </c>
      <c r="C850" s="104" t="s">
        <v>1204</v>
      </c>
      <c r="D850" s="9" t="s">
        <v>1205</v>
      </c>
      <c r="E850" s="26" t="s">
        <v>49</v>
      </c>
      <c r="F850" s="26">
        <v>6</v>
      </c>
      <c r="G850" s="27">
        <v>3.23</v>
      </c>
      <c r="H850" s="74">
        <f t="shared" si="122"/>
        <v>3.0684999999999998</v>
      </c>
      <c r="I850" s="27" t="s">
        <v>941</v>
      </c>
      <c r="J850" s="32" t="s">
        <v>14</v>
      </c>
      <c r="K850" s="195"/>
      <c r="L850" s="454"/>
      <c r="M850" s="455"/>
      <c r="N850" s="33">
        <f t="shared" si="120"/>
        <v>0</v>
      </c>
      <c r="O850" s="5">
        <f t="shared" si="121"/>
        <v>0</v>
      </c>
      <c r="P850" s="34">
        <v>20</v>
      </c>
      <c r="Q850" s="60"/>
      <c r="R850" s="60"/>
      <c r="S850" s="60"/>
      <c r="T850" s="60"/>
      <c r="U850" s="60"/>
      <c r="V850" s="60"/>
      <c r="W850" s="60"/>
      <c r="X850" s="60"/>
      <c r="Y850" s="60"/>
    </row>
    <row r="851" spans="1:25" x14ac:dyDescent="0.2">
      <c r="A851" s="425"/>
      <c r="B851" s="425" t="s">
        <v>1019</v>
      </c>
      <c r="C851" s="104" t="s">
        <v>1206</v>
      </c>
      <c r="D851" s="9" t="s">
        <v>1207</v>
      </c>
      <c r="E851" s="26" t="s">
        <v>49</v>
      </c>
      <c r="F851" s="26">
        <v>6</v>
      </c>
      <c r="G851" s="27">
        <v>3.32</v>
      </c>
      <c r="H851" s="74">
        <f t="shared" si="122"/>
        <v>3.1539999999999999</v>
      </c>
      <c r="I851" s="27" t="s">
        <v>941</v>
      </c>
      <c r="J851" s="32" t="s">
        <v>14</v>
      </c>
      <c r="K851" s="197"/>
      <c r="L851" s="454"/>
      <c r="M851" s="455"/>
      <c r="N851" s="33">
        <f t="shared" si="120"/>
        <v>0</v>
      </c>
      <c r="O851" s="5">
        <f t="shared" si="121"/>
        <v>0</v>
      </c>
      <c r="P851" s="34">
        <v>20</v>
      </c>
      <c r="Q851" s="60"/>
      <c r="R851" s="60"/>
      <c r="S851" s="60"/>
      <c r="T851" s="60"/>
      <c r="U851" s="60"/>
      <c r="V851" s="60"/>
      <c r="W851" s="60"/>
      <c r="X851" s="60"/>
      <c r="Y851" s="60"/>
    </row>
    <row r="852" spans="1:25" x14ac:dyDescent="0.2">
      <c r="A852" s="425"/>
      <c r="B852" s="425" t="s">
        <v>1019</v>
      </c>
      <c r="C852" s="62" t="s">
        <v>1208</v>
      </c>
      <c r="D852" s="10" t="s">
        <v>1209</v>
      </c>
      <c r="E852" s="36" t="s">
        <v>49</v>
      </c>
      <c r="F852" s="36">
        <v>6</v>
      </c>
      <c r="G852" s="37">
        <v>4.05</v>
      </c>
      <c r="H852" s="75">
        <f t="shared" si="122"/>
        <v>3.8474999999999997</v>
      </c>
      <c r="I852" s="37" t="s">
        <v>941</v>
      </c>
      <c r="J852" s="224" t="s">
        <v>960</v>
      </c>
      <c r="K852" s="200"/>
      <c r="L852" s="456"/>
      <c r="M852" s="457"/>
      <c r="N852" s="39">
        <f t="shared" si="120"/>
        <v>0</v>
      </c>
      <c r="O852" s="7">
        <f t="shared" si="121"/>
        <v>0</v>
      </c>
      <c r="P852" s="40">
        <v>20</v>
      </c>
      <c r="Q852" s="60"/>
      <c r="R852" s="60"/>
      <c r="S852" s="60"/>
      <c r="T852" s="60"/>
      <c r="U852" s="60"/>
      <c r="V852" s="60"/>
      <c r="W852" s="60"/>
      <c r="X852" s="60"/>
      <c r="Y852" s="60"/>
    </row>
    <row r="853" spans="1:25" x14ac:dyDescent="0.2">
      <c r="A853" s="425"/>
      <c r="B853" s="425" t="s">
        <v>1019</v>
      </c>
      <c r="C853" s="104" t="s">
        <v>1210</v>
      </c>
      <c r="D853" s="9" t="s">
        <v>1211</v>
      </c>
      <c r="E853" s="26" t="s">
        <v>49</v>
      </c>
      <c r="F853" s="26">
        <v>6</v>
      </c>
      <c r="G853" s="27">
        <v>3.37</v>
      </c>
      <c r="H853" s="74">
        <f t="shared" si="122"/>
        <v>3.2014999999999998</v>
      </c>
      <c r="I853" s="27" t="s">
        <v>941</v>
      </c>
      <c r="J853" s="32" t="s">
        <v>14</v>
      </c>
      <c r="K853" s="195"/>
      <c r="L853" s="458"/>
      <c r="M853" s="459"/>
      <c r="N853" s="33">
        <f t="shared" si="120"/>
        <v>0</v>
      </c>
      <c r="O853" s="3">
        <f t="shared" si="121"/>
        <v>0</v>
      </c>
      <c r="P853" s="30">
        <v>20</v>
      </c>
      <c r="Q853" s="60"/>
      <c r="R853" s="60"/>
      <c r="S853" s="60"/>
      <c r="T853" s="60"/>
      <c r="U853" s="60"/>
      <c r="V853" s="60"/>
      <c r="W853" s="60"/>
      <c r="X853" s="60"/>
      <c r="Y853" s="60"/>
    </row>
    <row r="854" spans="1:25" x14ac:dyDescent="0.2">
      <c r="A854" s="425"/>
      <c r="B854" s="425" t="s">
        <v>1019</v>
      </c>
      <c r="C854" s="62" t="s">
        <v>1212</v>
      </c>
      <c r="D854" s="10" t="s">
        <v>1213</v>
      </c>
      <c r="E854" s="36" t="s">
        <v>49</v>
      </c>
      <c r="F854" s="36">
        <v>6</v>
      </c>
      <c r="G854" s="37">
        <v>3.98</v>
      </c>
      <c r="H854" s="75">
        <f t="shared" si="122"/>
        <v>3.7809999999999997</v>
      </c>
      <c r="I854" s="37" t="s">
        <v>941</v>
      </c>
      <c r="J854" s="38" t="s">
        <v>14</v>
      </c>
      <c r="K854" s="199"/>
      <c r="L854" s="456"/>
      <c r="M854" s="457"/>
      <c r="N854" s="39">
        <f t="shared" si="120"/>
        <v>0</v>
      </c>
      <c r="O854" s="7">
        <f t="shared" si="121"/>
        <v>0</v>
      </c>
      <c r="P854" s="40">
        <v>20</v>
      </c>
      <c r="Q854" s="60"/>
      <c r="R854" s="60"/>
      <c r="S854" s="60"/>
      <c r="T854" s="60"/>
      <c r="U854" s="60"/>
      <c r="V854" s="60"/>
      <c r="W854" s="60"/>
      <c r="X854" s="60"/>
      <c r="Y854" s="60"/>
    </row>
    <row r="855" spans="1:25" x14ac:dyDescent="0.2">
      <c r="A855" s="425"/>
      <c r="B855" s="425" t="s">
        <v>1019</v>
      </c>
      <c r="C855" s="61" t="s">
        <v>1214</v>
      </c>
      <c r="D855" s="49" t="s">
        <v>1245</v>
      </c>
      <c r="E855" s="45" t="s">
        <v>49</v>
      </c>
      <c r="F855" s="45">
        <v>6</v>
      </c>
      <c r="G855" s="46">
        <v>3.95</v>
      </c>
      <c r="H855" s="73">
        <f t="shared" si="122"/>
        <v>3.7524999999999999</v>
      </c>
      <c r="I855" s="46" t="s">
        <v>941</v>
      </c>
      <c r="J855" s="28" t="s">
        <v>14</v>
      </c>
      <c r="K855" s="201"/>
      <c r="L855" s="458"/>
      <c r="M855" s="459"/>
      <c r="N855" s="29">
        <f t="shared" si="120"/>
        <v>0</v>
      </c>
      <c r="O855" s="3">
        <f t="shared" si="121"/>
        <v>0</v>
      </c>
      <c r="P855" s="30">
        <v>20</v>
      </c>
      <c r="Q855" s="60"/>
      <c r="R855" s="60"/>
      <c r="S855" s="60"/>
      <c r="T855" s="60"/>
      <c r="U855" s="60"/>
      <c r="V855" s="60"/>
      <c r="W855" s="60"/>
      <c r="X855" s="60"/>
      <c r="Y855" s="60"/>
    </row>
    <row r="856" spans="1:25" x14ac:dyDescent="0.2">
      <c r="A856" s="425"/>
      <c r="B856" s="425" t="s">
        <v>1019</v>
      </c>
      <c r="C856" s="62" t="s">
        <v>1215</v>
      </c>
      <c r="D856" s="10" t="s">
        <v>1246</v>
      </c>
      <c r="E856" s="36" t="s">
        <v>49</v>
      </c>
      <c r="F856" s="36">
        <v>6</v>
      </c>
      <c r="G856" s="37">
        <v>4.58</v>
      </c>
      <c r="H856" s="75">
        <f t="shared" si="122"/>
        <v>4.351</v>
      </c>
      <c r="I856" s="37" t="s">
        <v>941</v>
      </c>
      <c r="J856" s="224" t="s">
        <v>960</v>
      </c>
      <c r="K856" s="200"/>
      <c r="L856" s="456"/>
      <c r="M856" s="457"/>
      <c r="N856" s="39">
        <f t="shared" si="120"/>
        <v>0</v>
      </c>
      <c r="O856" s="7">
        <f t="shared" si="121"/>
        <v>0</v>
      </c>
      <c r="P856" s="40">
        <v>20</v>
      </c>
      <c r="Q856" s="60"/>
      <c r="R856" s="60"/>
      <c r="S856" s="60"/>
      <c r="T856" s="60"/>
      <c r="U856" s="60"/>
      <c r="V856" s="60"/>
      <c r="W856" s="60"/>
      <c r="X856" s="60"/>
      <c r="Y856" s="60"/>
    </row>
    <row r="857" spans="1:25" x14ac:dyDescent="0.2">
      <c r="A857" s="425"/>
      <c r="B857" s="425" t="s">
        <v>1019</v>
      </c>
      <c r="C857" s="105" t="s">
        <v>1216</v>
      </c>
      <c r="D857" s="51" t="s">
        <v>1247</v>
      </c>
      <c r="E857" s="64" t="s">
        <v>49</v>
      </c>
      <c r="F857" s="64">
        <v>6</v>
      </c>
      <c r="G857" s="76">
        <v>3.46</v>
      </c>
      <c r="H857" s="77">
        <f t="shared" si="122"/>
        <v>3.2869999999999999</v>
      </c>
      <c r="I857" s="76" t="s">
        <v>941</v>
      </c>
      <c r="J857" s="78" t="s">
        <v>14</v>
      </c>
      <c r="K857" s="203"/>
      <c r="L857" s="474"/>
      <c r="M857" s="475"/>
      <c r="N857" s="65">
        <f t="shared" si="120"/>
        <v>0</v>
      </c>
      <c r="O857" s="57">
        <f t="shared" si="121"/>
        <v>0</v>
      </c>
      <c r="P857" s="66">
        <v>20</v>
      </c>
      <c r="Q857" s="60"/>
      <c r="R857" s="60"/>
      <c r="S857" s="60"/>
      <c r="T857" s="60"/>
      <c r="U857" s="60"/>
      <c r="V857" s="60"/>
      <c r="W857" s="60"/>
      <c r="X857" s="60"/>
      <c r="Y857" s="60"/>
    </row>
    <row r="858" spans="1:25" x14ac:dyDescent="0.2">
      <c r="A858" s="425"/>
      <c r="B858" s="425" t="s">
        <v>1019</v>
      </c>
      <c r="C858" s="105" t="s">
        <v>1217</v>
      </c>
      <c r="D858" s="51" t="s">
        <v>1218</v>
      </c>
      <c r="E858" s="64" t="s">
        <v>49</v>
      </c>
      <c r="F858" s="64">
        <v>6</v>
      </c>
      <c r="G858" s="76">
        <v>5.22</v>
      </c>
      <c r="H858" s="77">
        <f t="shared" si="122"/>
        <v>4.9589999999999996</v>
      </c>
      <c r="I858" s="76" t="s">
        <v>941</v>
      </c>
      <c r="J858" s="227" t="s">
        <v>960</v>
      </c>
      <c r="K858" s="203" t="s">
        <v>1025</v>
      </c>
      <c r="L858" s="474"/>
      <c r="M858" s="475"/>
      <c r="N858" s="65">
        <f t="shared" si="120"/>
        <v>0</v>
      </c>
      <c r="O858" s="57">
        <f t="shared" si="121"/>
        <v>0</v>
      </c>
      <c r="P858" s="66">
        <v>20</v>
      </c>
      <c r="Q858" s="60"/>
      <c r="R858" s="60"/>
      <c r="S858" s="60"/>
      <c r="T858" s="60"/>
      <c r="U858" s="60"/>
      <c r="V858" s="60"/>
      <c r="W858" s="60"/>
      <c r="X858" s="60"/>
      <c r="Y858" s="60"/>
    </row>
    <row r="859" spans="1:25" x14ac:dyDescent="0.2">
      <c r="A859" s="425"/>
      <c r="B859" s="425" t="s">
        <v>1019</v>
      </c>
      <c r="C859" s="105" t="s">
        <v>1219</v>
      </c>
      <c r="D859" s="51" t="s">
        <v>1220</v>
      </c>
      <c r="E859" s="64" t="s">
        <v>49</v>
      </c>
      <c r="F859" s="64">
        <v>6</v>
      </c>
      <c r="G859" s="76">
        <v>5.26</v>
      </c>
      <c r="H859" s="77">
        <f t="shared" si="122"/>
        <v>4.9969999999999999</v>
      </c>
      <c r="I859" s="76" t="s">
        <v>941</v>
      </c>
      <c r="J859" s="32" t="s">
        <v>14</v>
      </c>
      <c r="K859" s="221"/>
      <c r="L859" s="474"/>
      <c r="M859" s="475"/>
      <c r="N859" s="65">
        <f t="shared" si="120"/>
        <v>0</v>
      </c>
      <c r="O859" s="57">
        <f t="shared" si="121"/>
        <v>0</v>
      </c>
      <c r="P859" s="66">
        <v>20</v>
      </c>
      <c r="Q859" s="60"/>
      <c r="R859" s="60"/>
      <c r="S859" s="60"/>
      <c r="T859" s="60"/>
      <c r="U859" s="60"/>
      <c r="V859" s="60"/>
      <c r="W859" s="60"/>
      <c r="X859" s="60"/>
      <c r="Y859" s="60"/>
    </row>
    <row r="860" spans="1:25" x14ac:dyDescent="0.2">
      <c r="A860" s="425"/>
      <c r="B860" s="425" t="s">
        <v>1019</v>
      </c>
      <c r="C860" s="61" t="s">
        <v>1221</v>
      </c>
      <c r="D860" s="49" t="s">
        <v>1222</v>
      </c>
      <c r="E860" s="45" t="s">
        <v>49</v>
      </c>
      <c r="F860" s="45">
        <v>6</v>
      </c>
      <c r="G860" s="46">
        <v>3.1</v>
      </c>
      <c r="H860" s="73">
        <f t="shared" si="122"/>
        <v>2.9449999999999998</v>
      </c>
      <c r="I860" s="46" t="s">
        <v>941</v>
      </c>
      <c r="J860" s="28" t="s">
        <v>14</v>
      </c>
      <c r="K860" s="194"/>
      <c r="L860" s="458"/>
      <c r="M860" s="459"/>
      <c r="N860" s="29">
        <f t="shared" si="120"/>
        <v>0</v>
      </c>
      <c r="O860" s="3">
        <f t="shared" si="121"/>
        <v>0</v>
      </c>
      <c r="P860" s="30">
        <v>20</v>
      </c>
      <c r="Q860" s="60"/>
      <c r="R860" s="60"/>
      <c r="S860" s="60"/>
      <c r="T860" s="60"/>
      <c r="U860" s="60"/>
      <c r="V860" s="60"/>
      <c r="W860" s="60"/>
      <c r="X860" s="60"/>
      <c r="Y860" s="60"/>
    </row>
    <row r="861" spans="1:25" x14ac:dyDescent="0.2">
      <c r="A861" s="425"/>
      <c r="B861" s="425" t="s">
        <v>1019</v>
      </c>
      <c r="C861" s="104" t="s">
        <v>1223</v>
      </c>
      <c r="D861" s="9" t="s">
        <v>1222</v>
      </c>
      <c r="E861" s="26" t="s">
        <v>12</v>
      </c>
      <c r="F861" s="26">
        <v>12</v>
      </c>
      <c r="G861" s="27">
        <v>1.54</v>
      </c>
      <c r="H861" s="74">
        <f t="shared" si="122"/>
        <v>1.4629999999999999</v>
      </c>
      <c r="I861" s="27" t="s">
        <v>941</v>
      </c>
      <c r="J861" s="32" t="s">
        <v>14</v>
      </c>
      <c r="K861" s="195"/>
      <c r="L861" s="454"/>
      <c r="M861" s="455"/>
      <c r="N861" s="33">
        <f>O861*G861</f>
        <v>0</v>
      </c>
      <c r="O861" s="5">
        <f t="shared" si="121"/>
        <v>0</v>
      </c>
      <c r="P861" s="34">
        <v>20</v>
      </c>
      <c r="Q861" s="60"/>
      <c r="R861" s="60"/>
      <c r="S861" s="60"/>
      <c r="T861" s="60"/>
      <c r="U861" s="60"/>
      <c r="V861" s="60"/>
      <c r="W861" s="60"/>
      <c r="X861" s="60"/>
      <c r="Y861" s="60"/>
    </row>
    <row r="862" spans="1:25" x14ac:dyDescent="0.2">
      <c r="A862" s="425"/>
      <c r="B862" s="425" t="s">
        <v>1019</v>
      </c>
      <c r="C862" s="62" t="s">
        <v>1224</v>
      </c>
      <c r="D862" s="10" t="s">
        <v>1225</v>
      </c>
      <c r="E862" s="36" t="s">
        <v>49</v>
      </c>
      <c r="F862" s="36">
        <v>6</v>
      </c>
      <c r="G862" s="37">
        <v>3.63</v>
      </c>
      <c r="H862" s="75">
        <f t="shared" si="122"/>
        <v>3.4484999999999997</v>
      </c>
      <c r="I862" s="37" t="s">
        <v>941</v>
      </c>
      <c r="J862" s="38" t="s">
        <v>14</v>
      </c>
      <c r="K862" s="199"/>
      <c r="L862" s="456"/>
      <c r="M862" s="457"/>
      <c r="N862" s="39">
        <f t="shared" si="120"/>
        <v>0</v>
      </c>
      <c r="O862" s="7">
        <f t="shared" si="121"/>
        <v>0</v>
      </c>
      <c r="P862" s="40">
        <v>20</v>
      </c>
      <c r="Q862" s="60"/>
      <c r="R862" s="60"/>
      <c r="S862" s="60"/>
      <c r="T862" s="60"/>
      <c r="U862" s="60"/>
      <c r="V862" s="60"/>
      <c r="W862" s="60"/>
      <c r="X862" s="60"/>
      <c r="Y862" s="60"/>
    </row>
    <row r="863" spans="1:25" s="423" customFormat="1" x14ac:dyDescent="0.2">
      <c r="A863" s="425"/>
      <c r="B863" s="425" t="s">
        <v>1019</v>
      </c>
      <c r="C863" s="104" t="s">
        <v>1226</v>
      </c>
      <c r="D863" s="9" t="s">
        <v>1227</v>
      </c>
      <c r="E863" s="26" t="s">
        <v>49</v>
      </c>
      <c r="F863" s="26">
        <v>6</v>
      </c>
      <c r="G863" s="27">
        <v>4.21</v>
      </c>
      <c r="H863" s="74">
        <f t="shared" si="122"/>
        <v>3.9994999999999998</v>
      </c>
      <c r="I863" s="27" t="s">
        <v>941</v>
      </c>
      <c r="J863" s="32" t="s">
        <v>14</v>
      </c>
      <c r="K863" s="196"/>
      <c r="L863" s="458"/>
      <c r="M863" s="459"/>
      <c r="N863" s="33">
        <f t="shared" si="120"/>
        <v>0</v>
      </c>
      <c r="O863" s="5">
        <f t="shared" si="121"/>
        <v>0</v>
      </c>
      <c r="P863" s="34">
        <v>20</v>
      </c>
      <c r="Q863" s="60"/>
      <c r="R863" s="60"/>
      <c r="S863" s="60"/>
      <c r="T863" s="60"/>
      <c r="U863" s="60"/>
      <c r="V863" s="60"/>
      <c r="W863" s="60"/>
      <c r="X863" s="60"/>
      <c r="Y863" s="60"/>
    </row>
    <row r="864" spans="1:25" s="423" customFormat="1" x14ac:dyDescent="0.2">
      <c r="A864" s="425"/>
      <c r="B864" s="425" t="s">
        <v>1019</v>
      </c>
      <c r="C864" s="62" t="s">
        <v>3830</v>
      </c>
      <c r="D864" s="10" t="s">
        <v>3831</v>
      </c>
      <c r="E864" s="36" t="s">
        <v>49</v>
      </c>
      <c r="F864" s="36">
        <v>6</v>
      </c>
      <c r="G864" s="37">
        <v>3.16</v>
      </c>
      <c r="H864" s="75">
        <f t="shared" ref="H864" si="123">G864*0.95</f>
        <v>3.0019999999999998</v>
      </c>
      <c r="I864" s="37" t="s">
        <v>941</v>
      </c>
      <c r="J864" s="38" t="s">
        <v>14</v>
      </c>
      <c r="K864" s="198" t="s">
        <v>42</v>
      </c>
      <c r="L864" s="456"/>
      <c r="M864" s="457"/>
      <c r="N864" s="39">
        <f t="shared" ref="N864" si="124">O864*G864</f>
        <v>0</v>
      </c>
      <c r="O864" s="7">
        <f t="shared" ref="O864" si="125">L864*F864</f>
        <v>0</v>
      </c>
      <c r="P864" s="40">
        <v>20</v>
      </c>
      <c r="Q864" s="60"/>
      <c r="R864" s="60"/>
      <c r="S864" s="60"/>
      <c r="T864" s="60"/>
      <c r="U864" s="60"/>
      <c r="V864" s="60"/>
      <c r="W864" s="60"/>
      <c r="X864" s="60"/>
      <c r="Y864" s="60"/>
    </row>
    <row r="865" spans="1:25" x14ac:dyDescent="0.2">
      <c r="A865" s="426"/>
      <c r="B865" s="426"/>
      <c r="Q865" s="60"/>
      <c r="R865" s="60"/>
      <c r="S865" s="60"/>
      <c r="T865" s="60"/>
      <c r="U865" s="60"/>
      <c r="V865" s="60"/>
      <c r="W865" s="60"/>
      <c r="X865" s="60"/>
      <c r="Y865" s="60"/>
    </row>
    <row r="866" spans="1:25" x14ac:dyDescent="0.2">
      <c r="A866" s="426"/>
      <c r="B866" s="426"/>
      <c r="Q866" s="60"/>
      <c r="R866" s="60"/>
      <c r="S866" s="60"/>
      <c r="T866" s="60"/>
      <c r="U866" s="60"/>
      <c r="V866" s="60"/>
      <c r="W866" s="60"/>
      <c r="X866" s="60"/>
      <c r="Y866" s="60"/>
    </row>
    <row r="867" spans="1:25" x14ac:dyDescent="0.2">
      <c r="A867" s="426"/>
      <c r="B867" s="426"/>
      <c r="Q867" s="60"/>
      <c r="R867" s="60"/>
      <c r="S867" s="60"/>
      <c r="T867" s="60"/>
      <c r="U867" s="60"/>
      <c r="V867" s="60"/>
      <c r="W867" s="60"/>
      <c r="X867" s="60"/>
      <c r="Y867" s="60"/>
    </row>
    <row r="868" spans="1:25" x14ac:dyDescent="0.2">
      <c r="A868" s="426"/>
      <c r="B868" s="426"/>
      <c r="Q868" s="60"/>
      <c r="R868" s="60"/>
      <c r="S868" s="60"/>
      <c r="T868" s="60"/>
      <c r="U868" s="60"/>
      <c r="V868" s="60"/>
      <c r="W868" s="60"/>
      <c r="X868" s="60"/>
      <c r="Y868" s="60"/>
    </row>
    <row r="869" spans="1:25" x14ac:dyDescent="0.2">
      <c r="A869" s="426"/>
      <c r="B869" s="426"/>
      <c r="Q869" s="60"/>
      <c r="R869" s="60"/>
      <c r="S869" s="60"/>
      <c r="T869" s="60"/>
      <c r="U869" s="60"/>
      <c r="V869" s="60"/>
      <c r="W869" s="60"/>
      <c r="X869" s="60"/>
      <c r="Y869" s="60"/>
    </row>
    <row r="870" spans="1:25" x14ac:dyDescent="0.2">
      <c r="A870" s="426"/>
      <c r="B870" s="426"/>
      <c r="Q870" s="60"/>
      <c r="R870" s="60"/>
      <c r="S870" s="60"/>
      <c r="T870" s="60"/>
      <c r="U870" s="60"/>
      <c r="V870" s="60"/>
      <c r="W870" s="60"/>
      <c r="X870" s="60"/>
      <c r="Y870" s="60"/>
    </row>
    <row r="871" spans="1:25" ht="14.25" customHeight="1" x14ac:dyDescent="0.2">
      <c r="A871" s="427"/>
      <c r="B871" s="427"/>
      <c r="C871" s="24"/>
      <c r="D871" s="24"/>
      <c r="E871" s="477" t="s">
        <v>41</v>
      </c>
      <c r="F871" s="478" t="s">
        <v>39</v>
      </c>
      <c r="G871" s="479" t="s">
        <v>6</v>
      </c>
      <c r="H871" s="481" t="s">
        <v>51</v>
      </c>
      <c r="I871" s="482" t="s">
        <v>2</v>
      </c>
      <c r="J871" s="483" t="s">
        <v>3</v>
      </c>
      <c r="K871" s="484" t="s">
        <v>38</v>
      </c>
      <c r="L871" s="460" t="s">
        <v>7</v>
      </c>
      <c r="M871" s="461"/>
      <c r="N871" s="461"/>
      <c r="O871" s="461"/>
      <c r="P871" s="462"/>
      <c r="Q871" s="60"/>
      <c r="R871" s="60"/>
      <c r="S871" s="60"/>
      <c r="T871" s="60"/>
      <c r="U871" s="60"/>
      <c r="V871" s="60"/>
      <c r="W871" s="60"/>
      <c r="X871" s="60"/>
      <c r="Y871" s="60"/>
    </row>
    <row r="872" spans="1:25" ht="14.25" customHeight="1" x14ac:dyDescent="0.2">
      <c r="A872" s="427"/>
      <c r="B872" s="427"/>
      <c r="C872" s="463" t="s">
        <v>0</v>
      </c>
      <c r="D872" s="464" t="s">
        <v>1</v>
      </c>
      <c r="E872" s="477"/>
      <c r="F872" s="478"/>
      <c r="G872" s="480"/>
      <c r="H872" s="481"/>
      <c r="I872" s="482"/>
      <c r="J872" s="483"/>
      <c r="K872" s="484"/>
      <c r="L872" s="499" t="s">
        <v>8</v>
      </c>
      <c r="M872" s="500"/>
      <c r="N872" s="470" t="s">
        <v>4</v>
      </c>
      <c r="O872" s="472" t="s">
        <v>9</v>
      </c>
      <c r="P872" s="473" t="s">
        <v>52</v>
      </c>
      <c r="Q872" s="60"/>
      <c r="R872" s="60"/>
      <c r="S872" s="60"/>
      <c r="T872" s="60"/>
      <c r="U872" s="60"/>
      <c r="V872" s="60"/>
      <c r="W872" s="60"/>
      <c r="X872" s="60"/>
      <c r="Y872" s="60"/>
    </row>
    <row r="873" spans="1:25" x14ac:dyDescent="0.2">
      <c r="A873" s="427"/>
      <c r="B873" s="427"/>
      <c r="C873" s="463"/>
      <c r="D873" s="465"/>
      <c r="E873" s="477"/>
      <c r="F873" s="478"/>
      <c r="G873" s="479"/>
      <c r="H873" s="481"/>
      <c r="I873" s="482"/>
      <c r="J873" s="483"/>
      <c r="K873" s="484"/>
      <c r="L873" s="501"/>
      <c r="M873" s="502"/>
      <c r="N873" s="471"/>
      <c r="O873" s="472"/>
      <c r="P873" s="473"/>
      <c r="Q873" s="60"/>
      <c r="R873" s="60"/>
      <c r="S873" s="60"/>
      <c r="T873" s="60"/>
      <c r="U873" s="60"/>
      <c r="V873" s="60"/>
      <c r="W873" s="60"/>
      <c r="X873" s="60"/>
      <c r="Y873" s="60"/>
    </row>
    <row r="874" spans="1:25" ht="23.25" x14ac:dyDescent="0.35">
      <c r="A874" s="426"/>
      <c r="B874" s="426" t="s">
        <v>1019</v>
      </c>
      <c r="D874" s="252" t="s">
        <v>1248</v>
      </c>
      <c r="E874" s="252"/>
      <c r="F874" s="252"/>
      <c r="G874" s="252"/>
      <c r="H874" s="252"/>
      <c r="I874" s="252"/>
      <c r="J874" s="252"/>
      <c r="K874" s="252"/>
      <c r="L874" s="252"/>
      <c r="M874" s="252"/>
      <c r="N874" s="252"/>
      <c r="O874" s="252"/>
      <c r="P874" s="252"/>
      <c r="Q874" s="60"/>
      <c r="R874" s="60"/>
      <c r="S874" s="60"/>
      <c r="T874" s="60"/>
      <c r="U874" s="60"/>
      <c r="V874" s="60"/>
      <c r="W874" s="60"/>
      <c r="X874" s="60"/>
      <c r="Y874" s="60"/>
    </row>
    <row r="875" spans="1:25" s="60" customFormat="1" ht="15" customHeight="1" x14ac:dyDescent="0.2">
      <c r="A875" s="425"/>
      <c r="B875" s="425" t="s">
        <v>1019</v>
      </c>
      <c r="C875" s="61" t="s">
        <v>1249</v>
      </c>
      <c r="D875" s="49" t="s">
        <v>1346</v>
      </c>
      <c r="E875" s="45" t="s">
        <v>49</v>
      </c>
      <c r="F875" s="45">
        <v>6</v>
      </c>
      <c r="G875" s="46">
        <v>4.74</v>
      </c>
      <c r="H875" s="73">
        <f t="shared" ref="H875:H912" si="126">G875*0.95</f>
        <v>4.5030000000000001</v>
      </c>
      <c r="I875" s="46" t="s">
        <v>941</v>
      </c>
      <c r="J875" s="28" t="s">
        <v>14</v>
      </c>
      <c r="K875" s="194"/>
      <c r="L875" s="458"/>
      <c r="M875" s="459"/>
      <c r="N875" s="29">
        <f t="shared" ref="N875:N931" si="127">O875*G875</f>
        <v>0</v>
      </c>
      <c r="O875" s="3">
        <f t="shared" ref="O875:O931" si="128">L875*F875</f>
        <v>0</v>
      </c>
      <c r="P875" s="30">
        <v>20</v>
      </c>
    </row>
    <row r="876" spans="1:25" s="60" customFormat="1" ht="12.75" x14ac:dyDescent="0.2">
      <c r="A876" s="425"/>
      <c r="B876" s="425" t="s">
        <v>1019</v>
      </c>
      <c r="C876" s="104" t="s">
        <v>1250</v>
      </c>
      <c r="D876" s="9" t="s">
        <v>1347</v>
      </c>
      <c r="E876" s="26" t="s">
        <v>49</v>
      </c>
      <c r="F876" s="26">
        <v>6</v>
      </c>
      <c r="G876" s="27">
        <v>6.37</v>
      </c>
      <c r="H876" s="74">
        <f t="shared" si="126"/>
        <v>6.0514999999999999</v>
      </c>
      <c r="I876" s="27" t="s">
        <v>941</v>
      </c>
      <c r="J876" s="32" t="s">
        <v>14</v>
      </c>
      <c r="K876" s="195"/>
      <c r="L876" s="454"/>
      <c r="M876" s="455"/>
      <c r="N876" s="33">
        <f t="shared" si="127"/>
        <v>0</v>
      </c>
      <c r="O876" s="5">
        <f t="shared" si="128"/>
        <v>0</v>
      </c>
      <c r="P876" s="34">
        <v>20</v>
      </c>
    </row>
    <row r="877" spans="1:25" s="60" customFormat="1" ht="12.75" x14ac:dyDescent="0.2">
      <c r="A877" s="425"/>
      <c r="B877" s="425" t="s">
        <v>1019</v>
      </c>
      <c r="C877" s="104" t="s">
        <v>1251</v>
      </c>
      <c r="D877" s="9" t="s">
        <v>1252</v>
      </c>
      <c r="E877" s="26" t="s">
        <v>366</v>
      </c>
      <c r="F877" s="26">
        <v>6</v>
      </c>
      <c r="G877" s="27">
        <v>4.21</v>
      </c>
      <c r="H877" s="74">
        <f t="shared" si="126"/>
        <v>3.9994999999999998</v>
      </c>
      <c r="I877" s="27" t="s">
        <v>941</v>
      </c>
      <c r="J877" s="32" t="s">
        <v>14</v>
      </c>
      <c r="K877" s="195"/>
      <c r="L877" s="454"/>
      <c r="M877" s="455"/>
      <c r="N877" s="33">
        <f t="shared" si="127"/>
        <v>0</v>
      </c>
      <c r="O877" s="5">
        <f t="shared" si="128"/>
        <v>0</v>
      </c>
      <c r="P877" s="34">
        <v>20</v>
      </c>
    </row>
    <row r="878" spans="1:25" s="60" customFormat="1" ht="12.75" x14ac:dyDescent="0.2">
      <c r="A878" s="425"/>
      <c r="B878" s="425" t="s">
        <v>1019</v>
      </c>
      <c r="C878" s="104" t="s">
        <v>1253</v>
      </c>
      <c r="D878" s="9" t="s">
        <v>1348</v>
      </c>
      <c r="E878" s="26" t="s">
        <v>49</v>
      </c>
      <c r="F878" s="26">
        <v>6</v>
      </c>
      <c r="G878" s="27">
        <v>5</v>
      </c>
      <c r="H878" s="74">
        <f t="shared" si="126"/>
        <v>4.75</v>
      </c>
      <c r="I878" s="27" t="s">
        <v>941</v>
      </c>
      <c r="J878" s="222" t="s">
        <v>960</v>
      </c>
      <c r="K878" s="195" t="s">
        <v>1025</v>
      </c>
      <c r="L878" s="454"/>
      <c r="M878" s="455"/>
      <c r="N878" s="33">
        <f t="shared" si="127"/>
        <v>0</v>
      </c>
      <c r="O878" s="5">
        <f t="shared" si="128"/>
        <v>0</v>
      </c>
      <c r="P878" s="34">
        <v>20</v>
      </c>
    </row>
    <row r="879" spans="1:25" s="60" customFormat="1" ht="12.75" x14ac:dyDescent="0.2">
      <c r="A879" s="425"/>
      <c r="B879" s="425" t="s">
        <v>1019</v>
      </c>
      <c r="C879" s="104" t="s">
        <v>1254</v>
      </c>
      <c r="D879" s="9" t="s">
        <v>1255</v>
      </c>
      <c r="E879" s="26" t="s">
        <v>49</v>
      </c>
      <c r="F879" s="26">
        <v>6</v>
      </c>
      <c r="G879" s="27">
        <v>4.3</v>
      </c>
      <c r="H879" s="74">
        <f t="shared" si="126"/>
        <v>4.085</v>
      </c>
      <c r="I879" s="27" t="s">
        <v>941</v>
      </c>
      <c r="J879" s="32" t="s">
        <v>14</v>
      </c>
      <c r="K879" s="196"/>
      <c r="L879" s="454"/>
      <c r="M879" s="455"/>
      <c r="N879" s="33">
        <f t="shared" si="127"/>
        <v>0</v>
      </c>
      <c r="O879" s="5">
        <f t="shared" si="128"/>
        <v>0</v>
      </c>
      <c r="P879" s="34">
        <v>20</v>
      </c>
    </row>
    <row r="880" spans="1:25" s="60" customFormat="1" ht="12.75" x14ac:dyDescent="0.2">
      <c r="A880" s="425"/>
      <c r="B880" s="425" t="s">
        <v>1019</v>
      </c>
      <c r="C880" s="104" t="s">
        <v>1256</v>
      </c>
      <c r="D880" s="9" t="s">
        <v>895</v>
      </c>
      <c r="E880" s="26" t="s">
        <v>49</v>
      </c>
      <c r="F880" s="26">
        <v>6</v>
      </c>
      <c r="G880" s="27">
        <v>4.3</v>
      </c>
      <c r="H880" s="74">
        <f t="shared" si="126"/>
        <v>4.085</v>
      </c>
      <c r="I880" s="27" t="s">
        <v>941</v>
      </c>
      <c r="J880" s="32" t="s">
        <v>14</v>
      </c>
      <c r="K880" s="195"/>
      <c r="L880" s="454"/>
      <c r="M880" s="455"/>
      <c r="N880" s="33">
        <f t="shared" si="127"/>
        <v>0</v>
      </c>
      <c r="O880" s="5">
        <f t="shared" si="128"/>
        <v>0</v>
      </c>
      <c r="P880" s="34">
        <v>20</v>
      </c>
    </row>
    <row r="881" spans="1:16" s="60" customFormat="1" ht="12.75" x14ac:dyDescent="0.2">
      <c r="A881" s="425"/>
      <c r="B881" s="425" t="s">
        <v>1019</v>
      </c>
      <c r="C881" s="104" t="s">
        <v>1257</v>
      </c>
      <c r="D881" s="9" t="s">
        <v>1258</v>
      </c>
      <c r="E881" s="26" t="s">
        <v>49</v>
      </c>
      <c r="F881" s="26">
        <v>6</v>
      </c>
      <c r="G881" s="27">
        <v>4.05</v>
      </c>
      <c r="H881" s="74">
        <f t="shared" si="126"/>
        <v>3.8474999999999997</v>
      </c>
      <c r="I881" s="27" t="s">
        <v>941</v>
      </c>
      <c r="J881" s="32" t="s">
        <v>14</v>
      </c>
      <c r="K881" s="195"/>
      <c r="L881" s="454"/>
      <c r="M881" s="455"/>
      <c r="N881" s="33">
        <f t="shared" si="127"/>
        <v>0</v>
      </c>
      <c r="O881" s="5">
        <f t="shared" si="128"/>
        <v>0</v>
      </c>
      <c r="P881" s="34">
        <v>20</v>
      </c>
    </row>
    <row r="882" spans="1:16" s="60" customFormat="1" ht="12.75" x14ac:dyDescent="0.2">
      <c r="A882" s="425"/>
      <c r="B882" s="425" t="s">
        <v>1019</v>
      </c>
      <c r="C882" s="104" t="s">
        <v>1259</v>
      </c>
      <c r="D882" s="9" t="s">
        <v>1260</v>
      </c>
      <c r="E882" s="26" t="s">
        <v>49</v>
      </c>
      <c r="F882" s="26">
        <v>6</v>
      </c>
      <c r="G882" s="27">
        <v>4.7</v>
      </c>
      <c r="H882" s="74">
        <f t="shared" si="126"/>
        <v>4.4649999999999999</v>
      </c>
      <c r="I882" s="27" t="s">
        <v>941</v>
      </c>
      <c r="J882" s="222" t="s">
        <v>960</v>
      </c>
      <c r="K882" s="195" t="s">
        <v>1025</v>
      </c>
      <c r="L882" s="454"/>
      <c r="M882" s="455"/>
      <c r="N882" s="33">
        <f t="shared" si="127"/>
        <v>0</v>
      </c>
      <c r="O882" s="5">
        <f t="shared" si="128"/>
        <v>0</v>
      </c>
      <c r="P882" s="34">
        <v>20</v>
      </c>
    </row>
    <row r="883" spans="1:16" s="60" customFormat="1" ht="12.75" x14ac:dyDescent="0.2">
      <c r="A883" s="425"/>
      <c r="B883" s="425" t="s">
        <v>1019</v>
      </c>
      <c r="C883" s="104" t="s">
        <v>1261</v>
      </c>
      <c r="D883" s="9" t="s">
        <v>1262</v>
      </c>
      <c r="E883" s="26" t="s">
        <v>49</v>
      </c>
      <c r="F883" s="26">
        <v>6</v>
      </c>
      <c r="G883" s="27">
        <v>4.32</v>
      </c>
      <c r="H883" s="74">
        <f t="shared" si="126"/>
        <v>4.1040000000000001</v>
      </c>
      <c r="I883" s="27" t="s">
        <v>941</v>
      </c>
      <c r="J883" s="32" t="s">
        <v>14</v>
      </c>
      <c r="K883" s="197"/>
      <c r="L883" s="454"/>
      <c r="M883" s="455"/>
      <c r="N883" s="33">
        <f t="shared" si="127"/>
        <v>0</v>
      </c>
      <c r="O883" s="5">
        <f t="shared" si="128"/>
        <v>0</v>
      </c>
      <c r="P883" s="34">
        <v>20</v>
      </c>
    </row>
    <row r="884" spans="1:16" s="60" customFormat="1" ht="12.75" x14ac:dyDescent="0.2">
      <c r="A884" s="425"/>
      <c r="B884" s="425" t="s">
        <v>1019</v>
      </c>
      <c r="C884" s="104" t="s">
        <v>1263</v>
      </c>
      <c r="D884" s="9" t="s">
        <v>1264</v>
      </c>
      <c r="E884" s="26" t="s">
        <v>49</v>
      </c>
      <c r="F884" s="26">
        <v>6</v>
      </c>
      <c r="G884" s="27">
        <v>4.47</v>
      </c>
      <c r="H884" s="74">
        <f t="shared" si="126"/>
        <v>4.2464999999999993</v>
      </c>
      <c r="I884" s="27" t="s">
        <v>941</v>
      </c>
      <c r="J884" s="32" t="s">
        <v>14</v>
      </c>
      <c r="K884" s="195"/>
      <c r="L884" s="454"/>
      <c r="M884" s="455"/>
      <c r="N884" s="33">
        <f t="shared" si="127"/>
        <v>0</v>
      </c>
      <c r="O884" s="5">
        <f t="shared" si="128"/>
        <v>0</v>
      </c>
      <c r="P884" s="34">
        <v>20</v>
      </c>
    </row>
    <row r="885" spans="1:16" s="60" customFormat="1" ht="12.75" x14ac:dyDescent="0.2">
      <c r="A885" s="425"/>
      <c r="B885" s="425" t="s">
        <v>1019</v>
      </c>
      <c r="C885" s="104" t="s">
        <v>1265</v>
      </c>
      <c r="D885" s="9" t="s">
        <v>1349</v>
      </c>
      <c r="E885" s="26" t="s">
        <v>49</v>
      </c>
      <c r="F885" s="26">
        <v>6</v>
      </c>
      <c r="G885" s="27">
        <v>5.26</v>
      </c>
      <c r="H885" s="74">
        <f t="shared" si="126"/>
        <v>4.9969999999999999</v>
      </c>
      <c r="I885" s="27" t="s">
        <v>941</v>
      </c>
      <c r="J885" s="222" t="s">
        <v>960</v>
      </c>
      <c r="K885" s="195" t="s">
        <v>1025</v>
      </c>
      <c r="L885" s="454"/>
      <c r="M885" s="455"/>
      <c r="N885" s="33">
        <f t="shared" si="127"/>
        <v>0</v>
      </c>
      <c r="O885" s="5">
        <f t="shared" si="128"/>
        <v>0</v>
      </c>
      <c r="P885" s="34">
        <v>20</v>
      </c>
    </row>
    <row r="886" spans="1:16" s="60" customFormat="1" ht="12.75" x14ac:dyDescent="0.2">
      <c r="A886" s="425"/>
      <c r="B886" s="425" t="s">
        <v>1019</v>
      </c>
      <c r="C886" s="104" t="s">
        <v>1266</v>
      </c>
      <c r="D886" s="9" t="s">
        <v>1267</v>
      </c>
      <c r="E886" s="26" t="s">
        <v>49</v>
      </c>
      <c r="F886" s="26">
        <v>6</v>
      </c>
      <c r="G886" s="27">
        <v>3.6</v>
      </c>
      <c r="H886" s="74">
        <f t="shared" si="126"/>
        <v>3.42</v>
      </c>
      <c r="I886" s="27" t="s">
        <v>941</v>
      </c>
      <c r="J886" s="32" t="s">
        <v>14</v>
      </c>
      <c r="K886" s="204"/>
      <c r="L886" s="454"/>
      <c r="M886" s="455"/>
      <c r="N886" s="33">
        <f t="shared" si="127"/>
        <v>0</v>
      </c>
      <c r="O886" s="5">
        <f t="shared" si="128"/>
        <v>0</v>
      </c>
      <c r="P886" s="34">
        <v>20</v>
      </c>
    </row>
    <row r="887" spans="1:16" s="60" customFormat="1" ht="12.75" x14ac:dyDescent="0.2">
      <c r="A887" s="425"/>
      <c r="B887" s="425" t="s">
        <v>1019</v>
      </c>
      <c r="C887" s="104" t="s">
        <v>1268</v>
      </c>
      <c r="D887" s="9" t="s">
        <v>1269</v>
      </c>
      <c r="E887" s="26" t="s">
        <v>49</v>
      </c>
      <c r="F887" s="26">
        <v>6</v>
      </c>
      <c r="G887" s="27">
        <v>3.58</v>
      </c>
      <c r="H887" s="74">
        <f t="shared" si="126"/>
        <v>3.4009999999999998</v>
      </c>
      <c r="I887" s="27" t="s">
        <v>941</v>
      </c>
      <c r="J887" s="32" t="s">
        <v>14</v>
      </c>
      <c r="K887" s="195"/>
      <c r="L887" s="454"/>
      <c r="M887" s="455"/>
      <c r="N887" s="33">
        <f t="shared" si="127"/>
        <v>0</v>
      </c>
      <c r="O887" s="5">
        <f t="shared" si="128"/>
        <v>0</v>
      </c>
      <c r="P887" s="34">
        <v>20</v>
      </c>
    </row>
    <row r="888" spans="1:16" s="60" customFormat="1" ht="12.75" x14ac:dyDescent="0.2">
      <c r="A888" s="425"/>
      <c r="B888" s="425" t="s">
        <v>1019</v>
      </c>
      <c r="C888" s="104" t="s">
        <v>1270</v>
      </c>
      <c r="D888" s="9" t="s">
        <v>1271</v>
      </c>
      <c r="E888" s="26" t="s">
        <v>49</v>
      </c>
      <c r="F888" s="26">
        <v>6</v>
      </c>
      <c r="G888" s="27">
        <v>4.16</v>
      </c>
      <c r="H888" s="74">
        <f t="shared" si="126"/>
        <v>3.952</v>
      </c>
      <c r="I888" s="27" t="s">
        <v>941</v>
      </c>
      <c r="J888" s="32" t="s">
        <v>14</v>
      </c>
      <c r="K888" s="197"/>
      <c r="L888" s="454"/>
      <c r="M888" s="455"/>
      <c r="N888" s="33">
        <f t="shared" si="127"/>
        <v>0</v>
      </c>
      <c r="O888" s="5">
        <f t="shared" si="128"/>
        <v>0</v>
      </c>
      <c r="P888" s="34">
        <v>20</v>
      </c>
    </row>
    <row r="889" spans="1:16" s="60" customFormat="1" ht="12.75" x14ac:dyDescent="0.2">
      <c r="A889" s="425"/>
      <c r="B889" s="425" t="s">
        <v>1019</v>
      </c>
      <c r="C889" s="104" t="s">
        <v>1272</v>
      </c>
      <c r="D889" s="9" t="s">
        <v>1273</v>
      </c>
      <c r="E889" s="26" t="s">
        <v>49</v>
      </c>
      <c r="F889" s="26">
        <v>6</v>
      </c>
      <c r="G889" s="27">
        <v>4.8899999999999997</v>
      </c>
      <c r="H889" s="74">
        <f t="shared" si="126"/>
        <v>4.6454999999999993</v>
      </c>
      <c r="I889" s="27" t="s">
        <v>941</v>
      </c>
      <c r="J889" s="32" t="s">
        <v>14</v>
      </c>
      <c r="K889" s="195"/>
      <c r="L889" s="454"/>
      <c r="M889" s="455"/>
      <c r="N889" s="33">
        <f t="shared" si="127"/>
        <v>0</v>
      </c>
      <c r="O889" s="5">
        <f t="shared" si="128"/>
        <v>0</v>
      </c>
      <c r="P889" s="34">
        <v>20</v>
      </c>
    </row>
    <row r="890" spans="1:16" s="60" customFormat="1" ht="12.75" x14ac:dyDescent="0.2">
      <c r="A890" s="425"/>
      <c r="B890" s="425" t="s">
        <v>1019</v>
      </c>
      <c r="C890" s="104" t="s">
        <v>1274</v>
      </c>
      <c r="D890" s="9" t="s">
        <v>1275</v>
      </c>
      <c r="E890" s="26" t="s">
        <v>49</v>
      </c>
      <c r="F890" s="26">
        <v>6</v>
      </c>
      <c r="G890" s="27">
        <v>4.1100000000000003</v>
      </c>
      <c r="H890" s="74">
        <f t="shared" si="126"/>
        <v>3.9045000000000001</v>
      </c>
      <c r="I890" s="27" t="s">
        <v>941</v>
      </c>
      <c r="J890" s="32" t="s">
        <v>14</v>
      </c>
      <c r="K890" s="196"/>
      <c r="L890" s="454"/>
      <c r="M890" s="455"/>
      <c r="N890" s="33">
        <f t="shared" si="127"/>
        <v>0</v>
      </c>
      <c r="O890" s="5">
        <f t="shared" si="128"/>
        <v>0</v>
      </c>
      <c r="P890" s="34">
        <v>20</v>
      </c>
    </row>
    <row r="891" spans="1:16" s="60" customFormat="1" ht="12.75" x14ac:dyDescent="0.2">
      <c r="A891" s="425"/>
      <c r="B891" s="425" t="s">
        <v>1019</v>
      </c>
      <c r="C891" s="104" t="s">
        <v>1276</v>
      </c>
      <c r="D891" s="9" t="s">
        <v>3832</v>
      </c>
      <c r="E891" s="26" t="s">
        <v>49</v>
      </c>
      <c r="F891" s="26">
        <v>6</v>
      </c>
      <c r="G891" s="27">
        <v>4.58</v>
      </c>
      <c r="H891" s="74">
        <f t="shared" si="126"/>
        <v>4.351</v>
      </c>
      <c r="I891" s="27" t="s">
        <v>941</v>
      </c>
      <c r="J891" s="32" t="s">
        <v>14</v>
      </c>
      <c r="K891" s="196"/>
      <c r="L891" s="454"/>
      <c r="M891" s="455"/>
      <c r="N891" s="33">
        <f t="shared" si="127"/>
        <v>0</v>
      </c>
      <c r="O891" s="5">
        <f t="shared" si="128"/>
        <v>0</v>
      </c>
      <c r="P891" s="34">
        <v>20</v>
      </c>
    </row>
    <row r="892" spans="1:16" s="60" customFormat="1" ht="12.75" x14ac:dyDescent="0.2">
      <c r="A892" s="425"/>
      <c r="B892" s="425" t="s">
        <v>1019</v>
      </c>
      <c r="C892" s="104" t="s">
        <v>3833</v>
      </c>
      <c r="D892" s="9" t="s">
        <v>3834</v>
      </c>
      <c r="E892" s="26" t="s">
        <v>49</v>
      </c>
      <c r="F892" s="26">
        <v>6</v>
      </c>
      <c r="G892" s="27">
        <v>4.58</v>
      </c>
      <c r="H892" s="74">
        <f t="shared" ref="H892" si="129">G892*0.95</f>
        <v>4.351</v>
      </c>
      <c r="I892" s="27" t="s">
        <v>941</v>
      </c>
      <c r="J892" s="32" t="s">
        <v>14</v>
      </c>
      <c r="K892" s="196"/>
      <c r="L892" s="454"/>
      <c r="M892" s="455"/>
      <c r="N892" s="33">
        <f t="shared" ref="N892" si="130">O892*G892</f>
        <v>0</v>
      </c>
      <c r="O892" s="5">
        <f t="shared" ref="O892" si="131">L892*F892</f>
        <v>0</v>
      </c>
      <c r="P892" s="34">
        <v>20</v>
      </c>
    </row>
    <row r="893" spans="1:16" s="60" customFormat="1" ht="12.75" x14ac:dyDescent="0.2">
      <c r="A893" s="425"/>
      <c r="B893" s="425" t="s">
        <v>1019</v>
      </c>
      <c r="C893" s="104" t="s">
        <v>1277</v>
      </c>
      <c r="D893" s="9" t="s">
        <v>1278</v>
      </c>
      <c r="E893" s="26" t="s">
        <v>49</v>
      </c>
      <c r="F893" s="26">
        <v>6</v>
      </c>
      <c r="G893" s="27">
        <v>5.39</v>
      </c>
      <c r="H893" s="74">
        <f t="shared" si="126"/>
        <v>5.1204999999999998</v>
      </c>
      <c r="I893" s="27" t="s">
        <v>941</v>
      </c>
      <c r="J893" s="222" t="s">
        <v>960</v>
      </c>
      <c r="K893" s="195" t="s">
        <v>1025</v>
      </c>
      <c r="L893" s="454"/>
      <c r="M893" s="455"/>
      <c r="N893" s="33">
        <f t="shared" si="127"/>
        <v>0</v>
      </c>
      <c r="O893" s="5">
        <f t="shared" si="128"/>
        <v>0</v>
      </c>
      <c r="P893" s="34">
        <v>20</v>
      </c>
    </row>
    <row r="894" spans="1:16" s="60" customFormat="1" ht="12.75" x14ac:dyDescent="0.2">
      <c r="A894" s="425"/>
      <c r="B894" s="425" t="s">
        <v>1019</v>
      </c>
      <c r="C894" s="104" t="s">
        <v>1279</v>
      </c>
      <c r="D894" s="9" t="s">
        <v>1280</v>
      </c>
      <c r="E894" s="26" t="s">
        <v>49</v>
      </c>
      <c r="F894" s="26">
        <v>6</v>
      </c>
      <c r="G894" s="27">
        <v>4.21</v>
      </c>
      <c r="H894" s="74">
        <f t="shared" si="126"/>
        <v>3.9994999999999998</v>
      </c>
      <c r="I894" s="27" t="s">
        <v>941</v>
      </c>
      <c r="J894" s="32" t="s">
        <v>14</v>
      </c>
      <c r="K894" s="196"/>
      <c r="L894" s="454"/>
      <c r="M894" s="455"/>
      <c r="N894" s="33">
        <f t="shared" si="127"/>
        <v>0</v>
      </c>
      <c r="O894" s="5">
        <f t="shared" si="128"/>
        <v>0</v>
      </c>
      <c r="P894" s="34">
        <v>20</v>
      </c>
    </row>
    <row r="895" spans="1:16" s="60" customFormat="1" ht="12.75" x14ac:dyDescent="0.2">
      <c r="A895" s="425"/>
      <c r="B895" s="425" t="s">
        <v>1019</v>
      </c>
      <c r="C895" s="104" t="s">
        <v>1281</v>
      </c>
      <c r="D895" s="9" t="s">
        <v>1282</v>
      </c>
      <c r="E895" s="26" t="s">
        <v>49</v>
      </c>
      <c r="F895" s="26">
        <v>6</v>
      </c>
      <c r="G895" s="27">
        <v>3.42</v>
      </c>
      <c r="H895" s="74">
        <f t="shared" si="126"/>
        <v>3.2489999999999997</v>
      </c>
      <c r="I895" s="27" t="s">
        <v>941</v>
      </c>
      <c r="J895" s="32" t="s">
        <v>14</v>
      </c>
      <c r="K895" s="195"/>
      <c r="L895" s="454"/>
      <c r="M895" s="455"/>
      <c r="N895" s="33">
        <f t="shared" si="127"/>
        <v>0</v>
      </c>
      <c r="O895" s="5">
        <f t="shared" si="128"/>
        <v>0</v>
      </c>
      <c r="P895" s="34">
        <v>20</v>
      </c>
    </row>
    <row r="896" spans="1:16" s="60" customFormat="1" ht="12.75" x14ac:dyDescent="0.2">
      <c r="A896" s="425"/>
      <c r="B896" s="425" t="s">
        <v>1019</v>
      </c>
      <c r="C896" s="104" t="s">
        <v>1283</v>
      </c>
      <c r="D896" s="9" t="s">
        <v>1282</v>
      </c>
      <c r="E896" s="26" t="s">
        <v>12</v>
      </c>
      <c r="F896" s="26">
        <v>12</v>
      </c>
      <c r="G896" s="27">
        <v>1.6</v>
      </c>
      <c r="H896" s="74">
        <f t="shared" si="126"/>
        <v>1.52</v>
      </c>
      <c r="I896" s="27" t="s">
        <v>941</v>
      </c>
      <c r="J896" s="32" t="s">
        <v>14</v>
      </c>
      <c r="K896" s="195"/>
      <c r="L896" s="454"/>
      <c r="M896" s="455"/>
      <c r="N896" s="33">
        <f t="shared" si="127"/>
        <v>0</v>
      </c>
      <c r="O896" s="5">
        <f t="shared" si="128"/>
        <v>0</v>
      </c>
      <c r="P896" s="34">
        <v>20</v>
      </c>
    </row>
    <row r="897" spans="1:16" s="60" customFormat="1" ht="15" customHeight="1" x14ac:dyDescent="0.2">
      <c r="A897" s="425"/>
      <c r="B897" s="425" t="s">
        <v>1019</v>
      </c>
      <c r="C897" s="62" t="s">
        <v>1284</v>
      </c>
      <c r="D897" s="10" t="s">
        <v>1285</v>
      </c>
      <c r="E897" s="36" t="s">
        <v>49</v>
      </c>
      <c r="F897" s="36">
        <v>6</v>
      </c>
      <c r="G897" s="37">
        <v>4.21</v>
      </c>
      <c r="H897" s="75">
        <f t="shared" si="126"/>
        <v>3.9994999999999998</v>
      </c>
      <c r="I897" s="37" t="s">
        <v>941</v>
      </c>
      <c r="J897" s="38" t="s">
        <v>14</v>
      </c>
      <c r="K897" s="199"/>
      <c r="L897" s="456"/>
      <c r="M897" s="457"/>
      <c r="N897" s="39">
        <f t="shared" si="127"/>
        <v>0</v>
      </c>
      <c r="O897" s="7">
        <f t="shared" si="128"/>
        <v>0</v>
      </c>
      <c r="P897" s="40">
        <v>20</v>
      </c>
    </row>
    <row r="898" spans="1:16" s="60" customFormat="1" ht="12.75" x14ac:dyDescent="0.2">
      <c r="A898" s="425"/>
      <c r="B898" s="425" t="s">
        <v>1019</v>
      </c>
      <c r="C898" s="61" t="s">
        <v>1286</v>
      </c>
      <c r="D898" s="49" t="s">
        <v>1287</v>
      </c>
      <c r="E898" s="45" t="s">
        <v>49</v>
      </c>
      <c r="F898" s="45">
        <v>6</v>
      </c>
      <c r="G898" s="46">
        <v>6.37</v>
      </c>
      <c r="H898" s="73">
        <f t="shared" si="126"/>
        <v>6.0514999999999999</v>
      </c>
      <c r="I898" s="46" t="s">
        <v>941</v>
      </c>
      <c r="J898" s="28" t="s">
        <v>14</v>
      </c>
      <c r="K898" s="194"/>
      <c r="L898" s="458"/>
      <c r="M898" s="459"/>
      <c r="N898" s="29">
        <f t="shared" si="127"/>
        <v>0</v>
      </c>
      <c r="O898" s="3">
        <f t="shared" si="128"/>
        <v>0</v>
      </c>
      <c r="P898" s="30">
        <v>20</v>
      </c>
    </row>
    <row r="899" spans="1:16" s="60" customFormat="1" ht="12.75" x14ac:dyDescent="0.2">
      <c r="A899" s="425"/>
      <c r="B899" s="425" t="s">
        <v>1019</v>
      </c>
      <c r="C899" s="104" t="s">
        <v>1288</v>
      </c>
      <c r="D899" s="9" t="s">
        <v>1287</v>
      </c>
      <c r="E899" s="26" t="s">
        <v>366</v>
      </c>
      <c r="F899" s="26">
        <v>6</v>
      </c>
      <c r="G899" s="27">
        <v>4.1100000000000003</v>
      </c>
      <c r="H899" s="74">
        <f t="shared" si="126"/>
        <v>3.9045000000000001</v>
      </c>
      <c r="I899" s="27" t="s">
        <v>941</v>
      </c>
      <c r="J899" s="32" t="s">
        <v>14</v>
      </c>
      <c r="K899" s="195"/>
      <c r="L899" s="454"/>
      <c r="M899" s="455"/>
      <c r="N899" s="33">
        <f t="shared" si="127"/>
        <v>0</v>
      </c>
      <c r="O899" s="5">
        <f t="shared" si="128"/>
        <v>0</v>
      </c>
      <c r="P899" s="34">
        <v>20</v>
      </c>
    </row>
    <row r="900" spans="1:16" s="60" customFormat="1" ht="12.75" x14ac:dyDescent="0.2">
      <c r="A900" s="425"/>
      <c r="B900" s="425" t="s">
        <v>1019</v>
      </c>
      <c r="C900" s="104" t="s">
        <v>1289</v>
      </c>
      <c r="D900" s="9" t="s">
        <v>901</v>
      </c>
      <c r="E900" s="26" t="s">
        <v>49</v>
      </c>
      <c r="F900" s="26">
        <v>6</v>
      </c>
      <c r="G900" s="27">
        <v>3.74</v>
      </c>
      <c r="H900" s="74">
        <f t="shared" si="126"/>
        <v>3.5529999999999999</v>
      </c>
      <c r="I900" s="27" t="s">
        <v>941</v>
      </c>
      <c r="J900" s="32" t="s">
        <v>14</v>
      </c>
      <c r="K900" s="195"/>
      <c r="L900" s="454"/>
      <c r="M900" s="455"/>
      <c r="N900" s="33">
        <f t="shared" si="127"/>
        <v>0</v>
      </c>
      <c r="O900" s="5">
        <f t="shared" si="128"/>
        <v>0</v>
      </c>
      <c r="P900" s="34">
        <v>20</v>
      </c>
    </row>
    <row r="901" spans="1:16" s="60" customFormat="1" ht="12.75" x14ac:dyDescent="0.2">
      <c r="A901" s="425"/>
      <c r="B901" s="425" t="s">
        <v>1019</v>
      </c>
      <c r="C901" s="104" t="s">
        <v>1290</v>
      </c>
      <c r="D901" s="9" t="s">
        <v>1291</v>
      </c>
      <c r="E901" s="26" t="s">
        <v>49</v>
      </c>
      <c r="F901" s="26">
        <v>6</v>
      </c>
      <c r="G901" s="27">
        <v>4.42</v>
      </c>
      <c r="H901" s="74">
        <f t="shared" si="126"/>
        <v>4.1989999999999998</v>
      </c>
      <c r="I901" s="27" t="s">
        <v>941</v>
      </c>
      <c r="J901" s="32" t="s">
        <v>14</v>
      </c>
      <c r="K901" s="196"/>
      <c r="L901" s="454"/>
      <c r="M901" s="455"/>
      <c r="N901" s="33">
        <f t="shared" si="127"/>
        <v>0</v>
      </c>
      <c r="O901" s="5">
        <f t="shared" si="128"/>
        <v>0</v>
      </c>
      <c r="P901" s="34">
        <v>20</v>
      </c>
    </row>
    <row r="902" spans="1:16" s="60" customFormat="1" ht="12.75" x14ac:dyDescent="0.2">
      <c r="A902" s="425"/>
      <c r="B902" s="425" t="s">
        <v>1019</v>
      </c>
      <c r="C902" s="104" t="s">
        <v>1292</v>
      </c>
      <c r="D902" s="9" t="s">
        <v>1293</v>
      </c>
      <c r="E902" s="26" t="s">
        <v>49</v>
      </c>
      <c r="F902" s="26">
        <v>6</v>
      </c>
      <c r="G902" s="27">
        <v>3.99</v>
      </c>
      <c r="H902" s="74">
        <f t="shared" si="126"/>
        <v>3.7905000000000002</v>
      </c>
      <c r="I902" s="27" t="s">
        <v>941</v>
      </c>
      <c r="J902" s="32" t="s">
        <v>14</v>
      </c>
      <c r="K902" s="195"/>
      <c r="L902" s="454"/>
      <c r="M902" s="455"/>
      <c r="N902" s="33">
        <f t="shared" si="127"/>
        <v>0</v>
      </c>
      <c r="O902" s="5">
        <f t="shared" si="128"/>
        <v>0</v>
      </c>
      <c r="P902" s="34">
        <v>20</v>
      </c>
    </row>
    <row r="903" spans="1:16" s="60" customFormat="1" ht="12.75" x14ac:dyDescent="0.2">
      <c r="A903" s="425"/>
      <c r="B903" s="425" t="s">
        <v>1019</v>
      </c>
      <c r="C903" s="104" t="s">
        <v>1294</v>
      </c>
      <c r="D903" s="9" t="s">
        <v>1295</v>
      </c>
      <c r="E903" s="26" t="s">
        <v>49</v>
      </c>
      <c r="F903" s="26">
        <v>6</v>
      </c>
      <c r="G903" s="27">
        <v>5.03</v>
      </c>
      <c r="H903" s="74">
        <f t="shared" si="126"/>
        <v>4.7785000000000002</v>
      </c>
      <c r="I903" s="27" t="s">
        <v>941</v>
      </c>
      <c r="J903" s="32" t="s">
        <v>14</v>
      </c>
      <c r="K903" s="195"/>
      <c r="L903" s="454"/>
      <c r="M903" s="455"/>
      <c r="N903" s="33">
        <f t="shared" si="127"/>
        <v>0</v>
      </c>
      <c r="O903" s="5">
        <f t="shared" si="128"/>
        <v>0</v>
      </c>
      <c r="P903" s="34">
        <v>20</v>
      </c>
    </row>
    <row r="904" spans="1:16" s="60" customFormat="1" ht="12.75" x14ac:dyDescent="0.2">
      <c r="A904" s="425"/>
      <c r="B904" s="425" t="s">
        <v>1019</v>
      </c>
      <c r="C904" s="104" t="s">
        <v>1296</v>
      </c>
      <c r="D904" s="9" t="s">
        <v>1297</v>
      </c>
      <c r="E904" s="26" t="s">
        <v>49</v>
      </c>
      <c r="F904" s="26">
        <v>6</v>
      </c>
      <c r="G904" s="27">
        <v>3.25</v>
      </c>
      <c r="H904" s="74">
        <f t="shared" si="126"/>
        <v>3.0874999999999999</v>
      </c>
      <c r="I904" s="27" t="s">
        <v>941</v>
      </c>
      <c r="J904" s="32" t="s">
        <v>14</v>
      </c>
      <c r="K904" s="195"/>
      <c r="L904" s="454"/>
      <c r="M904" s="455"/>
      <c r="N904" s="33">
        <f t="shared" si="127"/>
        <v>0</v>
      </c>
      <c r="O904" s="5">
        <f t="shared" si="128"/>
        <v>0</v>
      </c>
      <c r="P904" s="34">
        <v>20</v>
      </c>
    </row>
    <row r="905" spans="1:16" s="60" customFormat="1" ht="12.75" x14ac:dyDescent="0.2">
      <c r="A905" s="425"/>
      <c r="B905" s="425" t="s">
        <v>1019</v>
      </c>
      <c r="C905" s="104" t="s">
        <v>1298</v>
      </c>
      <c r="D905" s="9" t="s">
        <v>1299</v>
      </c>
      <c r="E905" s="26" t="s">
        <v>49</v>
      </c>
      <c r="F905" s="26">
        <v>6</v>
      </c>
      <c r="G905" s="27">
        <v>5.26</v>
      </c>
      <c r="H905" s="74">
        <f t="shared" si="126"/>
        <v>4.9969999999999999</v>
      </c>
      <c r="I905" s="27" t="s">
        <v>941</v>
      </c>
      <c r="J905" s="222" t="s">
        <v>960</v>
      </c>
      <c r="K905" s="195" t="s">
        <v>1025</v>
      </c>
      <c r="L905" s="454"/>
      <c r="M905" s="455"/>
      <c r="N905" s="33">
        <f t="shared" si="127"/>
        <v>0</v>
      </c>
      <c r="O905" s="5">
        <f t="shared" si="128"/>
        <v>0</v>
      </c>
      <c r="P905" s="34">
        <v>20</v>
      </c>
    </row>
    <row r="906" spans="1:16" s="60" customFormat="1" ht="12.75" x14ac:dyDescent="0.2">
      <c r="A906" s="425"/>
      <c r="B906" s="425" t="s">
        <v>1019</v>
      </c>
      <c r="C906" s="104" t="s">
        <v>1300</v>
      </c>
      <c r="D906" s="9" t="s">
        <v>1301</v>
      </c>
      <c r="E906" s="26" t="s">
        <v>49</v>
      </c>
      <c r="F906" s="26">
        <v>6</v>
      </c>
      <c r="G906" s="27">
        <v>3.58</v>
      </c>
      <c r="H906" s="74">
        <f t="shared" si="126"/>
        <v>3.4009999999999998</v>
      </c>
      <c r="I906" s="27" t="s">
        <v>941</v>
      </c>
      <c r="J906" s="32" t="s">
        <v>14</v>
      </c>
      <c r="K906" s="195"/>
      <c r="L906" s="454"/>
      <c r="M906" s="455"/>
      <c r="N906" s="33">
        <f t="shared" si="127"/>
        <v>0</v>
      </c>
      <c r="O906" s="5">
        <f t="shared" si="128"/>
        <v>0</v>
      </c>
      <c r="P906" s="34">
        <v>20</v>
      </c>
    </row>
    <row r="907" spans="1:16" s="60" customFormat="1" ht="12.75" x14ac:dyDescent="0.2">
      <c r="A907" s="425"/>
      <c r="B907" s="425" t="s">
        <v>1019</v>
      </c>
      <c r="C907" s="104" t="s">
        <v>1302</v>
      </c>
      <c r="D907" s="9" t="s">
        <v>1303</v>
      </c>
      <c r="E907" s="26" t="s">
        <v>49</v>
      </c>
      <c r="F907" s="26">
        <v>6</v>
      </c>
      <c r="G907" s="27">
        <v>4</v>
      </c>
      <c r="H907" s="74">
        <f t="shared" si="126"/>
        <v>3.8</v>
      </c>
      <c r="I907" s="27" t="s">
        <v>941</v>
      </c>
      <c r="J907" s="32" t="s">
        <v>14</v>
      </c>
      <c r="K907" s="195"/>
      <c r="L907" s="454"/>
      <c r="M907" s="455"/>
      <c r="N907" s="33">
        <f t="shared" si="127"/>
        <v>0</v>
      </c>
      <c r="O907" s="5">
        <f t="shared" si="128"/>
        <v>0</v>
      </c>
      <c r="P907" s="34">
        <v>20</v>
      </c>
    </row>
    <row r="908" spans="1:16" s="60" customFormat="1" ht="12.75" x14ac:dyDescent="0.2">
      <c r="A908" s="425"/>
      <c r="B908" s="425" t="s">
        <v>1019</v>
      </c>
      <c r="C908" s="104" t="s">
        <v>1304</v>
      </c>
      <c r="D908" s="9" t="s">
        <v>1305</v>
      </c>
      <c r="E908" s="26" t="s">
        <v>49</v>
      </c>
      <c r="F908" s="26">
        <v>6</v>
      </c>
      <c r="G908" s="27">
        <v>4.32</v>
      </c>
      <c r="H908" s="74">
        <f t="shared" si="126"/>
        <v>4.1040000000000001</v>
      </c>
      <c r="I908" s="27" t="s">
        <v>941</v>
      </c>
      <c r="J908" s="32" t="s">
        <v>14</v>
      </c>
      <c r="K908" s="197"/>
      <c r="L908" s="454"/>
      <c r="M908" s="455"/>
      <c r="N908" s="33">
        <f t="shared" si="127"/>
        <v>0</v>
      </c>
      <c r="O908" s="5">
        <f t="shared" si="128"/>
        <v>0</v>
      </c>
      <c r="P908" s="34">
        <v>20</v>
      </c>
    </row>
    <row r="909" spans="1:16" s="60" customFormat="1" ht="12.75" x14ac:dyDescent="0.2">
      <c r="A909" s="425"/>
      <c r="B909" s="425" t="s">
        <v>1019</v>
      </c>
      <c r="C909" s="104" t="s">
        <v>1306</v>
      </c>
      <c r="D909" s="9" t="s">
        <v>1307</v>
      </c>
      <c r="E909" s="26" t="s">
        <v>49</v>
      </c>
      <c r="F909" s="26">
        <v>6</v>
      </c>
      <c r="G909" s="27">
        <v>5.25</v>
      </c>
      <c r="H909" s="74">
        <f t="shared" si="126"/>
        <v>4.9874999999999998</v>
      </c>
      <c r="I909" s="27" t="s">
        <v>941</v>
      </c>
      <c r="J909" s="222" t="s">
        <v>960</v>
      </c>
      <c r="K909" s="195" t="s">
        <v>1025</v>
      </c>
      <c r="L909" s="454"/>
      <c r="M909" s="455"/>
      <c r="N909" s="33">
        <f t="shared" si="127"/>
        <v>0</v>
      </c>
      <c r="O909" s="5">
        <f t="shared" si="128"/>
        <v>0</v>
      </c>
      <c r="P909" s="34">
        <v>20</v>
      </c>
    </row>
    <row r="910" spans="1:16" s="60" customFormat="1" ht="12.75" x14ac:dyDescent="0.2">
      <c r="A910" s="425"/>
      <c r="B910" s="425" t="s">
        <v>1019</v>
      </c>
      <c r="C910" s="104" t="s">
        <v>1308</v>
      </c>
      <c r="D910" s="9" t="s">
        <v>1309</v>
      </c>
      <c r="E910" s="26" t="s">
        <v>49</v>
      </c>
      <c r="F910" s="26">
        <v>6</v>
      </c>
      <c r="G910" s="27">
        <v>3.22</v>
      </c>
      <c r="H910" s="74">
        <f t="shared" si="126"/>
        <v>3.0590000000000002</v>
      </c>
      <c r="I910" s="27" t="s">
        <v>941</v>
      </c>
      <c r="J910" s="32" t="s">
        <v>14</v>
      </c>
      <c r="K910" s="195"/>
      <c r="L910" s="454"/>
      <c r="M910" s="455"/>
      <c r="N910" s="33">
        <f t="shared" si="127"/>
        <v>0</v>
      </c>
      <c r="O910" s="5">
        <f t="shared" si="128"/>
        <v>0</v>
      </c>
      <c r="P910" s="34">
        <v>20</v>
      </c>
    </row>
    <row r="911" spans="1:16" s="60" customFormat="1" ht="12.75" x14ac:dyDescent="0.2">
      <c r="A911" s="425"/>
      <c r="B911" s="425" t="s">
        <v>1019</v>
      </c>
      <c r="C911" s="104" t="s">
        <v>1310</v>
      </c>
      <c r="D911" s="9" t="s">
        <v>1309</v>
      </c>
      <c r="E911" s="26" t="s">
        <v>12</v>
      </c>
      <c r="F911" s="26">
        <v>12</v>
      </c>
      <c r="G911" s="27">
        <v>1.58</v>
      </c>
      <c r="H911" s="74">
        <f t="shared" si="126"/>
        <v>1.5009999999999999</v>
      </c>
      <c r="I911" s="27" t="s">
        <v>941</v>
      </c>
      <c r="J911" s="32" t="s">
        <v>14</v>
      </c>
      <c r="K911" s="197"/>
      <c r="L911" s="454"/>
      <c r="M911" s="455"/>
      <c r="N911" s="33">
        <f t="shared" si="127"/>
        <v>0</v>
      </c>
      <c r="O911" s="5">
        <f t="shared" si="128"/>
        <v>0</v>
      </c>
      <c r="P911" s="34">
        <v>20</v>
      </c>
    </row>
    <row r="912" spans="1:16" s="60" customFormat="1" ht="12.75" x14ac:dyDescent="0.2">
      <c r="A912" s="425"/>
      <c r="B912" s="425" t="s">
        <v>1019</v>
      </c>
      <c r="C912" s="62" t="s">
        <v>1311</v>
      </c>
      <c r="D912" s="10" t="s">
        <v>1312</v>
      </c>
      <c r="E912" s="36" t="s">
        <v>49</v>
      </c>
      <c r="F912" s="36">
        <v>6</v>
      </c>
      <c r="G912" s="37">
        <v>3.58</v>
      </c>
      <c r="H912" s="75">
        <f t="shared" si="126"/>
        <v>3.4009999999999998</v>
      </c>
      <c r="I912" s="37" t="s">
        <v>941</v>
      </c>
      <c r="J912" s="38" t="s">
        <v>14</v>
      </c>
      <c r="K912" s="199"/>
      <c r="L912" s="456"/>
      <c r="M912" s="457"/>
      <c r="N912" s="39">
        <f t="shared" si="127"/>
        <v>0</v>
      </c>
      <c r="O912" s="7">
        <f t="shared" si="128"/>
        <v>0</v>
      </c>
      <c r="P912" s="40">
        <v>20</v>
      </c>
    </row>
    <row r="913" spans="1:25" ht="23.25" x14ac:dyDescent="0.35">
      <c r="A913" s="426"/>
      <c r="B913" s="426" t="s">
        <v>1019</v>
      </c>
      <c r="D913" s="252" t="s">
        <v>1313</v>
      </c>
      <c r="E913" s="71"/>
      <c r="F913" s="71"/>
      <c r="G913" s="71"/>
      <c r="H913" s="71"/>
      <c r="I913" s="71"/>
      <c r="J913" s="71"/>
      <c r="K913" s="71"/>
      <c r="L913" s="22"/>
      <c r="M913" s="22"/>
      <c r="O913" s="22"/>
      <c r="P913" s="23"/>
      <c r="Q913" s="60"/>
      <c r="R913" s="60"/>
      <c r="S913" s="60"/>
      <c r="T913" s="60"/>
      <c r="U913" s="60"/>
      <c r="V913" s="60"/>
      <c r="W913" s="60"/>
      <c r="X913" s="60"/>
      <c r="Y913" s="60"/>
    </row>
    <row r="914" spans="1:25" s="60" customFormat="1" ht="12.75" x14ac:dyDescent="0.2">
      <c r="A914" s="425"/>
      <c r="B914" s="425" t="s">
        <v>1019</v>
      </c>
      <c r="C914" s="61" t="s">
        <v>1314</v>
      </c>
      <c r="D914" s="49" t="s">
        <v>1315</v>
      </c>
      <c r="E914" s="45" t="s">
        <v>49</v>
      </c>
      <c r="F914" s="45">
        <v>6</v>
      </c>
      <c r="G914" s="46">
        <v>5.63</v>
      </c>
      <c r="H914" s="73">
        <f t="shared" ref="H914:H931" si="132">G914*0.95</f>
        <v>5.3484999999999996</v>
      </c>
      <c r="I914" s="46" t="s">
        <v>1536</v>
      </c>
      <c r="J914" s="28" t="s">
        <v>14</v>
      </c>
      <c r="K914" s="201" t="s">
        <v>3877</v>
      </c>
      <c r="L914" s="458"/>
      <c r="M914" s="459"/>
      <c r="N914" s="29">
        <f t="shared" si="127"/>
        <v>0</v>
      </c>
      <c r="O914" s="3">
        <f t="shared" si="128"/>
        <v>0</v>
      </c>
      <c r="P914" s="30">
        <v>20</v>
      </c>
    </row>
    <row r="915" spans="1:25" s="60" customFormat="1" ht="12.75" x14ac:dyDescent="0.2">
      <c r="A915" s="425"/>
      <c r="B915" s="425" t="s">
        <v>1019</v>
      </c>
      <c r="C915" s="104" t="s">
        <v>1316</v>
      </c>
      <c r="D915" s="9" t="s">
        <v>1317</v>
      </c>
      <c r="E915" s="26" t="s">
        <v>49</v>
      </c>
      <c r="F915" s="26">
        <v>6</v>
      </c>
      <c r="G915" s="27">
        <v>6.05</v>
      </c>
      <c r="H915" s="74">
        <f t="shared" si="132"/>
        <v>5.7474999999999996</v>
      </c>
      <c r="I915" s="27" t="s">
        <v>1536</v>
      </c>
      <c r="J915" s="222" t="s">
        <v>1116</v>
      </c>
      <c r="K915" s="195" t="s">
        <v>1117</v>
      </c>
      <c r="L915" s="454"/>
      <c r="M915" s="455"/>
      <c r="N915" s="33">
        <f t="shared" si="127"/>
        <v>0</v>
      </c>
      <c r="O915" s="5">
        <f t="shared" si="128"/>
        <v>0</v>
      </c>
      <c r="P915" s="34">
        <v>20</v>
      </c>
    </row>
    <row r="916" spans="1:25" s="60" customFormat="1" ht="12.75" x14ac:dyDescent="0.2">
      <c r="A916" s="425"/>
      <c r="B916" s="425" t="s">
        <v>1019</v>
      </c>
      <c r="C916" s="104" t="s">
        <v>1318</v>
      </c>
      <c r="D916" s="9" t="s">
        <v>1319</v>
      </c>
      <c r="E916" s="26" t="s">
        <v>49</v>
      </c>
      <c r="F916" s="26">
        <v>6</v>
      </c>
      <c r="G916" s="27">
        <v>4.74</v>
      </c>
      <c r="H916" s="74">
        <f t="shared" si="132"/>
        <v>4.5030000000000001</v>
      </c>
      <c r="I916" s="27" t="s">
        <v>1536</v>
      </c>
      <c r="J916" s="32" t="s">
        <v>14</v>
      </c>
      <c r="K916" s="196"/>
      <c r="L916" s="454"/>
      <c r="M916" s="455"/>
      <c r="N916" s="33">
        <f t="shared" si="127"/>
        <v>0</v>
      </c>
      <c r="O916" s="5">
        <f t="shared" si="128"/>
        <v>0</v>
      </c>
      <c r="P916" s="34">
        <v>20</v>
      </c>
    </row>
    <row r="917" spans="1:25" s="60" customFormat="1" ht="12.75" x14ac:dyDescent="0.2">
      <c r="A917" s="425"/>
      <c r="B917" s="425" t="s">
        <v>1019</v>
      </c>
      <c r="C917" s="104" t="s">
        <v>1320</v>
      </c>
      <c r="D917" s="9" t="s">
        <v>1321</v>
      </c>
      <c r="E917" s="26" t="s">
        <v>49</v>
      </c>
      <c r="F917" s="26">
        <v>6</v>
      </c>
      <c r="G917" s="27">
        <v>6.2</v>
      </c>
      <c r="H917" s="74">
        <f t="shared" si="132"/>
        <v>5.89</v>
      </c>
      <c r="I917" s="27" t="s">
        <v>1536</v>
      </c>
      <c r="J917" s="32" t="s">
        <v>14</v>
      </c>
      <c r="K917" s="195"/>
      <c r="L917" s="454"/>
      <c r="M917" s="455"/>
      <c r="N917" s="33">
        <f t="shared" si="127"/>
        <v>0</v>
      </c>
      <c r="O917" s="5">
        <f t="shared" si="128"/>
        <v>0</v>
      </c>
      <c r="P917" s="34">
        <v>20</v>
      </c>
    </row>
    <row r="918" spans="1:25" s="60" customFormat="1" ht="12.75" x14ac:dyDescent="0.2">
      <c r="A918" s="425"/>
      <c r="B918" s="425" t="s">
        <v>1019</v>
      </c>
      <c r="C918" s="104" t="s">
        <v>1322</v>
      </c>
      <c r="D918" s="9" t="s">
        <v>1323</v>
      </c>
      <c r="E918" s="26" t="s">
        <v>49</v>
      </c>
      <c r="F918" s="26">
        <v>6</v>
      </c>
      <c r="G918" s="27">
        <v>5.05</v>
      </c>
      <c r="H918" s="74">
        <f t="shared" si="132"/>
        <v>4.7974999999999994</v>
      </c>
      <c r="I918" s="27" t="s">
        <v>1536</v>
      </c>
      <c r="J918" s="32" t="s">
        <v>14</v>
      </c>
      <c r="K918" s="196"/>
      <c r="L918" s="454"/>
      <c r="M918" s="455"/>
      <c r="N918" s="33">
        <f t="shared" si="127"/>
        <v>0</v>
      </c>
      <c r="O918" s="5">
        <f t="shared" si="128"/>
        <v>0</v>
      </c>
      <c r="P918" s="34">
        <v>20</v>
      </c>
    </row>
    <row r="919" spans="1:25" s="60" customFormat="1" ht="12.75" x14ac:dyDescent="0.2">
      <c r="A919" s="425"/>
      <c r="B919" s="425" t="s">
        <v>1019</v>
      </c>
      <c r="C919" s="104" t="s">
        <v>1324</v>
      </c>
      <c r="D919" s="9" t="s">
        <v>1325</v>
      </c>
      <c r="E919" s="26" t="s">
        <v>49</v>
      </c>
      <c r="F919" s="26">
        <v>6</v>
      </c>
      <c r="G919" s="27">
        <v>7.1</v>
      </c>
      <c r="H919" s="74">
        <f t="shared" si="132"/>
        <v>6.7449999999999992</v>
      </c>
      <c r="I919" s="27" t="s">
        <v>1537</v>
      </c>
      <c r="J919" s="32" t="s">
        <v>14</v>
      </c>
      <c r="K919" s="195"/>
      <c r="L919" s="454"/>
      <c r="M919" s="455"/>
      <c r="N919" s="33">
        <f t="shared" si="127"/>
        <v>0</v>
      </c>
      <c r="O919" s="5">
        <f t="shared" si="128"/>
        <v>0</v>
      </c>
      <c r="P919" s="34">
        <v>20</v>
      </c>
    </row>
    <row r="920" spans="1:25" s="60" customFormat="1" ht="12.75" x14ac:dyDescent="0.2">
      <c r="A920" s="425"/>
      <c r="B920" s="425" t="s">
        <v>1019</v>
      </c>
      <c r="C920" s="104" t="s">
        <v>1326</v>
      </c>
      <c r="D920" s="9" t="s">
        <v>3878</v>
      </c>
      <c r="E920" s="26" t="s">
        <v>49</v>
      </c>
      <c r="F920" s="26">
        <v>6</v>
      </c>
      <c r="G920" s="27">
        <v>3</v>
      </c>
      <c r="H920" s="74">
        <f t="shared" si="132"/>
        <v>2.8499999999999996</v>
      </c>
      <c r="I920" s="27" t="s">
        <v>1536</v>
      </c>
      <c r="J920" s="32" t="s">
        <v>14</v>
      </c>
      <c r="K920" s="196"/>
      <c r="L920" s="454"/>
      <c r="M920" s="455"/>
      <c r="N920" s="33">
        <f t="shared" si="127"/>
        <v>0</v>
      </c>
      <c r="O920" s="5">
        <f t="shared" si="128"/>
        <v>0</v>
      </c>
      <c r="P920" s="34">
        <v>20</v>
      </c>
    </row>
    <row r="921" spans="1:25" s="60" customFormat="1" ht="12.75" x14ac:dyDescent="0.2">
      <c r="A921" s="425"/>
      <c r="B921" s="425" t="s">
        <v>1019</v>
      </c>
      <c r="C921" s="104" t="s">
        <v>1327</v>
      </c>
      <c r="D921" s="9" t="s">
        <v>1328</v>
      </c>
      <c r="E921" s="26" t="s">
        <v>49</v>
      </c>
      <c r="F921" s="26">
        <v>6</v>
      </c>
      <c r="G921" s="27">
        <v>4.21</v>
      </c>
      <c r="H921" s="74">
        <f t="shared" si="132"/>
        <v>3.9994999999999998</v>
      </c>
      <c r="I921" s="27" t="s">
        <v>1536</v>
      </c>
      <c r="J921" s="32" t="s">
        <v>14</v>
      </c>
      <c r="K921" s="196"/>
      <c r="L921" s="454"/>
      <c r="M921" s="455"/>
      <c r="N921" s="33">
        <f t="shared" si="127"/>
        <v>0</v>
      </c>
      <c r="O921" s="5">
        <f t="shared" si="128"/>
        <v>0</v>
      </c>
      <c r="P921" s="34">
        <v>20</v>
      </c>
    </row>
    <row r="922" spans="1:25" s="60" customFormat="1" ht="12.75" x14ac:dyDescent="0.2">
      <c r="A922" s="425"/>
      <c r="B922" s="425" t="s">
        <v>1019</v>
      </c>
      <c r="C922" s="104" t="s">
        <v>1329</v>
      </c>
      <c r="D922" s="9" t="s">
        <v>1330</v>
      </c>
      <c r="E922" s="26" t="s">
        <v>49</v>
      </c>
      <c r="F922" s="26">
        <v>6</v>
      </c>
      <c r="G922" s="27">
        <v>4.0999999999999996</v>
      </c>
      <c r="H922" s="74">
        <f t="shared" si="132"/>
        <v>3.8949999999999996</v>
      </c>
      <c r="I922" s="27" t="s">
        <v>1536</v>
      </c>
      <c r="J922" s="32" t="s">
        <v>14</v>
      </c>
      <c r="K922" s="196"/>
      <c r="L922" s="456"/>
      <c r="M922" s="457"/>
      <c r="N922" s="33">
        <f t="shared" si="127"/>
        <v>0</v>
      </c>
      <c r="O922" s="7">
        <f t="shared" si="128"/>
        <v>0</v>
      </c>
      <c r="P922" s="40">
        <v>20</v>
      </c>
    </row>
    <row r="923" spans="1:25" s="60" customFormat="1" ht="12.75" x14ac:dyDescent="0.2">
      <c r="A923" s="425"/>
      <c r="B923" s="425" t="s">
        <v>1019</v>
      </c>
      <c r="C923" s="61" t="s">
        <v>1331</v>
      </c>
      <c r="D923" s="49" t="s">
        <v>1350</v>
      </c>
      <c r="E923" s="45" t="s">
        <v>49</v>
      </c>
      <c r="F923" s="45">
        <v>6</v>
      </c>
      <c r="G923" s="46">
        <v>6.11</v>
      </c>
      <c r="H923" s="73">
        <f t="shared" si="132"/>
        <v>5.8045</v>
      </c>
      <c r="I923" s="46" t="s">
        <v>1536</v>
      </c>
      <c r="J923" s="28" t="s">
        <v>14</v>
      </c>
      <c r="K923" s="194"/>
      <c r="L923" s="458"/>
      <c r="M923" s="459"/>
      <c r="N923" s="29">
        <f t="shared" si="127"/>
        <v>0</v>
      </c>
      <c r="O923" s="3">
        <f t="shared" si="128"/>
        <v>0</v>
      </c>
      <c r="P923" s="30">
        <v>20</v>
      </c>
    </row>
    <row r="924" spans="1:25" s="60" customFormat="1" ht="12.75" x14ac:dyDescent="0.2">
      <c r="A924" s="425"/>
      <c r="B924" s="425" t="s">
        <v>1019</v>
      </c>
      <c r="C924" s="104" t="s">
        <v>1332</v>
      </c>
      <c r="D924" s="9" t="s">
        <v>1333</v>
      </c>
      <c r="E924" s="26" t="s">
        <v>49</v>
      </c>
      <c r="F924" s="26">
        <v>6</v>
      </c>
      <c r="G924" s="27">
        <v>4.74</v>
      </c>
      <c r="H924" s="74">
        <f t="shared" si="132"/>
        <v>4.5030000000000001</v>
      </c>
      <c r="I924" s="27" t="s">
        <v>1536</v>
      </c>
      <c r="J924" s="32" t="s">
        <v>14</v>
      </c>
      <c r="K924" s="196"/>
      <c r="L924" s="454"/>
      <c r="M924" s="455"/>
      <c r="N924" s="33">
        <f t="shared" si="127"/>
        <v>0</v>
      </c>
      <c r="O924" s="5">
        <f t="shared" si="128"/>
        <v>0</v>
      </c>
      <c r="P924" s="34">
        <v>20</v>
      </c>
    </row>
    <row r="925" spans="1:25" s="60" customFormat="1" ht="12.75" x14ac:dyDescent="0.2">
      <c r="A925" s="425"/>
      <c r="B925" s="425" t="s">
        <v>1019</v>
      </c>
      <c r="C925" s="62" t="s">
        <v>1334</v>
      </c>
      <c r="D925" s="10" t="s">
        <v>1335</v>
      </c>
      <c r="E925" s="36" t="s">
        <v>49</v>
      </c>
      <c r="F925" s="36">
        <v>6</v>
      </c>
      <c r="G925" s="37">
        <v>4.26</v>
      </c>
      <c r="H925" s="75">
        <f t="shared" si="132"/>
        <v>4.0469999999999997</v>
      </c>
      <c r="I925" s="37" t="s">
        <v>1536</v>
      </c>
      <c r="J925" s="38" t="s">
        <v>14</v>
      </c>
      <c r="K925" s="198"/>
      <c r="L925" s="456"/>
      <c r="M925" s="457"/>
      <c r="N925" s="39">
        <f t="shared" si="127"/>
        <v>0</v>
      </c>
      <c r="O925" s="7">
        <f t="shared" si="128"/>
        <v>0</v>
      </c>
      <c r="P925" s="40">
        <v>20</v>
      </c>
    </row>
    <row r="926" spans="1:25" s="60" customFormat="1" ht="12.75" x14ac:dyDescent="0.2">
      <c r="A926" s="425"/>
      <c r="B926" s="425" t="s">
        <v>1019</v>
      </c>
      <c r="C926" s="61" t="s">
        <v>1336</v>
      </c>
      <c r="D926" s="49" t="s">
        <v>1337</v>
      </c>
      <c r="E926" s="45" t="s">
        <v>49</v>
      </c>
      <c r="F926" s="45">
        <v>6</v>
      </c>
      <c r="G926" s="46">
        <v>6.05</v>
      </c>
      <c r="H926" s="73">
        <f t="shared" si="132"/>
        <v>5.7474999999999996</v>
      </c>
      <c r="I926" s="46" t="s">
        <v>1536</v>
      </c>
      <c r="J926" s="28" t="s">
        <v>14</v>
      </c>
      <c r="K926" s="194"/>
      <c r="L926" s="458"/>
      <c r="M926" s="459"/>
      <c r="N926" s="29">
        <f t="shared" si="127"/>
        <v>0</v>
      </c>
      <c r="O926" s="3">
        <f t="shared" si="128"/>
        <v>0</v>
      </c>
      <c r="P926" s="30">
        <v>20</v>
      </c>
    </row>
    <row r="927" spans="1:25" s="60" customFormat="1" ht="12.75" x14ac:dyDescent="0.2">
      <c r="A927" s="425"/>
      <c r="B927" s="425" t="s">
        <v>1019</v>
      </c>
      <c r="C927" s="104" t="s">
        <v>1338</v>
      </c>
      <c r="D927" s="9" t="s">
        <v>1339</v>
      </c>
      <c r="E927" s="26" t="s">
        <v>49</v>
      </c>
      <c r="F927" s="26">
        <v>6</v>
      </c>
      <c r="G927" s="27">
        <v>6.05</v>
      </c>
      <c r="H927" s="74">
        <f t="shared" si="132"/>
        <v>5.7474999999999996</v>
      </c>
      <c r="I927" s="27" t="s">
        <v>1536</v>
      </c>
      <c r="J927" s="222" t="s">
        <v>1116</v>
      </c>
      <c r="K927" s="195" t="s">
        <v>1117</v>
      </c>
      <c r="L927" s="454"/>
      <c r="M927" s="455"/>
      <c r="N927" s="33">
        <f t="shared" si="127"/>
        <v>0</v>
      </c>
      <c r="O927" s="5">
        <f t="shared" si="128"/>
        <v>0</v>
      </c>
      <c r="P927" s="34">
        <v>20</v>
      </c>
    </row>
    <row r="928" spans="1:25" s="60" customFormat="1" ht="12.75" x14ac:dyDescent="0.2">
      <c r="A928" s="425"/>
      <c r="B928" s="425" t="s">
        <v>1019</v>
      </c>
      <c r="C928" s="104" t="s">
        <v>1340</v>
      </c>
      <c r="D928" s="9" t="s">
        <v>1538</v>
      </c>
      <c r="E928" s="26" t="s">
        <v>49</v>
      </c>
      <c r="F928" s="26">
        <v>6</v>
      </c>
      <c r="G928" s="27">
        <v>6.51</v>
      </c>
      <c r="H928" s="74">
        <f t="shared" si="132"/>
        <v>6.1844999999999999</v>
      </c>
      <c r="I928" s="27" t="s">
        <v>1536</v>
      </c>
      <c r="J928" s="32" t="s">
        <v>14</v>
      </c>
      <c r="K928" s="195"/>
      <c r="L928" s="454"/>
      <c r="M928" s="455"/>
      <c r="N928" s="33">
        <f t="shared" si="127"/>
        <v>0</v>
      </c>
      <c r="O928" s="5">
        <f t="shared" si="128"/>
        <v>0</v>
      </c>
      <c r="P928" s="34">
        <v>20</v>
      </c>
    </row>
    <row r="929" spans="1:25" s="60" customFormat="1" ht="12.75" x14ac:dyDescent="0.2">
      <c r="A929" s="425"/>
      <c r="B929" s="425" t="s">
        <v>1019</v>
      </c>
      <c r="C929" s="104" t="s">
        <v>1341</v>
      </c>
      <c r="D929" s="9" t="s">
        <v>3958</v>
      </c>
      <c r="E929" s="26" t="s">
        <v>49</v>
      </c>
      <c r="F929" s="26">
        <v>6</v>
      </c>
      <c r="G929" s="27">
        <v>5.79</v>
      </c>
      <c r="H929" s="74">
        <f t="shared" si="132"/>
        <v>5.5004999999999997</v>
      </c>
      <c r="I929" s="27" t="s">
        <v>1536</v>
      </c>
      <c r="J929" s="32" t="s">
        <v>14</v>
      </c>
      <c r="K929" s="197"/>
      <c r="L929" s="454"/>
      <c r="M929" s="455"/>
      <c r="N929" s="33">
        <f t="shared" si="127"/>
        <v>0</v>
      </c>
      <c r="O929" s="5">
        <f t="shared" si="128"/>
        <v>0</v>
      </c>
      <c r="P929" s="34">
        <v>20</v>
      </c>
    </row>
    <row r="930" spans="1:25" s="60" customFormat="1" ht="12.75" x14ac:dyDescent="0.2">
      <c r="A930" s="425"/>
      <c r="B930" s="425" t="s">
        <v>1019</v>
      </c>
      <c r="C930" s="104" t="s">
        <v>1342</v>
      </c>
      <c r="D930" s="9" t="s">
        <v>1343</v>
      </c>
      <c r="E930" s="26" t="s">
        <v>49</v>
      </c>
      <c r="F930" s="26">
        <v>6</v>
      </c>
      <c r="G930" s="27">
        <v>5.63</v>
      </c>
      <c r="H930" s="74">
        <f t="shared" si="132"/>
        <v>5.3484999999999996</v>
      </c>
      <c r="I930" s="27" t="s">
        <v>1536</v>
      </c>
      <c r="J930" s="32" t="s">
        <v>14</v>
      </c>
      <c r="K930" s="197"/>
      <c r="L930" s="454"/>
      <c r="M930" s="455"/>
      <c r="N930" s="33">
        <f t="shared" si="127"/>
        <v>0</v>
      </c>
      <c r="O930" s="5">
        <f t="shared" si="128"/>
        <v>0</v>
      </c>
      <c r="P930" s="34">
        <v>20</v>
      </c>
    </row>
    <row r="931" spans="1:25" s="60" customFormat="1" ht="12.75" x14ac:dyDescent="0.2">
      <c r="A931" s="425"/>
      <c r="B931" s="425" t="s">
        <v>1019</v>
      </c>
      <c r="C931" s="62" t="s">
        <v>1344</v>
      </c>
      <c r="D931" s="10" t="s">
        <v>1345</v>
      </c>
      <c r="E931" s="36" t="s">
        <v>49</v>
      </c>
      <c r="F931" s="36">
        <v>6</v>
      </c>
      <c r="G931" s="37">
        <v>4.74</v>
      </c>
      <c r="H931" s="75">
        <f t="shared" si="132"/>
        <v>4.5030000000000001</v>
      </c>
      <c r="I931" s="37" t="s">
        <v>1536</v>
      </c>
      <c r="J931" s="38" t="s">
        <v>14</v>
      </c>
      <c r="K931" s="200" t="s">
        <v>3877</v>
      </c>
      <c r="L931" s="456"/>
      <c r="M931" s="457"/>
      <c r="N931" s="39">
        <f t="shared" si="127"/>
        <v>0</v>
      </c>
      <c r="O931" s="7">
        <f t="shared" si="128"/>
        <v>0</v>
      </c>
      <c r="P931" s="40">
        <v>20</v>
      </c>
    </row>
    <row r="932" spans="1:25" x14ac:dyDescent="0.2">
      <c r="A932" s="426"/>
      <c r="B932" s="426"/>
      <c r="Q932" s="60"/>
      <c r="R932" s="60"/>
      <c r="S932" s="60"/>
      <c r="T932" s="60"/>
      <c r="U932" s="60"/>
      <c r="V932" s="60"/>
      <c r="W932" s="60"/>
      <c r="X932" s="60"/>
      <c r="Y932" s="60"/>
    </row>
    <row r="933" spans="1:25" ht="14.25" customHeight="1" x14ac:dyDescent="0.2">
      <c r="A933" s="427"/>
      <c r="B933" s="427"/>
      <c r="C933" s="24"/>
      <c r="D933" s="24"/>
      <c r="E933" s="477" t="s">
        <v>41</v>
      </c>
      <c r="F933" s="478" t="s">
        <v>39</v>
      </c>
      <c r="G933" s="479" t="s">
        <v>6</v>
      </c>
      <c r="H933" s="481" t="s">
        <v>51</v>
      </c>
      <c r="I933" s="482" t="s">
        <v>2</v>
      </c>
      <c r="J933" s="483" t="s">
        <v>3</v>
      </c>
      <c r="K933" s="484" t="s">
        <v>38</v>
      </c>
      <c r="L933" s="460" t="s">
        <v>7</v>
      </c>
      <c r="M933" s="461"/>
      <c r="N933" s="461"/>
      <c r="O933" s="461"/>
      <c r="P933" s="462"/>
      <c r="Q933" s="60"/>
      <c r="R933" s="60"/>
      <c r="S933" s="60"/>
      <c r="T933" s="60"/>
      <c r="U933" s="60"/>
      <c r="V933" s="60"/>
      <c r="W933" s="60"/>
      <c r="X933" s="60"/>
      <c r="Y933" s="60"/>
    </row>
    <row r="934" spans="1:25" ht="14.25" customHeight="1" x14ac:dyDescent="0.2">
      <c r="A934" s="427"/>
      <c r="B934" s="427"/>
      <c r="C934" s="463" t="s">
        <v>0</v>
      </c>
      <c r="D934" s="464" t="s">
        <v>1</v>
      </c>
      <c r="E934" s="477"/>
      <c r="F934" s="478"/>
      <c r="G934" s="480"/>
      <c r="H934" s="481"/>
      <c r="I934" s="482"/>
      <c r="J934" s="483"/>
      <c r="K934" s="484"/>
      <c r="L934" s="499" t="s">
        <v>8</v>
      </c>
      <c r="M934" s="500"/>
      <c r="N934" s="470" t="s">
        <v>4</v>
      </c>
      <c r="O934" s="472" t="s">
        <v>9</v>
      </c>
      <c r="P934" s="473" t="s">
        <v>52</v>
      </c>
      <c r="Q934" s="60"/>
      <c r="R934" s="60"/>
      <c r="S934" s="60"/>
      <c r="T934" s="60"/>
      <c r="U934" s="60"/>
      <c r="V934" s="60"/>
      <c r="W934" s="60"/>
      <c r="X934" s="60"/>
      <c r="Y934" s="60"/>
    </row>
    <row r="935" spans="1:25" x14ac:dyDescent="0.2">
      <c r="A935" s="427"/>
      <c r="B935" s="427"/>
      <c r="C935" s="463"/>
      <c r="D935" s="465"/>
      <c r="E935" s="477"/>
      <c r="F935" s="478"/>
      <c r="G935" s="479"/>
      <c r="H935" s="481"/>
      <c r="I935" s="482"/>
      <c r="J935" s="483"/>
      <c r="K935" s="484"/>
      <c r="L935" s="501"/>
      <c r="M935" s="502"/>
      <c r="N935" s="471"/>
      <c r="O935" s="472"/>
      <c r="P935" s="473"/>
      <c r="Q935" s="60"/>
      <c r="R935" s="60"/>
      <c r="S935" s="60"/>
      <c r="T935" s="60"/>
      <c r="U935" s="60"/>
      <c r="V935" s="60"/>
      <c r="W935" s="60"/>
      <c r="X935" s="60"/>
      <c r="Y935" s="60"/>
    </row>
    <row r="936" spans="1:25" ht="23.25" x14ac:dyDescent="0.35">
      <c r="A936" s="426"/>
      <c r="B936" s="426" t="s">
        <v>1019</v>
      </c>
      <c r="D936" s="252" t="s">
        <v>1351</v>
      </c>
      <c r="E936" s="252"/>
      <c r="F936" s="252"/>
      <c r="G936" s="252"/>
      <c r="H936" s="252"/>
      <c r="I936" s="252"/>
      <c r="J936" s="252"/>
      <c r="K936" s="252"/>
      <c r="L936" s="252"/>
      <c r="M936" s="252"/>
      <c r="N936" s="252"/>
      <c r="O936" s="252"/>
      <c r="P936" s="252"/>
      <c r="Q936" s="60"/>
      <c r="R936" s="60"/>
      <c r="S936" s="60"/>
      <c r="T936" s="60"/>
      <c r="U936" s="60"/>
      <c r="V936" s="60"/>
      <c r="W936" s="60"/>
      <c r="X936" s="60"/>
      <c r="Y936" s="60"/>
    </row>
    <row r="937" spans="1:25" s="60" customFormat="1" ht="12.75" x14ac:dyDescent="0.2">
      <c r="A937" s="425"/>
      <c r="B937" s="425" t="s">
        <v>1019</v>
      </c>
      <c r="C937" s="61" t="s">
        <v>1352</v>
      </c>
      <c r="D937" s="49" t="s">
        <v>1353</v>
      </c>
      <c r="E937" s="45" t="s">
        <v>49</v>
      </c>
      <c r="F937" s="45">
        <v>6</v>
      </c>
      <c r="G937" s="46">
        <v>5.14</v>
      </c>
      <c r="H937" s="73">
        <f t="shared" ref="H937:H971" si="133">G937*0.95</f>
        <v>4.8829999999999991</v>
      </c>
      <c r="I937" s="46" t="s">
        <v>942</v>
      </c>
      <c r="J937" s="28" t="s">
        <v>14</v>
      </c>
      <c r="K937" s="218"/>
      <c r="L937" s="458"/>
      <c r="M937" s="459"/>
      <c r="N937" s="29">
        <f t="shared" ref="N937:N988" si="134">O937*G937</f>
        <v>0</v>
      </c>
      <c r="O937" s="3">
        <f t="shared" ref="O937:O988" si="135">L937*F937</f>
        <v>0</v>
      </c>
      <c r="P937" s="30">
        <v>20</v>
      </c>
    </row>
    <row r="938" spans="1:25" s="60" customFormat="1" ht="12.75" x14ac:dyDescent="0.2">
      <c r="A938" s="425"/>
      <c r="B938" s="425" t="s">
        <v>1019</v>
      </c>
      <c r="C938" s="104" t="s">
        <v>1354</v>
      </c>
      <c r="D938" s="9" t="s">
        <v>1355</v>
      </c>
      <c r="E938" s="26" t="s">
        <v>49</v>
      </c>
      <c r="F938" s="26">
        <v>6</v>
      </c>
      <c r="G938" s="27">
        <v>4.32</v>
      </c>
      <c r="H938" s="74">
        <f t="shared" si="133"/>
        <v>4.1040000000000001</v>
      </c>
      <c r="I938" s="27" t="s">
        <v>942</v>
      </c>
      <c r="J938" s="32" t="s">
        <v>14</v>
      </c>
      <c r="K938" s="196"/>
      <c r="L938" s="454"/>
      <c r="M938" s="455"/>
      <c r="N938" s="33">
        <f t="shared" si="134"/>
        <v>0</v>
      </c>
      <c r="O938" s="5">
        <f t="shared" si="135"/>
        <v>0</v>
      </c>
      <c r="P938" s="34">
        <v>20</v>
      </c>
    </row>
    <row r="939" spans="1:25" s="60" customFormat="1" ht="12.75" x14ac:dyDescent="0.2">
      <c r="A939" s="425"/>
      <c r="B939" s="425" t="s">
        <v>1019</v>
      </c>
      <c r="C939" s="62" t="s">
        <v>1356</v>
      </c>
      <c r="D939" s="10" t="s">
        <v>1357</v>
      </c>
      <c r="E939" s="36" t="s">
        <v>49</v>
      </c>
      <c r="F939" s="36">
        <v>6</v>
      </c>
      <c r="G939" s="37">
        <v>4.45</v>
      </c>
      <c r="H939" s="75">
        <f t="shared" si="133"/>
        <v>4.2275</v>
      </c>
      <c r="I939" s="37" t="s">
        <v>942</v>
      </c>
      <c r="J939" s="38" t="s">
        <v>14</v>
      </c>
      <c r="K939" s="199" t="s">
        <v>972</v>
      </c>
      <c r="L939" s="456"/>
      <c r="M939" s="457"/>
      <c r="N939" s="39">
        <f t="shared" si="134"/>
        <v>0</v>
      </c>
      <c r="O939" s="7">
        <f t="shared" si="135"/>
        <v>0</v>
      </c>
      <c r="P939" s="40">
        <v>20</v>
      </c>
    </row>
    <row r="940" spans="1:25" s="60" customFormat="1" ht="12.75" x14ac:dyDescent="0.2">
      <c r="A940" s="425"/>
      <c r="B940" s="425" t="s">
        <v>1019</v>
      </c>
      <c r="C940" s="61" t="s">
        <v>1358</v>
      </c>
      <c r="D940" s="49" t="s">
        <v>910</v>
      </c>
      <c r="E940" s="45" t="s">
        <v>49</v>
      </c>
      <c r="F940" s="45">
        <v>6</v>
      </c>
      <c r="G940" s="46">
        <v>3.13</v>
      </c>
      <c r="H940" s="73">
        <f t="shared" si="133"/>
        <v>2.9734999999999996</v>
      </c>
      <c r="I940" s="46" t="s">
        <v>942</v>
      </c>
      <c r="J940" s="28" t="s">
        <v>14</v>
      </c>
      <c r="K940" s="194"/>
      <c r="L940" s="458"/>
      <c r="M940" s="459"/>
      <c r="N940" s="29">
        <f t="shared" si="134"/>
        <v>0</v>
      </c>
      <c r="O940" s="3">
        <f t="shared" si="135"/>
        <v>0</v>
      </c>
      <c r="P940" s="30">
        <v>20</v>
      </c>
    </row>
    <row r="941" spans="1:25" s="60" customFormat="1" ht="12.75" x14ac:dyDescent="0.2">
      <c r="A941" s="425"/>
      <c r="B941" s="425" t="s">
        <v>1019</v>
      </c>
      <c r="C941" s="104" t="s">
        <v>1359</v>
      </c>
      <c r="D941" s="9" t="s">
        <v>1439</v>
      </c>
      <c r="E941" s="26" t="s">
        <v>49</v>
      </c>
      <c r="F941" s="26">
        <v>6</v>
      </c>
      <c r="G941" s="27">
        <v>4.16</v>
      </c>
      <c r="H941" s="74">
        <f t="shared" si="133"/>
        <v>3.952</v>
      </c>
      <c r="I941" s="27" t="s">
        <v>942</v>
      </c>
      <c r="J941" s="32" t="s">
        <v>14</v>
      </c>
      <c r="K941" s="197"/>
      <c r="L941" s="456"/>
      <c r="M941" s="457"/>
      <c r="N941" s="33">
        <f t="shared" si="134"/>
        <v>0</v>
      </c>
      <c r="O941" s="5">
        <f t="shared" si="135"/>
        <v>0</v>
      </c>
      <c r="P941" s="34">
        <v>20</v>
      </c>
    </row>
    <row r="942" spans="1:25" s="60" customFormat="1" ht="12.75" x14ac:dyDescent="0.2">
      <c r="A942" s="425"/>
      <c r="B942" s="425" t="s">
        <v>1019</v>
      </c>
      <c r="C942" s="61" t="s">
        <v>1360</v>
      </c>
      <c r="D942" s="49" t="s">
        <v>1361</v>
      </c>
      <c r="E942" s="45" t="s">
        <v>49</v>
      </c>
      <c r="F942" s="45">
        <v>6</v>
      </c>
      <c r="G942" s="46">
        <v>4.74</v>
      </c>
      <c r="H942" s="73">
        <f t="shared" si="133"/>
        <v>4.5030000000000001</v>
      </c>
      <c r="I942" s="46" t="s">
        <v>942</v>
      </c>
      <c r="J942" s="28" t="s">
        <v>14</v>
      </c>
      <c r="K942" s="225"/>
      <c r="L942" s="458"/>
      <c r="M942" s="459"/>
      <c r="N942" s="29">
        <f t="shared" si="134"/>
        <v>0</v>
      </c>
      <c r="O942" s="3">
        <f t="shared" si="135"/>
        <v>0</v>
      </c>
      <c r="P942" s="30">
        <v>20</v>
      </c>
    </row>
    <row r="943" spans="1:25" s="60" customFormat="1" ht="12.75" x14ac:dyDescent="0.2">
      <c r="A943" s="425"/>
      <c r="B943" s="425" t="s">
        <v>1019</v>
      </c>
      <c r="C943" s="104" t="s">
        <v>1362</v>
      </c>
      <c r="D943" s="9" t="s">
        <v>1363</v>
      </c>
      <c r="E943" s="26" t="s">
        <v>49</v>
      </c>
      <c r="F943" s="26">
        <v>6</v>
      </c>
      <c r="G943" s="27">
        <v>4.9400000000000004</v>
      </c>
      <c r="H943" s="74">
        <f t="shared" si="133"/>
        <v>4.6930000000000005</v>
      </c>
      <c r="I943" s="27" t="s">
        <v>942</v>
      </c>
      <c r="J943" s="32" t="s">
        <v>14</v>
      </c>
      <c r="K943" s="196"/>
      <c r="L943" s="454"/>
      <c r="M943" s="455"/>
      <c r="N943" s="33">
        <f t="shared" si="134"/>
        <v>0</v>
      </c>
      <c r="O943" s="5">
        <f t="shared" si="135"/>
        <v>0</v>
      </c>
      <c r="P943" s="34">
        <v>20</v>
      </c>
    </row>
    <row r="944" spans="1:25" s="60" customFormat="1" ht="12.75" x14ac:dyDescent="0.2">
      <c r="A944" s="425"/>
      <c r="B944" s="425" t="s">
        <v>1019</v>
      </c>
      <c r="C944" s="104" t="s">
        <v>1364</v>
      </c>
      <c r="D944" s="9" t="s">
        <v>1365</v>
      </c>
      <c r="E944" s="26" t="s">
        <v>49</v>
      </c>
      <c r="F944" s="26">
        <v>6</v>
      </c>
      <c r="G944" s="27">
        <v>4.22</v>
      </c>
      <c r="H944" s="74">
        <f t="shared" si="133"/>
        <v>4.0089999999999995</v>
      </c>
      <c r="I944" s="27" t="s">
        <v>942</v>
      </c>
      <c r="J944" s="32" t="s">
        <v>14</v>
      </c>
      <c r="K944" s="195"/>
      <c r="L944" s="454"/>
      <c r="M944" s="455"/>
      <c r="N944" s="33">
        <f t="shared" si="134"/>
        <v>0</v>
      </c>
      <c r="O944" s="5">
        <f t="shared" si="135"/>
        <v>0</v>
      </c>
      <c r="P944" s="34">
        <v>20</v>
      </c>
    </row>
    <row r="945" spans="1:16" s="60" customFormat="1" ht="12.75" x14ac:dyDescent="0.2">
      <c r="A945" s="425"/>
      <c r="B945" s="425" t="s">
        <v>1019</v>
      </c>
      <c r="C945" s="62" t="s">
        <v>1366</v>
      </c>
      <c r="D945" s="10" t="s">
        <v>1367</v>
      </c>
      <c r="E945" s="36" t="s">
        <v>49</v>
      </c>
      <c r="F945" s="36">
        <v>6</v>
      </c>
      <c r="G945" s="37">
        <v>4.63</v>
      </c>
      <c r="H945" s="75">
        <f t="shared" si="133"/>
        <v>4.3984999999999994</v>
      </c>
      <c r="I945" s="37" t="s">
        <v>942</v>
      </c>
      <c r="J945" s="38" t="s">
        <v>14</v>
      </c>
      <c r="K945" s="199"/>
      <c r="L945" s="456"/>
      <c r="M945" s="457"/>
      <c r="N945" s="39">
        <f t="shared" si="134"/>
        <v>0</v>
      </c>
      <c r="O945" s="7">
        <f t="shared" si="135"/>
        <v>0</v>
      </c>
      <c r="P945" s="40">
        <v>20</v>
      </c>
    </row>
    <row r="946" spans="1:16" s="60" customFormat="1" ht="12.75" x14ac:dyDescent="0.2">
      <c r="A946" s="425"/>
      <c r="B946" s="425" t="s">
        <v>1019</v>
      </c>
      <c r="C946" s="105" t="s">
        <v>1368</v>
      </c>
      <c r="D946" s="51" t="s">
        <v>3931</v>
      </c>
      <c r="E946" s="64" t="s">
        <v>49</v>
      </c>
      <c r="F946" s="64">
        <v>6</v>
      </c>
      <c r="G946" s="76">
        <v>3.47</v>
      </c>
      <c r="H946" s="77">
        <f t="shared" si="133"/>
        <v>3.2965</v>
      </c>
      <c r="I946" s="76" t="s">
        <v>942</v>
      </c>
      <c r="J946" s="78" t="s">
        <v>14</v>
      </c>
      <c r="K946" s="221"/>
      <c r="L946" s="474"/>
      <c r="M946" s="475"/>
      <c r="N946" s="65">
        <f t="shared" si="134"/>
        <v>0</v>
      </c>
      <c r="O946" s="57">
        <f t="shared" si="135"/>
        <v>0</v>
      </c>
      <c r="P946" s="66">
        <v>20</v>
      </c>
    </row>
    <row r="947" spans="1:16" s="60" customFormat="1" ht="12.75" x14ac:dyDescent="0.2">
      <c r="A947" s="425"/>
      <c r="B947" s="425" t="s">
        <v>1019</v>
      </c>
      <c r="C947" s="104" t="s">
        <v>1369</v>
      </c>
      <c r="D947" s="9" t="s">
        <v>1440</v>
      </c>
      <c r="E947" s="26" t="s">
        <v>49</v>
      </c>
      <c r="F947" s="26">
        <v>6</v>
      </c>
      <c r="G947" s="27">
        <v>8.6300000000000008</v>
      </c>
      <c r="H947" s="74">
        <f t="shared" si="133"/>
        <v>8.198500000000001</v>
      </c>
      <c r="I947" s="27" t="s">
        <v>942</v>
      </c>
      <c r="J947" s="32" t="s">
        <v>14</v>
      </c>
      <c r="K947" s="195"/>
      <c r="L947" s="458"/>
      <c r="M947" s="459"/>
      <c r="N947" s="33">
        <f t="shared" si="134"/>
        <v>0</v>
      </c>
      <c r="O947" s="5">
        <f t="shared" si="135"/>
        <v>0</v>
      </c>
      <c r="P947" s="34">
        <v>20</v>
      </c>
    </row>
    <row r="948" spans="1:16" s="60" customFormat="1" ht="12.75" x14ac:dyDescent="0.2">
      <c r="A948" s="425"/>
      <c r="B948" s="425" t="s">
        <v>1019</v>
      </c>
      <c r="C948" s="62" t="s">
        <v>1370</v>
      </c>
      <c r="D948" s="10" t="s">
        <v>1371</v>
      </c>
      <c r="E948" s="36" t="s">
        <v>49</v>
      </c>
      <c r="F948" s="36">
        <v>6</v>
      </c>
      <c r="G948" s="37">
        <v>10.89</v>
      </c>
      <c r="H948" s="75">
        <f t="shared" si="133"/>
        <v>10.345499999999999</v>
      </c>
      <c r="I948" s="37" t="s">
        <v>942</v>
      </c>
      <c r="J948" s="38" t="s">
        <v>14</v>
      </c>
      <c r="K948" s="199"/>
      <c r="L948" s="456"/>
      <c r="M948" s="457"/>
      <c r="N948" s="39">
        <f t="shared" si="134"/>
        <v>0</v>
      </c>
      <c r="O948" s="7">
        <f t="shared" si="135"/>
        <v>0</v>
      </c>
      <c r="P948" s="40">
        <v>20</v>
      </c>
    </row>
    <row r="949" spans="1:16" s="60" customFormat="1" ht="12.75" x14ac:dyDescent="0.2">
      <c r="A949" s="425"/>
      <c r="B949" s="425" t="s">
        <v>1019</v>
      </c>
      <c r="C949" s="61" t="s">
        <v>1372</v>
      </c>
      <c r="D949" s="49" t="s">
        <v>1373</v>
      </c>
      <c r="E949" s="45" t="s">
        <v>49</v>
      </c>
      <c r="F949" s="45">
        <v>6</v>
      </c>
      <c r="G949" s="46">
        <v>10.37</v>
      </c>
      <c r="H949" s="73">
        <f t="shared" si="133"/>
        <v>9.8514999999999979</v>
      </c>
      <c r="I949" s="46" t="s">
        <v>942</v>
      </c>
      <c r="J949" s="28" t="s">
        <v>14</v>
      </c>
      <c r="K949" s="194"/>
      <c r="L949" s="458"/>
      <c r="M949" s="459"/>
      <c r="N949" s="29">
        <f t="shared" si="134"/>
        <v>0</v>
      </c>
      <c r="O949" s="3">
        <f t="shared" si="135"/>
        <v>0</v>
      </c>
      <c r="P949" s="30">
        <v>20</v>
      </c>
    </row>
    <row r="950" spans="1:16" s="60" customFormat="1" ht="12.75" x14ac:dyDescent="0.2">
      <c r="A950" s="425"/>
      <c r="B950" s="425" t="s">
        <v>1019</v>
      </c>
      <c r="C950" s="62" t="s">
        <v>1374</v>
      </c>
      <c r="D950" s="10" t="s">
        <v>1375</v>
      </c>
      <c r="E950" s="36" t="s">
        <v>49</v>
      </c>
      <c r="F950" s="36">
        <v>6</v>
      </c>
      <c r="G950" s="37">
        <v>16.420000000000002</v>
      </c>
      <c r="H950" s="75">
        <f t="shared" si="133"/>
        <v>15.599</v>
      </c>
      <c r="I950" s="37" t="s">
        <v>942</v>
      </c>
      <c r="J950" s="38" t="s">
        <v>14</v>
      </c>
      <c r="K950" s="199"/>
      <c r="L950" s="456"/>
      <c r="M950" s="457"/>
      <c r="N950" s="39">
        <f t="shared" si="134"/>
        <v>0</v>
      </c>
      <c r="O950" s="7">
        <f t="shared" si="135"/>
        <v>0</v>
      </c>
      <c r="P950" s="40">
        <v>20</v>
      </c>
    </row>
    <row r="951" spans="1:16" s="60" customFormat="1" ht="12.75" x14ac:dyDescent="0.2">
      <c r="A951" s="425"/>
      <c r="B951" s="425" t="s">
        <v>1019</v>
      </c>
      <c r="C951" s="104" t="s">
        <v>1376</v>
      </c>
      <c r="D951" s="9" t="s">
        <v>1441</v>
      </c>
      <c r="E951" s="26" t="s">
        <v>49</v>
      </c>
      <c r="F951" s="26">
        <v>6</v>
      </c>
      <c r="G951" s="27">
        <v>7.67</v>
      </c>
      <c r="H951" s="74">
        <f t="shared" si="133"/>
        <v>7.2864999999999993</v>
      </c>
      <c r="I951" s="27" t="s">
        <v>942</v>
      </c>
      <c r="J951" s="222" t="s">
        <v>960</v>
      </c>
      <c r="K951" s="195" t="s">
        <v>1025</v>
      </c>
      <c r="L951" s="458"/>
      <c r="M951" s="459"/>
      <c r="N951" s="33">
        <f t="shared" si="134"/>
        <v>0</v>
      </c>
      <c r="O951" s="5">
        <f t="shared" si="135"/>
        <v>0</v>
      </c>
      <c r="P951" s="34">
        <v>20</v>
      </c>
    </row>
    <row r="952" spans="1:16" s="60" customFormat="1" ht="12.75" x14ac:dyDescent="0.2">
      <c r="A952" s="425"/>
      <c r="B952" s="425" t="s">
        <v>1019</v>
      </c>
      <c r="C952" s="104" t="s">
        <v>1377</v>
      </c>
      <c r="D952" s="9" t="s">
        <v>1442</v>
      </c>
      <c r="E952" s="26" t="s">
        <v>49</v>
      </c>
      <c r="F952" s="26">
        <v>6</v>
      </c>
      <c r="G952" s="27">
        <v>6.89</v>
      </c>
      <c r="H952" s="74">
        <f t="shared" si="133"/>
        <v>6.5454999999999997</v>
      </c>
      <c r="I952" s="27" t="s">
        <v>942</v>
      </c>
      <c r="J952" s="32" t="s">
        <v>14</v>
      </c>
      <c r="K952" s="228" t="s">
        <v>1378</v>
      </c>
      <c r="L952" s="456"/>
      <c r="M952" s="457"/>
      <c r="N952" s="33">
        <f t="shared" si="134"/>
        <v>0</v>
      </c>
      <c r="O952" s="5">
        <f t="shared" si="135"/>
        <v>0</v>
      </c>
      <c r="P952" s="34">
        <v>20</v>
      </c>
    </row>
    <row r="953" spans="1:16" s="60" customFormat="1" ht="12.75" x14ac:dyDescent="0.2">
      <c r="A953" s="425"/>
      <c r="B953" s="425" t="s">
        <v>1019</v>
      </c>
      <c r="C953" s="61" t="s">
        <v>1379</v>
      </c>
      <c r="D953" s="49" t="s">
        <v>1380</v>
      </c>
      <c r="E953" s="45" t="s">
        <v>49</v>
      </c>
      <c r="F953" s="45">
        <v>6</v>
      </c>
      <c r="G953" s="46">
        <v>4.43</v>
      </c>
      <c r="H953" s="73">
        <f t="shared" si="133"/>
        <v>4.2084999999999999</v>
      </c>
      <c r="I953" s="46" t="s">
        <v>942</v>
      </c>
      <c r="J953" s="28" t="s">
        <v>14</v>
      </c>
      <c r="K953" s="229"/>
      <c r="L953" s="458"/>
      <c r="M953" s="459"/>
      <c r="N953" s="29">
        <f t="shared" si="134"/>
        <v>0</v>
      </c>
      <c r="O953" s="3">
        <f t="shared" si="135"/>
        <v>0</v>
      </c>
      <c r="P953" s="30">
        <v>20</v>
      </c>
    </row>
    <row r="954" spans="1:16" s="60" customFormat="1" ht="12.75" x14ac:dyDescent="0.2">
      <c r="A954" s="425"/>
      <c r="B954" s="425" t="s">
        <v>1019</v>
      </c>
      <c r="C954" s="104" t="s">
        <v>1381</v>
      </c>
      <c r="D954" s="9" t="s">
        <v>1382</v>
      </c>
      <c r="E954" s="26" t="s">
        <v>49</v>
      </c>
      <c r="F954" s="26">
        <v>6</v>
      </c>
      <c r="G954" s="27">
        <v>5.53</v>
      </c>
      <c r="H954" s="74">
        <f t="shared" si="133"/>
        <v>5.2534999999999998</v>
      </c>
      <c r="I954" s="27" t="s">
        <v>942</v>
      </c>
      <c r="J954" s="32" t="s">
        <v>14</v>
      </c>
      <c r="K954" s="230"/>
      <c r="L954" s="454"/>
      <c r="M954" s="455"/>
      <c r="N954" s="33">
        <f t="shared" si="134"/>
        <v>0</v>
      </c>
      <c r="O954" s="5">
        <f t="shared" si="135"/>
        <v>0</v>
      </c>
      <c r="P954" s="34">
        <v>20</v>
      </c>
    </row>
    <row r="955" spans="1:16" s="60" customFormat="1" ht="12.75" x14ac:dyDescent="0.2">
      <c r="A955" s="425"/>
      <c r="B955" s="425" t="s">
        <v>1019</v>
      </c>
      <c r="C955" s="104" t="s">
        <v>1383</v>
      </c>
      <c r="D955" s="9" t="s">
        <v>1384</v>
      </c>
      <c r="E955" s="26" t="s">
        <v>49</v>
      </c>
      <c r="F955" s="26">
        <v>6</v>
      </c>
      <c r="G955" s="27">
        <v>5.26</v>
      </c>
      <c r="H955" s="74">
        <f t="shared" si="133"/>
        <v>4.9969999999999999</v>
      </c>
      <c r="I955" s="27" t="s">
        <v>942</v>
      </c>
      <c r="J955" s="32" t="s">
        <v>14</v>
      </c>
      <c r="K955" s="231"/>
      <c r="L955" s="454"/>
      <c r="M955" s="455"/>
      <c r="N955" s="33">
        <f t="shared" si="134"/>
        <v>0</v>
      </c>
      <c r="O955" s="5">
        <f t="shared" si="135"/>
        <v>0</v>
      </c>
      <c r="P955" s="34">
        <v>20</v>
      </c>
    </row>
    <row r="956" spans="1:16" s="60" customFormat="1" ht="12.75" x14ac:dyDescent="0.2">
      <c r="A956" s="425"/>
      <c r="B956" s="425" t="s">
        <v>1019</v>
      </c>
      <c r="C956" s="104" t="s">
        <v>1385</v>
      </c>
      <c r="D956" s="9" t="s">
        <v>1384</v>
      </c>
      <c r="E956" s="217" t="s">
        <v>699</v>
      </c>
      <c r="F956" s="26">
        <v>6</v>
      </c>
      <c r="G956" s="27">
        <v>3.56</v>
      </c>
      <c r="H956" s="74">
        <f t="shared" si="133"/>
        <v>3.3819999999999997</v>
      </c>
      <c r="I956" s="27" t="s">
        <v>942</v>
      </c>
      <c r="J956" s="32" t="s">
        <v>14</v>
      </c>
      <c r="K956" s="195"/>
      <c r="L956" s="454"/>
      <c r="M956" s="455"/>
      <c r="N956" s="33">
        <f t="shared" si="134"/>
        <v>0</v>
      </c>
      <c r="O956" s="5">
        <f t="shared" si="135"/>
        <v>0</v>
      </c>
      <c r="P956" s="34">
        <v>20</v>
      </c>
    </row>
    <row r="957" spans="1:16" s="60" customFormat="1" ht="12.75" x14ac:dyDescent="0.2">
      <c r="A957" s="425"/>
      <c r="B957" s="425" t="s">
        <v>1019</v>
      </c>
      <c r="C957" s="104" t="s">
        <v>1386</v>
      </c>
      <c r="D957" s="9" t="s">
        <v>1387</v>
      </c>
      <c r="E957" s="26" t="s">
        <v>49</v>
      </c>
      <c r="F957" s="26">
        <v>6</v>
      </c>
      <c r="G957" s="27">
        <v>5.0999999999999996</v>
      </c>
      <c r="H957" s="74">
        <f t="shared" si="133"/>
        <v>4.8449999999999998</v>
      </c>
      <c r="I957" s="27" t="s">
        <v>942</v>
      </c>
      <c r="J957" s="32" t="s">
        <v>14</v>
      </c>
      <c r="K957" s="195"/>
      <c r="L957" s="454"/>
      <c r="M957" s="455"/>
      <c r="N957" s="33">
        <f t="shared" si="134"/>
        <v>0</v>
      </c>
      <c r="O957" s="5">
        <f t="shared" si="135"/>
        <v>0</v>
      </c>
      <c r="P957" s="34">
        <v>20</v>
      </c>
    </row>
    <row r="958" spans="1:16" s="60" customFormat="1" ht="12.75" x14ac:dyDescent="0.2">
      <c r="A958" s="425"/>
      <c r="B958" s="425" t="s">
        <v>1019</v>
      </c>
      <c r="C958" s="104" t="s">
        <v>1388</v>
      </c>
      <c r="D958" s="9" t="s">
        <v>1443</v>
      </c>
      <c r="E958" s="26" t="s">
        <v>49</v>
      </c>
      <c r="F958" s="26">
        <v>6</v>
      </c>
      <c r="G958" s="27">
        <v>5.79</v>
      </c>
      <c r="H958" s="74">
        <f t="shared" si="133"/>
        <v>5.5004999999999997</v>
      </c>
      <c r="I958" s="27" t="s">
        <v>942</v>
      </c>
      <c r="J958" s="32" t="s">
        <v>14</v>
      </c>
      <c r="K958" s="195"/>
      <c r="L958" s="454"/>
      <c r="M958" s="455"/>
      <c r="N958" s="33">
        <f t="shared" si="134"/>
        <v>0</v>
      </c>
      <c r="O958" s="5">
        <f t="shared" si="135"/>
        <v>0</v>
      </c>
      <c r="P958" s="34">
        <v>20</v>
      </c>
    </row>
    <row r="959" spans="1:16" s="60" customFormat="1" ht="12.75" x14ac:dyDescent="0.2">
      <c r="A959" s="425"/>
      <c r="B959" s="425" t="s">
        <v>1019</v>
      </c>
      <c r="C959" s="104" t="s">
        <v>1389</v>
      </c>
      <c r="D959" s="9" t="s">
        <v>1390</v>
      </c>
      <c r="E959" s="26" t="s">
        <v>49</v>
      </c>
      <c r="F959" s="26">
        <v>6</v>
      </c>
      <c r="G959" s="27">
        <v>4.0999999999999996</v>
      </c>
      <c r="H959" s="74">
        <f t="shared" si="133"/>
        <v>3.8949999999999996</v>
      </c>
      <c r="I959" s="27" t="s">
        <v>942</v>
      </c>
      <c r="J959" s="32" t="s">
        <v>14</v>
      </c>
      <c r="K959" s="195"/>
      <c r="L959" s="454"/>
      <c r="M959" s="455"/>
      <c r="N959" s="33">
        <f t="shared" si="134"/>
        <v>0</v>
      </c>
      <c r="O959" s="5">
        <f t="shared" si="135"/>
        <v>0</v>
      </c>
      <c r="P959" s="34">
        <v>20</v>
      </c>
    </row>
    <row r="960" spans="1:16" s="60" customFormat="1" ht="12.75" x14ac:dyDescent="0.2">
      <c r="A960" s="425"/>
      <c r="B960" s="425" t="s">
        <v>1019</v>
      </c>
      <c r="C960" s="104" t="s">
        <v>1391</v>
      </c>
      <c r="D960" s="9" t="s">
        <v>1392</v>
      </c>
      <c r="E960" s="26" t="s">
        <v>49</v>
      </c>
      <c r="F960" s="26">
        <v>6</v>
      </c>
      <c r="G960" s="27">
        <v>6</v>
      </c>
      <c r="H960" s="74">
        <f t="shared" si="133"/>
        <v>5.6999999999999993</v>
      </c>
      <c r="I960" s="27" t="s">
        <v>942</v>
      </c>
      <c r="J960" s="32" t="s">
        <v>14</v>
      </c>
      <c r="K960" s="196"/>
      <c r="L960" s="454"/>
      <c r="M960" s="455"/>
      <c r="N960" s="33">
        <f t="shared" si="134"/>
        <v>0</v>
      </c>
      <c r="O960" s="5">
        <f t="shared" si="135"/>
        <v>0</v>
      </c>
      <c r="P960" s="34">
        <v>20</v>
      </c>
    </row>
    <row r="961" spans="1:25" s="60" customFormat="1" ht="12.75" x14ac:dyDescent="0.2">
      <c r="A961" s="425"/>
      <c r="B961" s="425" t="s">
        <v>1019</v>
      </c>
      <c r="C961" s="104" t="s">
        <v>1393</v>
      </c>
      <c r="D961" s="9" t="s">
        <v>1394</v>
      </c>
      <c r="E961" s="26" t="s">
        <v>49</v>
      </c>
      <c r="F961" s="26">
        <v>6</v>
      </c>
      <c r="G961" s="27">
        <v>4.3499999999999996</v>
      </c>
      <c r="H961" s="74">
        <f t="shared" si="133"/>
        <v>4.1324999999999994</v>
      </c>
      <c r="I961" s="27" t="s">
        <v>942</v>
      </c>
      <c r="J961" s="32" t="s">
        <v>14</v>
      </c>
      <c r="K961" s="195"/>
      <c r="L961" s="454"/>
      <c r="M961" s="455"/>
      <c r="N961" s="33">
        <f t="shared" si="134"/>
        <v>0</v>
      </c>
      <c r="O961" s="5">
        <f t="shared" si="135"/>
        <v>0</v>
      </c>
      <c r="P961" s="34">
        <v>20</v>
      </c>
    </row>
    <row r="962" spans="1:25" s="60" customFormat="1" ht="12.75" x14ac:dyDescent="0.2">
      <c r="A962" s="425"/>
      <c r="B962" s="425" t="s">
        <v>1019</v>
      </c>
      <c r="C962" s="104" t="s">
        <v>1395</v>
      </c>
      <c r="D962" s="9" t="s">
        <v>1396</v>
      </c>
      <c r="E962" s="26" t="s">
        <v>49</v>
      </c>
      <c r="F962" s="26">
        <v>6</v>
      </c>
      <c r="G962" s="27">
        <v>6.53</v>
      </c>
      <c r="H962" s="74">
        <f t="shared" si="133"/>
        <v>6.2035</v>
      </c>
      <c r="I962" s="27" t="s">
        <v>942</v>
      </c>
      <c r="J962" s="32" t="s">
        <v>14</v>
      </c>
      <c r="K962" s="195"/>
      <c r="L962" s="454"/>
      <c r="M962" s="455"/>
      <c r="N962" s="33">
        <f t="shared" si="134"/>
        <v>0</v>
      </c>
      <c r="O962" s="5">
        <f t="shared" si="135"/>
        <v>0</v>
      </c>
      <c r="P962" s="34">
        <v>20</v>
      </c>
    </row>
    <row r="963" spans="1:25" s="60" customFormat="1" ht="12.75" x14ac:dyDescent="0.2">
      <c r="A963" s="425"/>
      <c r="B963" s="425" t="s">
        <v>1019</v>
      </c>
      <c r="C963" s="104" t="s">
        <v>1397</v>
      </c>
      <c r="D963" s="9" t="s">
        <v>1398</v>
      </c>
      <c r="E963" s="26" t="s">
        <v>49</v>
      </c>
      <c r="F963" s="26">
        <v>6</v>
      </c>
      <c r="G963" s="27">
        <v>4.09</v>
      </c>
      <c r="H963" s="74">
        <f t="shared" si="133"/>
        <v>3.8854999999999995</v>
      </c>
      <c r="I963" s="27" t="s">
        <v>942</v>
      </c>
      <c r="J963" s="32" t="s">
        <v>14</v>
      </c>
      <c r="K963" s="195"/>
      <c r="L963" s="454"/>
      <c r="M963" s="455"/>
      <c r="N963" s="33">
        <f t="shared" si="134"/>
        <v>0</v>
      </c>
      <c r="O963" s="5">
        <f t="shared" si="135"/>
        <v>0</v>
      </c>
      <c r="P963" s="34">
        <v>20</v>
      </c>
    </row>
    <row r="964" spans="1:25" s="60" customFormat="1" ht="12.75" x14ac:dyDescent="0.2">
      <c r="A964" s="425"/>
      <c r="B964" s="425" t="s">
        <v>1019</v>
      </c>
      <c r="C964" s="104" t="s">
        <v>1399</v>
      </c>
      <c r="D964" s="9" t="s">
        <v>1444</v>
      </c>
      <c r="E964" s="26" t="s">
        <v>49</v>
      </c>
      <c r="F964" s="26">
        <v>6</v>
      </c>
      <c r="G964" s="27">
        <v>5.0999999999999996</v>
      </c>
      <c r="H964" s="74">
        <f t="shared" si="133"/>
        <v>4.8449999999999998</v>
      </c>
      <c r="I964" s="27" t="s">
        <v>942</v>
      </c>
      <c r="J964" s="222" t="s">
        <v>960</v>
      </c>
      <c r="K964" s="195" t="s">
        <v>1025</v>
      </c>
      <c r="L964" s="454"/>
      <c r="M964" s="455"/>
      <c r="N964" s="33">
        <f t="shared" si="134"/>
        <v>0</v>
      </c>
      <c r="O964" s="5">
        <f t="shared" si="135"/>
        <v>0</v>
      </c>
      <c r="P964" s="34">
        <v>20</v>
      </c>
    </row>
    <row r="965" spans="1:25" s="60" customFormat="1" ht="12.75" x14ac:dyDescent="0.2">
      <c r="A965" s="425"/>
      <c r="B965" s="425" t="s">
        <v>1019</v>
      </c>
      <c r="C965" s="104" t="s">
        <v>1400</v>
      </c>
      <c r="D965" s="9" t="s">
        <v>1445</v>
      </c>
      <c r="E965" s="26" t="s">
        <v>49</v>
      </c>
      <c r="F965" s="26">
        <v>6</v>
      </c>
      <c r="G965" s="27">
        <v>6.32</v>
      </c>
      <c r="H965" s="74">
        <f t="shared" si="133"/>
        <v>6.0039999999999996</v>
      </c>
      <c r="I965" s="27" t="s">
        <v>942</v>
      </c>
      <c r="J965" s="222" t="s">
        <v>1116</v>
      </c>
      <c r="K965" s="195" t="s">
        <v>1117</v>
      </c>
      <c r="L965" s="454"/>
      <c r="M965" s="455"/>
      <c r="N965" s="33">
        <f t="shared" si="134"/>
        <v>0</v>
      </c>
      <c r="O965" s="5">
        <f t="shared" si="135"/>
        <v>0</v>
      </c>
      <c r="P965" s="34">
        <v>20</v>
      </c>
    </row>
    <row r="966" spans="1:25" s="60" customFormat="1" ht="12.75" x14ac:dyDescent="0.2">
      <c r="A966" s="425"/>
      <c r="B966" s="425" t="s">
        <v>1019</v>
      </c>
      <c r="C966" s="62" t="s">
        <v>1401</v>
      </c>
      <c r="D966" s="10" t="s">
        <v>1402</v>
      </c>
      <c r="E966" s="36" t="s">
        <v>49</v>
      </c>
      <c r="F966" s="36">
        <v>6</v>
      </c>
      <c r="G966" s="37">
        <v>4.32</v>
      </c>
      <c r="H966" s="75">
        <f t="shared" si="133"/>
        <v>4.1040000000000001</v>
      </c>
      <c r="I966" s="37" t="s">
        <v>942</v>
      </c>
      <c r="J966" s="224" t="s">
        <v>1116</v>
      </c>
      <c r="K966" s="199" t="s">
        <v>1117</v>
      </c>
      <c r="L966" s="456"/>
      <c r="M966" s="457"/>
      <c r="N966" s="39">
        <f t="shared" si="134"/>
        <v>0</v>
      </c>
      <c r="O966" s="7">
        <f t="shared" si="135"/>
        <v>0</v>
      </c>
      <c r="P966" s="40">
        <v>20</v>
      </c>
    </row>
    <row r="967" spans="1:25" s="60" customFormat="1" ht="12.75" x14ac:dyDescent="0.2">
      <c r="A967" s="425"/>
      <c r="B967" s="425" t="s">
        <v>1019</v>
      </c>
      <c r="C967" s="61" t="s">
        <v>1403</v>
      </c>
      <c r="D967" s="49" t="s">
        <v>3879</v>
      </c>
      <c r="E967" s="45" t="s">
        <v>49</v>
      </c>
      <c r="F967" s="45">
        <v>6</v>
      </c>
      <c r="G967" s="46">
        <v>11.42</v>
      </c>
      <c r="H967" s="73">
        <f t="shared" si="133"/>
        <v>10.849</v>
      </c>
      <c r="I967" s="46" t="s">
        <v>942</v>
      </c>
      <c r="J967" s="28" t="s">
        <v>14</v>
      </c>
      <c r="K967" s="194"/>
      <c r="L967" s="458"/>
      <c r="M967" s="459"/>
      <c r="N967" s="29">
        <f t="shared" si="134"/>
        <v>0</v>
      </c>
      <c r="O967" s="3">
        <f t="shared" si="135"/>
        <v>0</v>
      </c>
      <c r="P967" s="30">
        <v>20</v>
      </c>
    </row>
    <row r="968" spans="1:25" s="60" customFormat="1" ht="12.75" x14ac:dyDescent="0.2">
      <c r="A968" s="425"/>
      <c r="B968" s="425" t="s">
        <v>1019</v>
      </c>
      <c r="C968" s="104" t="s">
        <v>1404</v>
      </c>
      <c r="D968" s="9" t="s">
        <v>3879</v>
      </c>
      <c r="E968" s="217" t="s">
        <v>699</v>
      </c>
      <c r="F968" s="26">
        <v>12</v>
      </c>
      <c r="G968" s="27">
        <v>6.53</v>
      </c>
      <c r="H968" s="74">
        <f t="shared" si="133"/>
        <v>6.2035</v>
      </c>
      <c r="I968" s="27" t="s">
        <v>942</v>
      </c>
      <c r="J968" s="32" t="s">
        <v>14</v>
      </c>
      <c r="K968" s="195"/>
      <c r="L968" s="454"/>
      <c r="M968" s="455"/>
      <c r="N968" s="33">
        <f t="shared" si="134"/>
        <v>0</v>
      </c>
      <c r="O968" s="5">
        <f t="shared" si="135"/>
        <v>0</v>
      </c>
      <c r="P968" s="34">
        <v>20</v>
      </c>
    </row>
    <row r="969" spans="1:25" s="60" customFormat="1" ht="12.75" x14ac:dyDescent="0.2">
      <c r="A969" s="425"/>
      <c r="B969" s="425" t="s">
        <v>1019</v>
      </c>
      <c r="C969" s="62" t="s">
        <v>1405</v>
      </c>
      <c r="D969" s="10" t="s">
        <v>1406</v>
      </c>
      <c r="E969" s="36" t="s">
        <v>49</v>
      </c>
      <c r="F969" s="36">
        <v>6</v>
      </c>
      <c r="G969" s="37">
        <v>8.9499999999999993</v>
      </c>
      <c r="H969" s="75">
        <f t="shared" si="133"/>
        <v>8.5024999999999995</v>
      </c>
      <c r="I969" s="37" t="s">
        <v>942</v>
      </c>
      <c r="J969" s="38" t="s">
        <v>14</v>
      </c>
      <c r="K969" s="200"/>
      <c r="L969" s="456"/>
      <c r="M969" s="457"/>
      <c r="N969" s="39">
        <f t="shared" si="134"/>
        <v>0</v>
      </c>
      <c r="O969" s="7">
        <f t="shared" si="135"/>
        <v>0</v>
      </c>
      <c r="P969" s="40">
        <v>20</v>
      </c>
    </row>
    <row r="970" spans="1:25" s="60" customFormat="1" ht="12.75" x14ac:dyDescent="0.2">
      <c r="A970" s="425"/>
      <c r="B970" s="425" t="s">
        <v>1019</v>
      </c>
      <c r="C970" s="62" t="s">
        <v>1407</v>
      </c>
      <c r="D970" s="10" t="s">
        <v>1408</v>
      </c>
      <c r="E970" s="36" t="s">
        <v>49</v>
      </c>
      <c r="F970" s="36">
        <v>6</v>
      </c>
      <c r="G970" s="37">
        <v>11.58</v>
      </c>
      <c r="H970" s="75">
        <f t="shared" si="133"/>
        <v>11.000999999999999</v>
      </c>
      <c r="I970" s="37" t="s">
        <v>942</v>
      </c>
      <c r="J970" s="38" t="s">
        <v>14</v>
      </c>
      <c r="K970" s="200" t="s">
        <v>3877</v>
      </c>
      <c r="L970" s="474"/>
      <c r="M970" s="475"/>
      <c r="N970" s="39">
        <f t="shared" si="134"/>
        <v>0</v>
      </c>
      <c r="O970" s="57">
        <f t="shared" si="135"/>
        <v>0</v>
      </c>
      <c r="P970" s="66">
        <v>20</v>
      </c>
    </row>
    <row r="971" spans="1:25" s="60" customFormat="1" ht="12.75" x14ac:dyDescent="0.2">
      <c r="A971" s="425"/>
      <c r="B971" s="425" t="s">
        <v>1019</v>
      </c>
      <c r="C971" s="62" t="s">
        <v>1409</v>
      </c>
      <c r="D971" s="10" t="s">
        <v>1410</v>
      </c>
      <c r="E971" s="36" t="s">
        <v>49</v>
      </c>
      <c r="F971" s="36">
        <v>6</v>
      </c>
      <c r="G971" s="37">
        <v>17.579999999999998</v>
      </c>
      <c r="H971" s="75">
        <f t="shared" si="133"/>
        <v>16.700999999999997</v>
      </c>
      <c r="I971" s="37" t="s">
        <v>942</v>
      </c>
      <c r="J971" s="38" t="s">
        <v>14</v>
      </c>
      <c r="K971" s="200"/>
      <c r="L971" s="474"/>
      <c r="M971" s="475"/>
      <c r="N971" s="39">
        <f t="shared" si="134"/>
        <v>0</v>
      </c>
      <c r="O971" s="57">
        <f t="shared" si="135"/>
        <v>0</v>
      </c>
      <c r="P971" s="66">
        <v>20</v>
      </c>
    </row>
    <row r="972" spans="1:25" ht="23.25" x14ac:dyDescent="0.35">
      <c r="A972" s="426"/>
      <c r="B972" s="426" t="s">
        <v>1019</v>
      </c>
      <c r="D972" s="252" t="s">
        <v>1411</v>
      </c>
      <c r="E972" s="71"/>
      <c r="F972" s="71"/>
      <c r="G972" s="71"/>
      <c r="H972" s="71"/>
      <c r="I972" s="71"/>
      <c r="J972" s="71"/>
      <c r="K972" s="71"/>
      <c r="L972" s="22"/>
      <c r="M972" s="22"/>
      <c r="O972" s="22"/>
      <c r="P972" s="23"/>
      <c r="Q972" s="60"/>
      <c r="R972" s="60"/>
      <c r="S972" s="60"/>
      <c r="T972" s="60"/>
      <c r="U972" s="60"/>
      <c r="V972" s="60"/>
      <c r="W972" s="60"/>
      <c r="X972" s="60"/>
      <c r="Y972" s="60"/>
    </row>
    <row r="973" spans="1:25" s="60" customFormat="1" ht="12.75" x14ac:dyDescent="0.2">
      <c r="A973" s="425"/>
      <c r="B973" s="425" t="s">
        <v>1019</v>
      </c>
      <c r="C973" s="61" t="s">
        <v>1412</v>
      </c>
      <c r="D973" s="49" t="s">
        <v>1413</v>
      </c>
      <c r="E973" s="45" t="s">
        <v>49</v>
      </c>
      <c r="F973" s="45">
        <v>6</v>
      </c>
      <c r="G973" s="46">
        <v>4.74</v>
      </c>
      <c r="H973" s="73">
        <f t="shared" ref="H973:H980" si="136">G973*0.95</f>
        <v>4.5030000000000001</v>
      </c>
      <c r="I973" s="46" t="s">
        <v>942</v>
      </c>
      <c r="J973" s="28" t="s">
        <v>14</v>
      </c>
      <c r="K973" s="225"/>
      <c r="L973" s="458"/>
      <c r="M973" s="459"/>
      <c r="N973" s="29">
        <f t="shared" si="134"/>
        <v>0</v>
      </c>
      <c r="O973" s="3">
        <f t="shared" si="135"/>
        <v>0</v>
      </c>
      <c r="P973" s="30">
        <v>20</v>
      </c>
    </row>
    <row r="974" spans="1:25" s="60" customFormat="1" ht="12.75" x14ac:dyDescent="0.2">
      <c r="A974" s="425"/>
      <c r="B974" s="425" t="s">
        <v>1019</v>
      </c>
      <c r="C974" s="104" t="s">
        <v>1414</v>
      </c>
      <c r="D974" s="9" t="s">
        <v>1446</v>
      </c>
      <c r="E974" s="26" t="s">
        <v>49</v>
      </c>
      <c r="F974" s="26">
        <v>6</v>
      </c>
      <c r="G974" s="27">
        <v>4.18</v>
      </c>
      <c r="H974" s="74">
        <f t="shared" si="136"/>
        <v>3.9709999999999996</v>
      </c>
      <c r="I974" s="27" t="s">
        <v>942</v>
      </c>
      <c r="J974" s="32" t="s">
        <v>14</v>
      </c>
      <c r="K974" s="195"/>
      <c r="L974" s="454"/>
      <c r="M974" s="455"/>
      <c r="N974" s="33">
        <f t="shared" si="134"/>
        <v>0</v>
      </c>
      <c r="O974" s="5">
        <f t="shared" si="135"/>
        <v>0</v>
      </c>
      <c r="P974" s="34">
        <v>20</v>
      </c>
    </row>
    <row r="975" spans="1:25" s="60" customFormat="1" ht="12.75" x14ac:dyDescent="0.2">
      <c r="A975" s="425"/>
      <c r="B975" s="425" t="s">
        <v>1019</v>
      </c>
      <c r="C975" s="62" t="s">
        <v>1415</v>
      </c>
      <c r="D975" s="10" t="s">
        <v>1447</v>
      </c>
      <c r="E975" s="36" t="s">
        <v>49</v>
      </c>
      <c r="F975" s="36">
        <v>6</v>
      </c>
      <c r="G975" s="37">
        <v>6.32</v>
      </c>
      <c r="H975" s="75">
        <f t="shared" si="136"/>
        <v>6.0039999999999996</v>
      </c>
      <c r="I975" s="37" t="s">
        <v>942</v>
      </c>
      <c r="J975" s="224" t="s">
        <v>1116</v>
      </c>
      <c r="K975" s="199" t="s">
        <v>1117</v>
      </c>
      <c r="L975" s="456"/>
      <c r="M975" s="457"/>
      <c r="N975" s="39">
        <f t="shared" si="134"/>
        <v>0</v>
      </c>
      <c r="O975" s="7">
        <f t="shared" si="135"/>
        <v>0</v>
      </c>
      <c r="P975" s="40">
        <v>20</v>
      </c>
    </row>
    <row r="976" spans="1:25" s="60" customFormat="1" ht="12.75" x14ac:dyDescent="0.2">
      <c r="A976" s="425"/>
      <c r="B976" s="425" t="s">
        <v>1019</v>
      </c>
      <c r="C976" s="61" t="s">
        <v>1416</v>
      </c>
      <c r="D976" s="49" t="s">
        <v>1417</v>
      </c>
      <c r="E976" s="45" t="s">
        <v>49</v>
      </c>
      <c r="F976" s="45">
        <v>6</v>
      </c>
      <c r="G976" s="46">
        <v>4.45</v>
      </c>
      <c r="H976" s="73">
        <f t="shared" si="136"/>
        <v>4.2275</v>
      </c>
      <c r="I976" s="46" t="s">
        <v>942</v>
      </c>
      <c r="J976" s="28" t="s">
        <v>14</v>
      </c>
      <c r="K976" s="194" t="s">
        <v>972</v>
      </c>
      <c r="L976" s="458"/>
      <c r="M976" s="459"/>
      <c r="N976" s="29">
        <f t="shared" si="134"/>
        <v>0</v>
      </c>
      <c r="O976" s="3">
        <f t="shared" si="135"/>
        <v>0</v>
      </c>
      <c r="P976" s="30">
        <v>20</v>
      </c>
    </row>
    <row r="977" spans="1:25" s="60" customFormat="1" ht="12.75" x14ac:dyDescent="0.2">
      <c r="A977" s="425"/>
      <c r="B977" s="425" t="s">
        <v>1019</v>
      </c>
      <c r="C977" s="104" t="s">
        <v>1418</v>
      </c>
      <c r="D977" s="9" t="s">
        <v>1419</v>
      </c>
      <c r="E977" s="26" t="s">
        <v>49</v>
      </c>
      <c r="F977" s="26">
        <v>6</v>
      </c>
      <c r="G977" s="27">
        <v>3.25</v>
      </c>
      <c r="H977" s="74">
        <f t="shared" si="136"/>
        <v>3.0874999999999999</v>
      </c>
      <c r="I977" s="27" t="s">
        <v>942</v>
      </c>
      <c r="J977" s="32" t="s">
        <v>14</v>
      </c>
      <c r="K977" s="195"/>
      <c r="L977" s="454"/>
      <c r="M977" s="455"/>
      <c r="N977" s="33">
        <f t="shared" si="134"/>
        <v>0</v>
      </c>
      <c r="O977" s="5">
        <f t="shared" si="135"/>
        <v>0</v>
      </c>
      <c r="P977" s="34">
        <v>20</v>
      </c>
    </row>
    <row r="978" spans="1:25" s="60" customFormat="1" ht="12.75" x14ac:dyDescent="0.2">
      <c r="A978" s="425"/>
      <c r="B978" s="425" t="s">
        <v>1019</v>
      </c>
      <c r="C978" s="104" t="s">
        <v>1420</v>
      </c>
      <c r="D978" s="9" t="s">
        <v>1421</v>
      </c>
      <c r="E978" s="26" t="s">
        <v>49</v>
      </c>
      <c r="F978" s="26">
        <v>6</v>
      </c>
      <c r="G978" s="27">
        <v>4.16</v>
      </c>
      <c r="H978" s="74">
        <f t="shared" si="136"/>
        <v>3.952</v>
      </c>
      <c r="I978" s="27" t="s">
        <v>942</v>
      </c>
      <c r="J978" s="32" t="s">
        <v>14</v>
      </c>
      <c r="K978" s="196" t="s">
        <v>3877</v>
      </c>
      <c r="L978" s="454"/>
      <c r="M978" s="455"/>
      <c r="N978" s="33">
        <f t="shared" si="134"/>
        <v>0</v>
      </c>
      <c r="O978" s="5">
        <f t="shared" si="135"/>
        <v>0</v>
      </c>
      <c r="P978" s="34">
        <v>20</v>
      </c>
    </row>
    <row r="979" spans="1:25" s="60" customFormat="1" ht="12.75" x14ac:dyDescent="0.2">
      <c r="A979" s="425"/>
      <c r="B979" s="425" t="s">
        <v>1019</v>
      </c>
      <c r="C979" s="104" t="s">
        <v>1422</v>
      </c>
      <c r="D979" s="9" t="s">
        <v>1448</v>
      </c>
      <c r="E979" s="26" t="s">
        <v>49</v>
      </c>
      <c r="F979" s="26">
        <v>6</v>
      </c>
      <c r="G979" s="27">
        <v>6.32</v>
      </c>
      <c r="H979" s="74">
        <f t="shared" si="136"/>
        <v>6.0039999999999996</v>
      </c>
      <c r="I979" s="27" t="s">
        <v>942</v>
      </c>
      <c r="J979" s="222" t="s">
        <v>1116</v>
      </c>
      <c r="K979" s="195" t="s">
        <v>1117</v>
      </c>
      <c r="L979" s="454"/>
      <c r="M979" s="455"/>
      <c r="N979" s="33">
        <f t="shared" si="134"/>
        <v>0</v>
      </c>
      <c r="O979" s="5">
        <f t="shared" si="135"/>
        <v>0</v>
      </c>
      <c r="P979" s="34">
        <v>20</v>
      </c>
    </row>
    <row r="980" spans="1:25" s="60" customFormat="1" ht="12.75" x14ac:dyDescent="0.2">
      <c r="A980" s="425"/>
      <c r="B980" s="425" t="s">
        <v>1019</v>
      </c>
      <c r="C980" s="62" t="s">
        <v>1423</v>
      </c>
      <c r="D980" s="10" t="s">
        <v>1424</v>
      </c>
      <c r="E980" s="36" t="s">
        <v>49</v>
      </c>
      <c r="F980" s="36">
        <v>6</v>
      </c>
      <c r="G980" s="37">
        <v>4.0999999999999996</v>
      </c>
      <c r="H980" s="75">
        <f t="shared" si="136"/>
        <v>3.8949999999999996</v>
      </c>
      <c r="I980" s="37" t="s">
        <v>942</v>
      </c>
      <c r="J980" s="38" t="s">
        <v>14</v>
      </c>
      <c r="K980" s="199"/>
      <c r="L980" s="456"/>
      <c r="M980" s="457"/>
      <c r="N980" s="39">
        <f t="shared" si="134"/>
        <v>0</v>
      </c>
      <c r="O980" s="7">
        <f t="shared" si="135"/>
        <v>0</v>
      </c>
      <c r="P980" s="40">
        <v>20</v>
      </c>
    </row>
    <row r="981" spans="1:25" ht="23.25" x14ac:dyDescent="0.35">
      <c r="A981" s="426"/>
      <c r="B981" s="426" t="s">
        <v>1019</v>
      </c>
      <c r="D981" s="252" t="s">
        <v>1425</v>
      </c>
      <c r="E981" s="71"/>
      <c r="F981" s="71"/>
      <c r="G981" s="71"/>
      <c r="H981" s="71"/>
      <c r="I981" s="71"/>
      <c r="J981" s="71"/>
      <c r="K981" s="71"/>
      <c r="L981" s="22"/>
      <c r="M981" s="22"/>
      <c r="O981" s="22"/>
      <c r="P981" s="23"/>
      <c r="Q981" s="60"/>
      <c r="R981" s="60"/>
      <c r="S981" s="60"/>
      <c r="T981" s="60"/>
      <c r="U981" s="60"/>
      <c r="V981" s="60"/>
      <c r="W981" s="60"/>
      <c r="X981" s="60"/>
      <c r="Y981" s="60"/>
    </row>
    <row r="982" spans="1:25" s="60" customFormat="1" ht="12.75" x14ac:dyDescent="0.2">
      <c r="A982" s="425"/>
      <c r="B982" s="425" t="s">
        <v>1019</v>
      </c>
      <c r="C982" s="105" t="s">
        <v>1426</v>
      </c>
      <c r="D982" s="51" t="s">
        <v>1427</v>
      </c>
      <c r="E982" s="64" t="s">
        <v>49</v>
      </c>
      <c r="F982" s="64">
        <v>6</v>
      </c>
      <c r="G982" s="76">
        <v>6.84</v>
      </c>
      <c r="H982" s="77">
        <f>G982*0.95</f>
        <v>6.4979999999999993</v>
      </c>
      <c r="I982" s="76" t="s">
        <v>1425</v>
      </c>
      <c r="J982" s="78" t="s">
        <v>14</v>
      </c>
      <c r="K982" s="221" t="s">
        <v>42</v>
      </c>
      <c r="L982" s="474"/>
      <c r="M982" s="475"/>
      <c r="N982" s="65">
        <f t="shared" si="134"/>
        <v>0</v>
      </c>
      <c r="O982" s="57">
        <f t="shared" si="135"/>
        <v>0</v>
      </c>
      <c r="P982" s="66">
        <v>20</v>
      </c>
    </row>
    <row r="983" spans="1:25" s="60" customFormat="1" ht="12.75" x14ac:dyDescent="0.2">
      <c r="A983" s="425"/>
      <c r="B983" s="425" t="s">
        <v>1019</v>
      </c>
      <c r="C983" s="105" t="s">
        <v>1428</v>
      </c>
      <c r="D983" s="51" t="s">
        <v>1429</v>
      </c>
      <c r="E983" s="64" t="s">
        <v>49</v>
      </c>
      <c r="F983" s="64">
        <v>6</v>
      </c>
      <c r="G983" s="76">
        <v>8.42</v>
      </c>
      <c r="H983" s="77">
        <f>G983*0.95</f>
        <v>7.9989999999999997</v>
      </c>
      <c r="I983" s="76" t="s">
        <v>1425</v>
      </c>
      <c r="J983" s="38" t="s">
        <v>14</v>
      </c>
      <c r="K983" s="221" t="s">
        <v>42</v>
      </c>
      <c r="L983" s="474"/>
      <c r="M983" s="475"/>
      <c r="N983" s="65">
        <f t="shared" si="134"/>
        <v>0</v>
      </c>
      <c r="O983" s="57">
        <f t="shared" si="135"/>
        <v>0</v>
      </c>
      <c r="P983" s="66">
        <v>20</v>
      </c>
    </row>
    <row r="984" spans="1:25" ht="23.25" x14ac:dyDescent="0.35">
      <c r="A984" s="426"/>
      <c r="B984" s="426" t="s">
        <v>1019</v>
      </c>
      <c r="D984" s="252" t="s">
        <v>1430</v>
      </c>
      <c r="E984" s="71"/>
      <c r="F984" s="71"/>
      <c r="G984" s="71"/>
      <c r="H984" s="71"/>
      <c r="I984" s="71"/>
      <c r="J984" s="71"/>
      <c r="K984" s="71"/>
      <c r="L984" s="22"/>
      <c r="M984" s="22"/>
      <c r="O984" s="22"/>
      <c r="P984" s="23"/>
      <c r="Q984" s="60"/>
      <c r="R984" s="60"/>
      <c r="S984" s="60"/>
      <c r="T984" s="60"/>
      <c r="U984" s="60"/>
      <c r="V984" s="60"/>
      <c r="W984" s="60"/>
      <c r="X984" s="60"/>
      <c r="Y984" s="60"/>
    </row>
    <row r="985" spans="1:25" s="60" customFormat="1" ht="12.75" x14ac:dyDescent="0.2">
      <c r="A985" s="425"/>
      <c r="B985" s="425" t="s">
        <v>1019</v>
      </c>
      <c r="C985" s="61" t="s">
        <v>1431</v>
      </c>
      <c r="D985" s="49" t="s">
        <v>1432</v>
      </c>
      <c r="E985" s="45" t="s">
        <v>49</v>
      </c>
      <c r="F985" s="45">
        <v>6</v>
      </c>
      <c r="G985" s="46">
        <v>5.89</v>
      </c>
      <c r="H985" s="73">
        <f>G985*0.95</f>
        <v>5.5954999999999995</v>
      </c>
      <c r="I985" s="46" t="s">
        <v>1430</v>
      </c>
      <c r="J985" s="28" t="s">
        <v>14</v>
      </c>
      <c r="K985" s="194"/>
      <c r="L985" s="458"/>
      <c r="M985" s="459"/>
      <c r="N985" s="29">
        <f t="shared" si="134"/>
        <v>0</v>
      </c>
      <c r="O985" s="3">
        <f t="shared" si="135"/>
        <v>0</v>
      </c>
      <c r="P985" s="30">
        <v>20</v>
      </c>
    </row>
    <row r="986" spans="1:25" s="60" customFormat="1" ht="12.75" x14ac:dyDescent="0.2">
      <c r="A986" s="425"/>
      <c r="B986" s="425" t="s">
        <v>1019</v>
      </c>
      <c r="C986" s="104" t="s">
        <v>1433</v>
      </c>
      <c r="D986" s="9" t="s">
        <v>1434</v>
      </c>
      <c r="E986" s="26" t="s">
        <v>49</v>
      </c>
      <c r="F986" s="26">
        <v>6</v>
      </c>
      <c r="G986" s="27">
        <v>4.21</v>
      </c>
      <c r="H986" s="74">
        <f>G986*0.95</f>
        <v>3.9994999999999998</v>
      </c>
      <c r="I986" s="27" t="s">
        <v>1430</v>
      </c>
      <c r="J986" s="32" t="s">
        <v>14</v>
      </c>
      <c r="K986" s="197"/>
      <c r="L986" s="454"/>
      <c r="M986" s="455"/>
      <c r="N986" s="33">
        <f t="shared" si="134"/>
        <v>0</v>
      </c>
      <c r="O986" s="5">
        <f t="shared" si="135"/>
        <v>0</v>
      </c>
      <c r="P986" s="34">
        <v>20</v>
      </c>
    </row>
    <row r="987" spans="1:25" s="60" customFormat="1" ht="12.75" x14ac:dyDescent="0.2">
      <c r="A987" s="425"/>
      <c r="B987" s="425" t="s">
        <v>1019</v>
      </c>
      <c r="C987" s="104" t="s">
        <v>1435</v>
      </c>
      <c r="D987" s="9" t="s">
        <v>1436</v>
      </c>
      <c r="E987" s="26" t="s">
        <v>49</v>
      </c>
      <c r="F987" s="26">
        <v>6</v>
      </c>
      <c r="G987" s="27">
        <v>6.74</v>
      </c>
      <c r="H987" s="74">
        <f>G987*0.95</f>
        <v>6.4029999999999996</v>
      </c>
      <c r="I987" s="27" t="s">
        <v>1430</v>
      </c>
      <c r="J987" s="32" t="s">
        <v>14</v>
      </c>
      <c r="K987" s="195"/>
      <c r="L987" s="454"/>
      <c r="M987" s="455"/>
      <c r="N987" s="33">
        <f t="shared" si="134"/>
        <v>0</v>
      </c>
      <c r="O987" s="5">
        <f t="shared" si="135"/>
        <v>0</v>
      </c>
      <c r="P987" s="34">
        <v>20</v>
      </c>
    </row>
    <row r="988" spans="1:25" s="60" customFormat="1" ht="12.75" x14ac:dyDescent="0.2">
      <c r="A988" s="425"/>
      <c r="B988" s="425" t="s">
        <v>1019</v>
      </c>
      <c r="C988" s="62" t="s">
        <v>1437</v>
      </c>
      <c r="D988" s="10" t="s">
        <v>1438</v>
      </c>
      <c r="E988" s="36" t="s">
        <v>49</v>
      </c>
      <c r="F988" s="36">
        <v>6</v>
      </c>
      <c r="G988" s="37">
        <v>7.63</v>
      </c>
      <c r="H988" s="75">
        <f>G988*0.95</f>
        <v>7.2484999999999999</v>
      </c>
      <c r="I988" s="37" t="s">
        <v>1430</v>
      </c>
      <c r="J988" s="224" t="s">
        <v>960</v>
      </c>
      <c r="K988" s="199" t="s">
        <v>1025</v>
      </c>
      <c r="L988" s="456"/>
      <c r="M988" s="457"/>
      <c r="N988" s="39">
        <f t="shared" si="134"/>
        <v>0</v>
      </c>
      <c r="O988" s="7">
        <f t="shared" si="135"/>
        <v>0</v>
      </c>
      <c r="P988" s="40">
        <v>20</v>
      </c>
    </row>
    <row r="989" spans="1:25" x14ac:dyDescent="0.2">
      <c r="A989" s="426"/>
      <c r="B989" s="426"/>
      <c r="Q989" s="60"/>
      <c r="R989" s="60"/>
      <c r="S989" s="60"/>
      <c r="T989" s="60"/>
      <c r="U989" s="60"/>
      <c r="V989" s="60"/>
      <c r="W989" s="60"/>
      <c r="X989" s="60"/>
      <c r="Y989" s="60"/>
    </row>
    <row r="990" spans="1:25" x14ac:dyDescent="0.2">
      <c r="A990" s="426"/>
      <c r="B990" s="426"/>
      <c r="Q990" s="60"/>
      <c r="R990" s="60"/>
      <c r="S990" s="60"/>
      <c r="T990" s="60"/>
      <c r="U990" s="60"/>
      <c r="V990" s="60"/>
      <c r="W990" s="60"/>
      <c r="X990" s="60"/>
      <c r="Y990" s="60"/>
    </row>
    <row r="991" spans="1:25" x14ac:dyDescent="0.2">
      <c r="A991" s="426"/>
      <c r="B991" s="426"/>
      <c r="Q991" s="60"/>
      <c r="R991" s="60"/>
      <c r="S991" s="60"/>
      <c r="T991" s="60"/>
      <c r="U991" s="60"/>
      <c r="V991" s="60"/>
      <c r="W991" s="60"/>
      <c r="X991" s="60"/>
      <c r="Y991" s="60"/>
    </row>
    <row r="992" spans="1:25" x14ac:dyDescent="0.2">
      <c r="A992" s="426"/>
      <c r="B992" s="426"/>
      <c r="Q992" s="60"/>
      <c r="R992" s="60"/>
      <c r="S992" s="60"/>
      <c r="T992" s="60"/>
      <c r="U992" s="60"/>
      <c r="V992" s="60"/>
      <c r="W992" s="60"/>
      <c r="X992" s="60"/>
      <c r="Y992" s="60"/>
    </row>
    <row r="993" spans="1:25" ht="14.25" customHeight="1" x14ac:dyDescent="0.2">
      <c r="A993" s="427"/>
      <c r="B993" s="427"/>
      <c r="C993" s="24"/>
      <c r="D993" s="24"/>
      <c r="E993" s="477" t="s">
        <v>41</v>
      </c>
      <c r="F993" s="478" t="s">
        <v>39</v>
      </c>
      <c r="G993" s="479" t="s">
        <v>6</v>
      </c>
      <c r="H993" s="481" t="s">
        <v>51</v>
      </c>
      <c r="I993" s="482" t="s">
        <v>2</v>
      </c>
      <c r="J993" s="483" t="s">
        <v>3</v>
      </c>
      <c r="K993" s="484" t="s">
        <v>38</v>
      </c>
      <c r="L993" s="460" t="s">
        <v>7</v>
      </c>
      <c r="M993" s="461"/>
      <c r="N993" s="461"/>
      <c r="O993" s="461"/>
      <c r="P993" s="462"/>
      <c r="Q993" s="60"/>
      <c r="R993" s="60"/>
      <c r="S993" s="60"/>
      <c r="T993" s="60"/>
      <c r="U993" s="60"/>
      <c r="V993" s="60"/>
      <c r="W993" s="60"/>
      <c r="X993" s="60"/>
      <c r="Y993" s="60"/>
    </row>
    <row r="994" spans="1:25" ht="14.25" customHeight="1" x14ac:dyDescent="0.2">
      <c r="A994" s="427"/>
      <c r="B994" s="427"/>
      <c r="C994" s="463" t="s">
        <v>0</v>
      </c>
      <c r="D994" s="464" t="s">
        <v>1</v>
      </c>
      <c r="E994" s="477"/>
      <c r="F994" s="478"/>
      <c r="G994" s="480"/>
      <c r="H994" s="481"/>
      <c r="I994" s="482"/>
      <c r="J994" s="483"/>
      <c r="K994" s="484"/>
      <c r="L994" s="499" t="s">
        <v>8</v>
      </c>
      <c r="M994" s="500"/>
      <c r="N994" s="470" t="s">
        <v>4</v>
      </c>
      <c r="O994" s="472" t="s">
        <v>9</v>
      </c>
      <c r="P994" s="473" t="s">
        <v>52</v>
      </c>
      <c r="Q994" s="60"/>
      <c r="R994" s="60"/>
      <c r="S994" s="60"/>
      <c r="T994" s="60"/>
      <c r="U994" s="60"/>
      <c r="V994" s="60"/>
      <c r="W994" s="60"/>
      <c r="X994" s="60"/>
      <c r="Y994" s="60"/>
    </row>
    <row r="995" spans="1:25" x14ac:dyDescent="0.2">
      <c r="A995" s="427"/>
      <c r="B995" s="427"/>
      <c r="C995" s="463"/>
      <c r="D995" s="465"/>
      <c r="E995" s="477"/>
      <c r="F995" s="478"/>
      <c r="G995" s="479"/>
      <c r="H995" s="481"/>
      <c r="I995" s="482"/>
      <c r="J995" s="483"/>
      <c r="K995" s="484"/>
      <c r="L995" s="501"/>
      <c r="M995" s="502"/>
      <c r="N995" s="471"/>
      <c r="O995" s="472"/>
      <c r="P995" s="473"/>
      <c r="Q995" s="60"/>
      <c r="R995" s="60"/>
      <c r="S995" s="60"/>
      <c r="T995" s="60"/>
      <c r="U995" s="60"/>
      <c r="V995" s="60"/>
      <c r="W995" s="60"/>
      <c r="X995" s="60"/>
      <c r="Y995" s="60"/>
    </row>
    <row r="996" spans="1:25" ht="23.25" x14ac:dyDescent="0.35">
      <c r="A996" s="426"/>
      <c r="B996" s="426" t="s">
        <v>1019</v>
      </c>
      <c r="D996" s="252" t="s">
        <v>1449</v>
      </c>
      <c r="E996" s="252"/>
      <c r="F996" s="252"/>
      <c r="G996" s="252"/>
      <c r="H996" s="252"/>
      <c r="I996" s="252"/>
      <c r="J996" s="252"/>
      <c r="K996" s="252"/>
      <c r="L996" s="252"/>
      <c r="M996" s="252"/>
      <c r="N996" s="252"/>
      <c r="O996" s="252"/>
      <c r="P996" s="252"/>
      <c r="Q996" s="60"/>
      <c r="R996" s="60"/>
      <c r="S996" s="60"/>
      <c r="T996" s="60"/>
      <c r="U996" s="60"/>
      <c r="V996" s="60"/>
      <c r="W996" s="60"/>
      <c r="X996" s="60"/>
      <c r="Y996" s="60"/>
    </row>
    <row r="997" spans="1:25" s="60" customFormat="1" ht="12.75" x14ac:dyDescent="0.2">
      <c r="A997" s="425"/>
      <c r="B997" s="425" t="s">
        <v>1019</v>
      </c>
      <c r="C997" s="61" t="s">
        <v>1450</v>
      </c>
      <c r="D997" s="49" t="s">
        <v>1523</v>
      </c>
      <c r="E997" s="45" t="s">
        <v>49</v>
      </c>
      <c r="F997" s="45">
        <v>6</v>
      </c>
      <c r="G997" s="46">
        <v>11.04</v>
      </c>
      <c r="H997" s="73">
        <f t="shared" ref="H997:H1005" si="137">G997*0.95</f>
        <v>10.488</v>
      </c>
      <c r="I997" s="46" t="s">
        <v>1449</v>
      </c>
      <c r="J997" s="28" t="s">
        <v>14</v>
      </c>
      <c r="K997" s="218"/>
      <c r="L997" s="458"/>
      <c r="M997" s="459"/>
      <c r="N997" s="29">
        <f t="shared" ref="N997:N1050" si="138">O997*G997</f>
        <v>0</v>
      </c>
      <c r="O997" s="3">
        <f t="shared" ref="O997:O1050" si="139">L997*F997</f>
        <v>0</v>
      </c>
      <c r="P997" s="30">
        <v>20</v>
      </c>
    </row>
    <row r="998" spans="1:25" s="60" customFormat="1" ht="12.75" x14ac:dyDescent="0.2">
      <c r="A998" s="425"/>
      <c r="B998" s="425" t="s">
        <v>1019</v>
      </c>
      <c r="C998" s="104" t="s">
        <v>1451</v>
      </c>
      <c r="D998" s="9" t="s">
        <v>1524</v>
      </c>
      <c r="E998" s="26" t="s">
        <v>49</v>
      </c>
      <c r="F998" s="26">
        <v>6</v>
      </c>
      <c r="G998" s="27">
        <v>8.73</v>
      </c>
      <c r="H998" s="74">
        <f t="shared" si="137"/>
        <v>8.2934999999999999</v>
      </c>
      <c r="I998" s="27" t="s">
        <v>1449</v>
      </c>
      <c r="J998" s="32" t="s">
        <v>14</v>
      </c>
      <c r="K998" s="195"/>
      <c r="L998" s="454"/>
      <c r="M998" s="455"/>
      <c r="N998" s="33">
        <f t="shared" si="138"/>
        <v>0</v>
      </c>
      <c r="O998" s="5">
        <f t="shared" si="139"/>
        <v>0</v>
      </c>
      <c r="P998" s="34">
        <v>20</v>
      </c>
    </row>
    <row r="999" spans="1:25" s="60" customFormat="1" ht="12.75" x14ac:dyDescent="0.2">
      <c r="A999" s="425"/>
      <c r="B999" s="425" t="s">
        <v>1019</v>
      </c>
      <c r="C999" s="104" t="s">
        <v>1452</v>
      </c>
      <c r="D999" s="9" t="s">
        <v>1525</v>
      </c>
      <c r="E999" s="26" t="s">
        <v>49</v>
      </c>
      <c r="F999" s="26">
        <v>6</v>
      </c>
      <c r="G999" s="27">
        <v>12.58</v>
      </c>
      <c r="H999" s="74">
        <f t="shared" si="137"/>
        <v>11.950999999999999</v>
      </c>
      <c r="I999" s="27" t="s">
        <v>1449</v>
      </c>
      <c r="J999" s="222" t="s">
        <v>1116</v>
      </c>
      <c r="K999" s="195" t="s">
        <v>1117</v>
      </c>
      <c r="L999" s="454"/>
      <c r="M999" s="455"/>
      <c r="N999" s="33">
        <f t="shared" si="138"/>
        <v>0</v>
      </c>
      <c r="O999" s="5">
        <f t="shared" si="139"/>
        <v>0</v>
      </c>
      <c r="P999" s="34">
        <v>20</v>
      </c>
    </row>
    <row r="1000" spans="1:25" s="60" customFormat="1" ht="12.75" x14ac:dyDescent="0.2">
      <c r="A1000" s="425"/>
      <c r="B1000" s="425" t="s">
        <v>1019</v>
      </c>
      <c r="C1000" s="104" t="s">
        <v>1453</v>
      </c>
      <c r="D1000" s="9" t="s">
        <v>1454</v>
      </c>
      <c r="E1000" s="26" t="s">
        <v>49</v>
      </c>
      <c r="F1000" s="26">
        <v>6</v>
      </c>
      <c r="G1000" s="27">
        <v>28.37</v>
      </c>
      <c r="H1000" s="74">
        <f t="shared" si="137"/>
        <v>26.951499999999999</v>
      </c>
      <c r="I1000" s="27" t="s">
        <v>1449</v>
      </c>
      <c r="J1000" s="222" t="s">
        <v>1116</v>
      </c>
      <c r="K1000" s="195" t="s">
        <v>1117</v>
      </c>
      <c r="L1000" s="454"/>
      <c r="M1000" s="455"/>
      <c r="N1000" s="33">
        <f t="shared" si="138"/>
        <v>0</v>
      </c>
      <c r="O1000" s="5">
        <f t="shared" si="139"/>
        <v>0</v>
      </c>
      <c r="P1000" s="34">
        <v>20</v>
      </c>
    </row>
    <row r="1001" spans="1:25" s="60" customFormat="1" ht="12.75" x14ac:dyDescent="0.2">
      <c r="A1001" s="425"/>
      <c r="B1001" s="425" t="s">
        <v>1019</v>
      </c>
      <c r="C1001" s="62" t="s">
        <v>1455</v>
      </c>
      <c r="D1001" s="10" t="s">
        <v>1526</v>
      </c>
      <c r="E1001" s="36" t="s">
        <v>49</v>
      </c>
      <c r="F1001" s="36">
        <v>6</v>
      </c>
      <c r="G1001" s="37">
        <v>5.47</v>
      </c>
      <c r="H1001" s="75">
        <f t="shared" si="137"/>
        <v>5.1964999999999995</v>
      </c>
      <c r="I1001" s="37" t="s">
        <v>1449</v>
      </c>
      <c r="J1001" s="38" t="s">
        <v>14</v>
      </c>
      <c r="K1001" s="200"/>
      <c r="L1001" s="456"/>
      <c r="M1001" s="457"/>
      <c r="N1001" s="39">
        <f t="shared" si="138"/>
        <v>0</v>
      </c>
      <c r="O1001" s="7">
        <f t="shared" si="139"/>
        <v>0</v>
      </c>
      <c r="P1001" s="40">
        <v>20</v>
      </c>
    </row>
    <row r="1002" spans="1:25" s="60" customFormat="1" ht="12.75" x14ac:dyDescent="0.2">
      <c r="A1002" s="425"/>
      <c r="B1002" s="425" t="s">
        <v>1019</v>
      </c>
      <c r="C1002" s="104" t="s">
        <v>1456</v>
      </c>
      <c r="D1002" s="9" t="s">
        <v>1457</v>
      </c>
      <c r="E1002" s="26" t="s">
        <v>49</v>
      </c>
      <c r="F1002" s="26">
        <v>6</v>
      </c>
      <c r="G1002" s="27">
        <v>6.73</v>
      </c>
      <c r="H1002" s="74">
        <f t="shared" si="137"/>
        <v>6.3935000000000004</v>
      </c>
      <c r="I1002" s="27" t="s">
        <v>1449</v>
      </c>
      <c r="J1002" s="32" t="s">
        <v>14</v>
      </c>
      <c r="K1002" s="195"/>
      <c r="L1002" s="458"/>
      <c r="M1002" s="459"/>
      <c r="N1002" s="33">
        <f t="shared" si="138"/>
        <v>0</v>
      </c>
      <c r="O1002" s="3">
        <f t="shared" si="139"/>
        <v>0</v>
      </c>
      <c r="P1002" s="30">
        <v>20</v>
      </c>
    </row>
    <row r="1003" spans="1:25" s="60" customFormat="1" ht="12.75" x14ac:dyDescent="0.2">
      <c r="A1003" s="425"/>
      <c r="B1003" s="425" t="s">
        <v>1019</v>
      </c>
      <c r="C1003" s="104" t="s">
        <v>1458</v>
      </c>
      <c r="D1003" s="9" t="s">
        <v>1459</v>
      </c>
      <c r="E1003" s="26" t="s">
        <v>49</v>
      </c>
      <c r="F1003" s="26">
        <v>6</v>
      </c>
      <c r="G1003" s="27">
        <v>12.32</v>
      </c>
      <c r="H1003" s="74">
        <f t="shared" si="137"/>
        <v>11.703999999999999</v>
      </c>
      <c r="I1003" s="27" t="s">
        <v>1449</v>
      </c>
      <c r="J1003" s="32" t="s">
        <v>14</v>
      </c>
      <c r="K1003" s="197"/>
      <c r="L1003" s="454"/>
      <c r="M1003" s="455"/>
      <c r="N1003" s="33">
        <f t="shared" si="138"/>
        <v>0</v>
      </c>
      <c r="O1003" s="5">
        <f t="shared" si="139"/>
        <v>0</v>
      </c>
      <c r="P1003" s="34">
        <v>20</v>
      </c>
    </row>
    <row r="1004" spans="1:25" s="60" customFormat="1" ht="12.75" x14ac:dyDescent="0.2">
      <c r="A1004" s="425"/>
      <c r="B1004" s="425" t="s">
        <v>1019</v>
      </c>
      <c r="C1004" s="104" t="s">
        <v>1460</v>
      </c>
      <c r="D1004" s="9" t="s">
        <v>1461</v>
      </c>
      <c r="E1004" s="26" t="s">
        <v>49</v>
      </c>
      <c r="F1004" s="26">
        <v>6</v>
      </c>
      <c r="G1004" s="27">
        <v>11</v>
      </c>
      <c r="H1004" s="74">
        <f t="shared" si="137"/>
        <v>10.45</v>
      </c>
      <c r="I1004" s="27" t="s">
        <v>1449</v>
      </c>
      <c r="J1004" s="32" t="s">
        <v>14</v>
      </c>
      <c r="K1004" s="196"/>
      <c r="L1004" s="454"/>
      <c r="M1004" s="455"/>
      <c r="N1004" s="33">
        <f t="shared" si="138"/>
        <v>0</v>
      </c>
      <c r="O1004" s="5">
        <f t="shared" si="139"/>
        <v>0</v>
      </c>
      <c r="P1004" s="34">
        <v>20</v>
      </c>
    </row>
    <row r="1005" spans="1:25" s="60" customFormat="1" ht="12.75" x14ac:dyDescent="0.2">
      <c r="A1005" s="425"/>
      <c r="B1005" s="425" t="s">
        <v>1019</v>
      </c>
      <c r="C1005" s="62" t="s">
        <v>1462</v>
      </c>
      <c r="D1005" s="10" t="s">
        <v>1461</v>
      </c>
      <c r="E1005" s="191" t="s">
        <v>699</v>
      </c>
      <c r="F1005" s="36">
        <v>6</v>
      </c>
      <c r="G1005" s="37">
        <v>6.05</v>
      </c>
      <c r="H1005" s="75">
        <f t="shared" si="137"/>
        <v>5.7474999999999996</v>
      </c>
      <c r="I1005" s="37" t="s">
        <v>1449</v>
      </c>
      <c r="J1005" s="38" t="s">
        <v>14</v>
      </c>
      <c r="K1005" s="200"/>
      <c r="L1005" s="456"/>
      <c r="M1005" s="457"/>
      <c r="N1005" s="39">
        <f t="shared" si="138"/>
        <v>0</v>
      </c>
      <c r="O1005" s="7">
        <f t="shared" si="139"/>
        <v>0</v>
      </c>
      <c r="P1005" s="40">
        <v>20</v>
      </c>
    </row>
    <row r="1006" spans="1:25" ht="23.25" x14ac:dyDescent="0.35">
      <c r="A1006" s="426"/>
      <c r="B1006" s="426" t="s">
        <v>1019</v>
      </c>
      <c r="D1006" s="252" t="s">
        <v>316</v>
      </c>
      <c r="E1006" s="71"/>
      <c r="F1006" s="71"/>
      <c r="G1006" s="71"/>
      <c r="H1006" s="71"/>
      <c r="I1006" s="71"/>
      <c r="J1006" s="71"/>
      <c r="K1006" s="71"/>
      <c r="L1006" s="22"/>
      <c r="M1006" s="22"/>
      <c r="O1006" s="22"/>
      <c r="P1006" s="23"/>
      <c r="Q1006" s="60"/>
      <c r="R1006" s="60"/>
      <c r="S1006" s="60"/>
      <c r="T1006" s="60"/>
      <c r="U1006" s="60"/>
      <c r="V1006" s="60"/>
      <c r="W1006" s="60"/>
      <c r="X1006" s="60"/>
      <c r="Y1006" s="60"/>
    </row>
    <row r="1007" spans="1:25" s="60" customFormat="1" ht="12.75" x14ac:dyDescent="0.2">
      <c r="A1007" s="425"/>
      <c r="B1007" s="425" t="s">
        <v>1019</v>
      </c>
      <c r="C1007" s="105" t="s">
        <v>1463</v>
      </c>
      <c r="D1007" s="51" t="s">
        <v>1464</v>
      </c>
      <c r="E1007" s="64" t="s">
        <v>49</v>
      </c>
      <c r="F1007" s="64">
        <v>6</v>
      </c>
      <c r="G1007" s="76">
        <v>6.26</v>
      </c>
      <c r="H1007" s="77">
        <f>G1007*0.95</f>
        <v>5.9469999999999992</v>
      </c>
      <c r="I1007" s="76" t="s">
        <v>316</v>
      </c>
      <c r="J1007" s="78" t="s">
        <v>14</v>
      </c>
      <c r="K1007" s="203"/>
      <c r="L1007" s="474"/>
      <c r="M1007" s="475"/>
      <c r="N1007" s="65">
        <f t="shared" si="138"/>
        <v>0</v>
      </c>
      <c r="O1007" s="57">
        <f t="shared" si="139"/>
        <v>0</v>
      </c>
      <c r="P1007" s="66">
        <v>20</v>
      </c>
    </row>
    <row r="1008" spans="1:25" s="60" customFormat="1" ht="12.75" x14ac:dyDescent="0.2">
      <c r="A1008" s="425"/>
      <c r="B1008" s="425" t="s">
        <v>1019</v>
      </c>
      <c r="C1008" s="105" t="s">
        <v>1465</v>
      </c>
      <c r="D1008" s="51" t="s">
        <v>1466</v>
      </c>
      <c r="E1008" s="64" t="s">
        <v>49</v>
      </c>
      <c r="F1008" s="64">
        <v>6</v>
      </c>
      <c r="G1008" s="76">
        <v>6.16</v>
      </c>
      <c r="H1008" s="77">
        <f>G1008*0.95</f>
        <v>5.8519999999999994</v>
      </c>
      <c r="I1008" s="76" t="s">
        <v>316</v>
      </c>
      <c r="J1008" s="78" t="s">
        <v>14</v>
      </c>
      <c r="K1008" s="221"/>
      <c r="L1008" s="474"/>
      <c r="M1008" s="475"/>
      <c r="N1008" s="65">
        <f t="shared" si="138"/>
        <v>0</v>
      </c>
      <c r="O1008" s="57">
        <f t="shared" si="139"/>
        <v>0</v>
      </c>
      <c r="P1008" s="66">
        <v>20</v>
      </c>
    </row>
    <row r="1009" spans="1:25" ht="23.25" x14ac:dyDescent="0.35">
      <c r="A1009" s="426"/>
      <c r="B1009" s="426" t="s">
        <v>1019</v>
      </c>
      <c r="D1009" s="252" t="s">
        <v>339</v>
      </c>
      <c r="E1009" s="71"/>
      <c r="F1009" s="71"/>
      <c r="G1009" s="71"/>
      <c r="H1009" s="71"/>
      <c r="I1009" s="71"/>
      <c r="J1009" s="71"/>
      <c r="K1009" s="71"/>
      <c r="L1009" s="22"/>
      <c r="M1009" s="22"/>
      <c r="O1009" s="22"/>
      <c r="P1009" s="23"/>
      <c r="Q1009" s="60"/>
      <c r="R1009" s="60"/>
      <c r="S1009" s="60"/>
      <c r="T1009" s="60"/>
      <c r="U1009" s="60"/>
      <c r="V1009" s="60"/>
      <c r="W1009" s="60"/>
      <c r="X1009" s="60"/>
      <c r="Y1009" s="60"/>
    </row>
    <row r="1010" spans="1:25" s="60" customFormat="1" ht="12.75" x14ac:dyDescent="0.2">
      <c r="A1010" s="425"/>
      <c r="B1010" s="425" t="s">
        <v>1019</v>
      </c>
      <c r="C1010" s="61" t="s">
        <v>1467</v>
      </c>
      <c r="D1010" s="49" t="s">
        <v>1468</v>
      </c>
      <c r="E1010" s="45" t="s">
        <v>49</v>
      </c>
      <c r="F1010" s="45">
        <v>6</v>
      </c>
      <c r="G1010" s="46">
        <v>5.26</v>
      </c>
      <c r="H1010" s="73">
        <f t="shared" ref="H1010:H1016" si="140">G1010*0.95</f>
        <v>4.9969999999999999</v>
      </c>
      <c r="I1010" s="46" t="s">
        <v>339</v>
      </c>
      <c r="J1010" s="28" t="s">
        <v>14</v>
      </c>
      <c r="K1010" s="194"/>
      <c r="L1010" s="458"/>
      <c r="M1010" s="459"/>
      <c r="N1010" s="29">
        <f t="shared" si="138"/>
        <v>0</v>
      </c>
      <c r="O1010" s="3">
        <f t="shared" si="139"/>
        <v>0</v>
      </c>
      <c r="P1010" s="30">
        <v>20</v>
      </c>
    </row>
    <row r="1011" spans="1:25" s="60" customFormat="1" ht="12.75" x14ac:dyDescent="0.2">
      <c r="A1011" s="425"/>
      <c r="B1011" s="425" t="s">
        <v>1019</v>
      </c>
      <c r="C1011" s="104" t="s">
        <v>1469</v>
      </c>
      <c r="D1011" s="9" t="s">
        <v>1470</v>
      </c>
      <c r="E1011" s="26" t="s">
        <v>49</v>
      </c>
      <c r="F1011" s="26">
        <v>6</v>
      </c>
      <c r="G1011" s="27">
        <v>5.79</v>
      </c>
      <c r="H1011" s="74">
        <f t="shared" si="140"/>
        <v>5.5004999999999997</v>
      </c>
      <c r="I1011" s="27" t="s">
        <v>339</v>
      </c>
      <c r="J1011" s="32" t="s">
        <v>14</v>
      </c>
      <c r="K1011" s="195"/>
      <c r="L1011" s="454"/>
      <c r="M1011" s="455"/>
      <c r="N1011" s="33">
        <f t="shared" si="138"/>
        <v>0</v>
      </c>
      <c r="O1011" s="5">
        <f t="shared" si="139"/>
        <v>0</v>
      </c>
      <c r="P1011" s="34">
        <v>20</v>
      </c>
    </row>
    <row r="1012" spans="1:25" s="60" customFormat="1" ht="12.75" x14ac:dyDescent="0.2">
      <c r="A1012" s="425"/>
      <c r="B1012" s="425" t="s">
        <v>1019</v>
      </c>
      <c r="C1012" s="104" t="s">
        <v>1471</v>
      </c>
      <c r="D1012" s="9" t="s">
        <v>1472</v>
      </c>
      <c r="E1012" s="26" t="s">
        <v>49</v>
      </c>
      <c r="F1012" s="26">
        <v>6</v>
      </c>
      <c r="G1012" s="27">
        <v>6.32</v>
      </c>
      <c r="H1012" s="74">
        <f t="shared" si="140"/>
        <v>6.0039999999999996</v>
      </c>
      <c r="I1012" s="27" t="s">
        <v>339</v>
      </c>
      <c r="J1012" s="32" t="s">
        <v>14</v>
      </c>
      <c r="K1012" s="195"/>
      <c r="L1012" s="454"/>
      <c r="M1012" s="455"/>
      <c r="N1012" s="33">
        <f t="shared" si="138"/>
        <v>0</v>
      </c>
      <c r="O1012" s="5">
        <f t="shared" si="139"/>
        <v>0</v>
      </c>
      <c r="P1012" s="34">
        <v>20</v>
      </c>
    </row>
    <row r="1013" spans="1:25" s="60" customFormat="1" ht="12.75" x14ac:dyDescent="0.2">
      <c r="A1013" s="425"/>
      <c r="B1013" s="425" t="s">
        <v>1019</v>
      </c>
      <c r="C1013" s="104" t="s">
        <v>1473</v>
      </c>
      <c r="D1013" s="9" t="s">
        <v>1474</v>
      </c>
      <c r="E1013" s="26" t="s">
        <v>49</v>
      </c>
      <c r="F1013" s="26">
        <v>6</v>
      </c>
      <c r="G1013" s="27">
        <v>5.84</v>
      </c>
      <c r="H1013" s="74">
        <f t="shared" si="140"/>
        <v>5.548</v>
      </c>
      <c r="I1013" s="27" t="s">
        <v>339</v>
      </c>
      <c r="J1013" s="32" t="s">
        <v>14</v>
      </c>
      <c r="K1013" s="195"/>
      <c r="L1013" s="454"/>
      <c r="M1013" s="455"/>
      <c r="N1013" s="33">
        <f t="shared" si="138"/>
        <v>0</v>
      </c>
      <c r="O1013" s="5">
        <f t="shared" si="139"/>
        <v>0</v>
      </c>
      <c r="P1013" s="34">
        <v>20</v>
      </c>
    </row>
    <row r="1014" spans="1:25" s="60" customFormat="1" ht="12.75" x14ac:dyDescent="0.2">
      <c r="A1014" s="425"/>
      <c r="B1014" s="425" t="s">
        <v>1019</v>
      </c>
      <c r="C1014" s="104" t="s">
        <v>1475</v>
      </c>
      <c r="D1014" s="9" t="s">
        <v>1476</v>
      </c>
      <c r="E1014" s="26" t="s">
        <v>49</v>
      </c>
      <c r="F1014" s="26">
        <v>6</v>
      </c>
      <c r="G1014" s="27">
        <v>6.37</v>
      </c>
      <c r="H1014" s="74">
        <f t="shared" si="140"/>
        <v>6.0514999999999999</v>
      </c>
      <c r="I1014" s="27" t="s">
        <v>339</v>
      </c>
      <c r="J1014" s="32" t="s">
        <v>14</v>
      </c>
      <c r="K1014" s="195"/>
      <c r="L1014" s="454"/>
      <c r="M1014" s="455"/>
      <c r="N1014" s="33">
        <f t="shared" si="138"/>
        <v>0</v>
      </c>
      <c r="O1014" s="5">
        <f t="shared" si="139"/>
        <v>0</v>
      </c>
      <c r="P1014" s="34">
        <v>20</v>
      </c>
    </row>
    <row r="1015" spans="1:25" s="60" customFormat="1" ht="12.75" x14ac:dyDescent="0.2">
      <c r="A1015" s="425"/>
      <c r="B1015" s="425" t="s">
        <v>1019</v>
      </c>
      <c r="C1015" s="104" t="s">
        <v>1477</v>
      </c>
      <c r="D1015" s="9" t="s">
        <v>1527</v>
      </c>
      <c r="E1015" s="26" t="s">
        <v>49</v>
      </c>
      <c r="F1015" s="26">
        <v>6</v>
      </c>
      <c r="G1015" s="27">
        <v>8.0500000000000007</v>
      </c>
      <c r="H1015" s="74">
        <f t="shared" si="140"/>
        <v>7.6475</v>
      </c>
      <c r="I1015" s="27" t="s">
        <v>339</v>
      </c>
      <c r="J1015" s="32" t="s">
        <v>14</v>
      </c>
      <c r="K1015" s="195"/>
      <c r="L1015" s="454"/>
      <c r="M1015" s="455"/>
      <c r="N1015" s="33">
        <f t="shared" si="138"/>
        <v>0</v>
      </c>
      <c r="O1015" s="5">
        <f t="shared" si="139"/>
        <v>0</v>
      </c>
      <c r="P1015" s="34">
        <v>20</v>
      </c>
    </row>
    <row r="1016" spans="1:25" s="60" customFormat="1" ht="12.75" x14ac:dyDescent="0.2">
      <c r="A1016" s="425"/>
      <c r="B1016" s="425" t="s">
        <v>1019</v>
      </c>
      <c r="C1016" s="62" t="s">
        <v>1478</v>
      </c>
      <c r="D1016" s="10" t="s">
        <v>1528</v>
      </c>
      <c r="E1016" s="36" t="s">
        <v>49</v>
      </c>
      <c r="F1016" s="36">
        <v>6</v>
      </c>
      <c r="G1016" s="37">
        <v>8.16</v>
      </c>
      <c r="H1016" s="75">
        <f t="shared" si="140"/>
        <v>7.7519999999999998</v>
      </c>
      <c r="I1016" s="37" t="s">
        <v>339</v>
      </c>
      <c r="J1016" s="38" t="s">
        <v>14</v>
      </c>
      <c r="K1016" s="198"/>
      <c r="L1016" s="456"/>
      <c r="M1016" s="457"/>
      <c r="N1016" s="39">
        <f t="shared" si="138"/>
        <v>0</v>
      </c>
      <c r="O1016" s="7">
        <f t="shared" si="139"/>
        <v>0</v>
      </c>
      <c r="P1016" s="40">
        <v>20</v>
      </c>
    </row>
    <row r="1017" spans="1:25" ht="23.25" x14ac:dyDescent="0.35">
      <c r="A1017" s="426"/>
      <c r="B1017" s="426" t="s">
        <v>1019</v>
      </c>
      <c r="D1017" s="193" t="s">
        <v>1479</v>
      </c>
      <c r="E1017" s="202"/>
      <c r="F1017" s="202"/>
      <c r="G1017" s="202"/>
      <c r="H1017" s="202"/>
      <c r="I1017" s="202"/>
      <c r="J1017" s="202"/>
      <c r="K1017" s="202"/>
      <c r="O1017" s="22"/>
      <c r="P1017" s="23"/>
      <c r="Q1017" s="60"/>
      <c r="R1017" s="60"/>
      <c r="S1017" s="60"/>
      <c r="T1017" s="60"/>
      <c r="U1017" s="60"/>
      <c r="V1017" s="60"/>
      <c r="W1017" s="60"/>
      <c r="X1017" s="60"/>
      <c r="Y1017" s="60"/>
    </row>
    <row r="1018" spans="1:25" s="60" customFormat="1" ht="12.75" x14ac:dyDescent="0.2">
      <c r="A1018" s="425"/>
      <c r="B1018" s="425" t="s">
        <v>1019</v>
      </c>
      <c r="C1018" s="105" t="s">
        <v>1480</v>
      </c>
      <c r="D1018" s="51" t="s">
        <v>1529</v>
      </c>
      <c r="E1018" s="64" t="s">
        <v>49</v>
      </c>
      <c r="F1018" s="64">
        <v>6</v>
      </c>
      <c r="G1018" s="76">
        <v>5.95</v>
      </c>
      <c r="H1018" s="77">
        <f t="shared" ref="H1018:H1037" si="141">G1018*0.95</f>
        <v>5.6524999999999999</v>
      </c>
      <c r="I1018" s="76" t="s">
        <v>48</v>
      </c>
      <c r="J1018" s="78" t="s">
        <v>14</v>
      </c>
      <c r="K1018" s="203"/>
      <c r="L1018" s="474"/>
      <c r="M1018" s="475"/>
      <c r="N1018" s="65">
        <f t="shared" si="138"/>
        <v>0</v>
      </c>
      <c r="O1018" s="57">
        <f t="shared" si="139"/>
        <v>0</v>
      </c>
      <c r="P1018" s="66">
        <v>20</v>
      </c>
    </row>
    <row r="1019" spans="1:25" s="60" customFormat="1" ht="12.75" x14ac:dyDescent="0.2">
      <c r="A1019" s="425"/>
      <c r="B1019" s="425" t="s">
        <v>1019</v>
      </c>
      <c r="C1019" s="105" t="s">
        <v>1481</v>
      </c>
      <c r="D1019" s="51" t="s">
        <v>1482</v>
      </c>
      <c r="E1019" s="64" t="s">
        <v>49</v>
      </c>
      <c r="F1019" s="64">
        <v>6</v>
      </c>
      <c r="G1019" s="76">
        <v>9.6300000000000008</v>
      </c>
      <c r="H1019" s="77">
        <f t="shared" si="141"/>
        <v>9.1485000000000003</v>
      </c>
      <c r="I1019" s="76" t="s">
        <v>48</v>
      </c>
      <c r="J1019" s="78" t="s">
        <v>14</v>
      </c>
      <c r="K1019" s="203"/>
      <c r="L1019" s="474"/>
      <c r="M1019" s="475"/>
      <c r="N1019" s="65">
        <f t="shared" si="138"/>
        <v>0</v>
      </c>
      <c r="O1019" s="57">
        <f t="shared" si="139"/>
        <v>0</v>
      </c>
      <c r="P1019" s="66">
        <v>20</v>
      </c>
    </row>
    <row r="1020" spans="1:25" s="60" customFormat="1" ht="12.75" x14ac:dyDescent="0.2">
      <c r="A1020" s="425"/>
      <c r="B1020" s="425" t="s">
        <v>1019</v>
      </c>
      <c r="C1020" s="105" t="s">
        <v>1483</v>
      </c>
      <c r="D1020" s="51" t="s">
        <v>1484</v>
      </c>
      <c r="E1020" s="64" t="s">
        <v>49</v>
      </c>
      <c r="F1020" s="64">
        <v>6</v>
      </c>
      <c r="G1020" s="76">
        <v>5.42</v>
      </c>
      <c r="H1020" s="77">
        <f t="shared" si="141"/>
        <v>5.149</v>
      </c>
      <c r="I1020" s="76" t="s">
        <v>48</v>
      </c>
      <c r="J1020" s="78" t="s">
        <v>14</v>
      </c>
      <c r="K1020" s="197"/>
      <c r="L1020" s="474"/>
      <c r="M1020" s="475"/>
      <c r="N1020" s="65">
        <f t="shared" si="138"/>
        <v>0</v>
      </c>
      <c r="O1020" s="57">
        <f t="shared" si="139"/>
        <v>0</v>
      </c>
      <c r="P1020" s="66">
        <v>20</v>
      </c>
    </row>
    <row r="1021" spans="1:25" s="60" customFormat="1" ht="12.75" x14ac:dyDescent="0.2">
      <c r="A1021" s="425"/>
      <c r="B1021" s="425" t="s">
        <v>1019</v>
      </c>
      <c r="C1021" s="61" t="s">
        <v>1485</v>
      </c>
      <c r="D1021" s="49" t="s">
        <v>1486</v>
      </c>
      <c r="E1021" s="45" t="s">
        <v>49</v>
      </c>
      <c r="F1021" s="45">
        <v>6</v>
      </c>
      <c r="G1021" s="46">
        <v>5.24</v>
      </c>
      <c r="H1021" s="73">
        <f t="shared" si="141"/>
        <v>4.9779999999999998</v>
      </c>
      <c r="I1021" s="46" t="s">
        <v>48</v>
      </c>
      <c r="J1021" s="28" t="s">
        <v>14</v>
      </c>
      <c r="K1021" s="225"/>
      <c r="L1021" s="458"/>
      <c r="M1021" s="459"/>
      <c r="N1021" s="29">
        <f t="shared" si="138"/>
        <v>0</v>
      </c>
      <c r="O1021" s="3">
        <f t="shared" si="139"/>
        <v>0</v>
      </c>
      <c r="P1021" s="30">
        <v>20</v>
      </c>
    </row>
    <row r="1022" spans="1:25" s="60" customFormat="1" ht="12.75" x14ac:dyDescent="0.2">
      <c r="A1022" s="425"/>
      <c r="B1022" s="425" t="s">
        <v>1019</v>
      </c>
      <c r="C1022" s="104" t="s">
        <v>1487</v>
      </c>
      <c r="D1022" s="9" t="s">
        <v>1488</v>
      </c>
      <c r="E1022" s="26" t="s">
        <v>49</v>
      </c>
      <c r="F1022" s="26">
        <v>6</v>
      </c>
      <c r="G1022" s="27">
        <v>6.94</v>
      </c>
      <c r="H1022" s="74">
        <f t="shared" si="141"/>
        <v>6.593</v>
      </c>
      <c r="I1022" s="27" t="s">
        <v>48</v>
      </c>
      <c r="J1022" s="32" t="s">
        <v>14</v>
      </c>
      <c r="K1022" s="195"/>
      <c r="L1022" s="454"/>
      <c r="M1022" s="455"/>
      <c r="N1022" s="33">
        <f t="shared" si="138"/>
        <v>0</v>
      </c>
      <c r="O1022" s="5">
        <f t="shared" si="139"/>
        <v>0</v>
      </c>
      <c r="P1022" s="34">
        <v>20</v>
      </c>
    </row>
    <row r="1023" spans="1:25" s="60" customFormat="1" ht="12.75" x14ac:dyDescent="0.2">
      <c r="A1023" s="425"/>
      <c r="B1023" s="425" t="s">
        <v>1019</v>
      </c>
      <c r="C1023" s="62" t="s">
        <v>1489</v>
      </c>
      <c r="D1023" s="10" t="s">
        <v>934</v>
      </c>
      <c r="E1023" s="36" t="s">
        <v>49</v>
      </c>
      <c r="F1023" s="36">
        <v>6</v>
      </c>
      <c r="G1023" s="37">
        <v>7.16</v>
      </c>
      <c r="H1023" s="75">
        <f t="shared" si="141"/>
        <v>6.8019999999999996</v>
      </c>
      <c r="I1023" s="37" t="s">
        <v>48</v>
      </c>
      <c r="J1023" s="38" t="s">
        <v>14</v>
      </c>
      <c r="K1023" s="198"/>
      <c r="L1023" s="456"/>
      <c r="M1023" s="457"/>
      <c r="N1023" s="39">
        <f t="shared" si="138"/>
        <v>0</v>
      </c>
      <c r="O1023" s="7">
        <f t="shared" si="139"/>
        <v>0</v>
      </c>
      <c r="P1023" s="40">
        <v>20</v>
      </c>
    </row>
    <row r="1024" spans="1:25" s="60" customFormat="1" ht="12.75" x14ac:dyDescent="0.2">
      <c r="A1024" s="425"/>
      <c r="B1024" s="425" t="s">
        <v>1019</v>
      </c>
      <c r="C1024" s="104" t="s">
        <v>1490</v>
      </c>
      <c r="D1024" s="9" t="s">
        <v>1491</v>
      </c>
      <c r="E1024" s="26" t="s">
        <v>49</v>
      </c>
      <c r="F1024" s="26">
        <v>6</v>
      </c>
      <c r="G1024" s="27">
        <v>6</v>
      </c>
      <c r="H1024" s="74">
        <f t="shared" si="141"/>
        <v>5.6999999999999993</v>
      </c>
      <c r="I1024" s="27" t="s">
        <v>48</v>
      </c>
      <c r="J1024" s="32" t="s">
        <v>14</v>
      </c>
      <c r="K1024" s="196" t="s">
        <v>3877</v>
      </c>
      <c r="L1024" s="474"/>
      <c r="M1024" s="475"/>
      <c r="N1024" s="33">
        <f t="shared" si="138"/>
        <v>0</v>
      </c>
      <c r="O1024" s="57">
        <f t="shared" si="139"/>
        <v>0</v>
      </c>
      <c r="P1024" s="66">
        <v>20</v>
      </c>
    </row>
    <row r="1025" spans="1:25" s="60" customFormat="1" ht="12.75" x14ac:dyDescent="0.2">
      <c r="A1025" s="425"/>
      <c r="B1025" s="425" t="s">
        <v>1019</v>
      </c>
      <c r="C1025" s="104" t="s">
        <v>1492</v>
      </c>
      <c r="D1025" s="9" t="s">
        <v>1493</v>
      </c>
      <c r="E1025" s="26" t="s">
        <v>49</v>
      </c>
      <c r="F1025" s="26">
        <v>6</v>
      </c>
      <c r="G1025" s="27">
        <v>5.95</v>
      </c>
      <c r="H1025" s="74">
        <f t="shared" si="141"/>
        <v>5.6524999999999999</v>
      </c>
      <c r="I1025" s="27" t="s">
        <v>48</v>
      </c>
      <c r="J1025" s="32" t="s">
        <v>14</v>
      </c>
      <c r="K1025" s="196"/>
      <c r="L1025" s="474"/>
      <c r="M1025" s="475"/>
      <c r="N1025" s="33">
        <f t="shared" si="138"/>
        <v>0</v>
      </c>
      <c r="O1025" s="57">
        <f t="shared" si="139"/>
        <v>0</v>
      </c>
      <c r="P1025" s="66">
        <v>20</v>
      </c>
    </row>
    <row r="1026" spans="1:25" s="60" customFormat="1" ht="12.75" x14ac:dyDescent="0.2">
      <c r="A1026" s="425"/>
      <c r="B1026" s="425" t="s">
        <v>1019</v>
      </c>
      <c r="C1026" s="61" t="s">
        <v>1494</v>
      </c>
      <c r="D1026" s="49" t="s">
        <v>1530</v>
      </c>
      <c r="E1026" s="45" t="s">
        <v>49</v>
      </c>
      <c r="F1026" s="45">
        <v>6</v>
      </c>
      <c r="G1026" s="46">
        <v>7.79</v>
      </c>
      <c r="H1026" s="73">
        <f t="shared" si="141"/>
        <v>7.4005000000000001</v>
      </c>
      <c r="I1026" s="46" t="s">
        <v>48</v>
      </c>
      <c r="J1026" s="28" t="s">
        <v>14</v>
      </c>
      <c r="K1026" s="194"/>
      <c r="L1026" s="458"/>
      <c r="M1026" s="459"/>
      <c r="N1026" s="29">
        <f t="shared" si="138"/>
        <v>0</v>
      </c>
      <c r="O1026" s="3">
        <f t="shared" si="139"/>
        <v>0</v>
      </c>
      <c r="P1026" s="30">
        <v>20</v>
      </c>
    </row>
    <row r="1027" spans="1:25" s="60" customFormat="1" ht="12.75" x14ac:dyDescent="0.2">
      <c r="A1027" s="425"/>
      <c r="B1027" s="425" t="s">
        <v>1019</v>
      </c>
      <c r="C1027" s="62" t="s">
        <v>1495</v>
      </c>
      <c r="D1027" s="10" t="s">
        <v>1531</v>
      </c>
      <c r="E1027" s="36" t="s">
        <v>49</v>
      </c>
      <c r="F1027" s="36">
        <v>6</v>
      </c>
      <c r="G1027" s="37">
        <v>7.04</v>
      </c>
      <c r="H1027" s="75">
        <f t="shared" si="141"/>
        <v>6.6879999999999997</v>
      </c>
      <c r="I1027" s="37" t="s">
        <v>48</v>
      </c>
      <c r="J1027" s="38" t="s">
        <v>14</v>
      </c>
      <c r="K1027" s="199"/>
      <c r="L1027" s="456"/>
      <c r="M1027" s="457"/>
      <c r="N1027" s="39">
        <f t="shared" si="138"/>
        <v>0</v>
      </c>
      <c r="O1027" s="7">
        <f t="shared" si="139"/>
        <v>0</v>
      </c>
      <c r="P1027" s="40">
        <v>20</v>
      </c>
    </row>
    <row r="1028" spans="1:25" s="60" customFormat="1" ht="12.75" x14ac:dyDescent="0.2">
      <c r="A1028" s="425"/>
      <c r="B1028" s="425" t="s">
        <v>1019</v>
      </c>
      <c r="C1028" s="104" t="s">
        <v>1496</v>
      </c>
      <c r="D1028" s="9" t="s">
        <v>1497</v>
      </c>
      <c r="E1028" s="26" t="s">
        <v>49</v>
      </c>
      <c r="F1028" s="26">
        <v>6</v>
      </c>
      <c r="G1028" s="27">
        <v>6.45</v>
      </c>
      <c r="H1028" s="74">
        <f t="shared" si="141"/>
        <v>6.1274999999999995</v>
      </c>
      <c r="I1028" s="27" t="s">
        <v>48</v>
      </c>
      <c r="J1028" s="32" t="s">
        <v>14</v>
      </c>
      <c r="K1028" s="195"/>
      <c r="L1028" s="458"/>
      <c r="M1028" s="459"/>
      <c r="N1028" s="33">
        <f t="shared" si="138"/>
        <v>0</v>
      </c>
      <c r="O1028" s="3">
        <f t="shared" si="139"/>
        <v>0</v>
      </c>
      <c r="P1028" s="30">
        <v>20</v>
      </c>
    </row>
    <row r="1029" spans="1:25" s="60" customFormat="1" ht="12.75" x14ac:dyDescent="0.2">
      <c r="A1029" s="425"/>
      <c r="B1029" s="425" t="s">
        <v>1019</v>
      </c>
      <c r="C1029" s="104" t="s">
        <v>1498</v>
      </c>
      <c r="D1029" s="9" t="s">
        <v>1499</v>
      </c>
      <c r="E1029" s="26" t="s">
        <v>49</v>
      </c>
      <c r="F1029" s="26">
        <v>6</v>
      </c>
      <c r="G1029" s="27">
        <v>6.49</v>
      </c>
      <c r="H1029" s="74">
        <f t="shared" si="141"/>
        <v>6.1654999999999998</v>
      </c>
      <c r="I1029" s="27" t="s">
        <v>48</v>
      </c>
      <c r="J1029" s="32" t="s">
        <v>14</v>
      </c>
      <c r="K1029" s="195"/>
      <c r="L1029" s="454"/>
      <c r="M1029" s="455"/>
      <c r="N1029" s="33">
        <f t="shared" si="138"/>
        <v>0</v>
      </c>
      <c r="O1029" s="5">
        <f t="shared" si="139"/>
        <v>0</v>
      </c>
      <c r="P1029" s="34">
        <v>20</v>
      </c>
    </row>
    <row r="1030" spans="1:25" s="60" customFormat="1" ht="12.75" x14ac:dyDescent="0.2">
      <c r="A1030" s="425"/>
      <c r="B1030" s="425" t="s">
        <v>1019</v>
      </c>
      <c r="C1030" s="104" t="s">
        <v>1500</v>
      </c>
      <c r="D1030" s="9" t="s">
        <v>1532</v>
      </c>
      <c r="E1030" s="26" t="s">
        <v>49</v>
      </c>
      <c r="F1030" s="26">
        <v>12</v>
      </c>
      <c r="G1030" s="27">
        <v>5.53</v>
      </c>
      <c r="H1030" s="74">
        <f t="shared" si="141"/>
        <v>5.2534999999999998</v>
      </c>
      <c r="I1030" s="27" t="s">
        <v>48</v>
      </c>
      <c r="J1030" s="32" t="s">
        <v>14</v>
      </c>
      <c r="K1030" s="196"/>
      <c r="L1030" s="454"/>
      <c r="M1030" s="455"/>
      <c r="N1030" s="33">
        <f t="shared" si="138"/>
        <v>0</v>
      </c>
      <c r="O1030" s="5">
        <f t="shared" si="139"/>
        <v>0</v>
      </c>
      <c r="P1030" s="34">
        <v>20</v>
      </c>
    </row>
    <row r="1031" spans="1:25" s="60" customFormat="1" ht="12.75" x14ac:dyDescent="0.2">
      <c r="A1031" s="425"/>
      <c r="B1031" s="425" t="s">
        <v>1019</v>
      </c>
      <c r="C1031" s="104" t="s">
        <v>1501</v>
      </c>
      <c r="D1031" s="9" t="s">
        <v>1532</v>
      </c>
      <c r="E1031" s="217" t="s">
        <v>699</v>
      </c>
      <c r="F1031" s="26">
        <v>6</v>
      </c>
      <c r="G1031" s="27">
        <v>3.56</v>
      </c>
      <c r="H1031" s="74">
        <f t="shared" si="141"/>
        <v>3.3819999999999997</v>
      </c>
      <c r="I1031" s="27" t="s">
        <v>48</v>
      </c>
      <c r="J1031" s="32" t="s">
        <v>14</v>
      </c>
      <c r="K1031" s="196"/>
      <c r="L1031" s="454"/>
      <c r="M1031" s="455"/>
      <c r="N1031" s="33">
        <f t="shared" si="138"/>
        <v>0</v>
      </c>
      <c r="O1031" s="5">
        <f t="shared" si="139"/>
        <v>0</v>
      </c>
      <c r="P1031" s="34">
        <v>20</v>
      </c>
    </row>
    <row r="1032" spans="1:25" s="60" customFormat="1" ht="12.75" x14ac:dyDescent="0.2">
      <c r="A1032" s="425"/>
      <c r="B1032" s="425" t="s">
        <v>1019</v>
      </c>
      <c r="C1032" s="104" t="s">
        <v>1502</v>
      </c>
      <c r="D1032" s="9" t="s">
        <v>1533</v>
      </c>
      <c r="E1032" s="26" t="s">
        <v>49</v>
      </c>
      <c r="F1032" s="26">
        <v>6</v>
      </c>
      <c r="G1032" s="27">
        <v>5.79</v>
      </c>
      <c r="H1032" s="74">
        <f t="shared" si="141"/>
        <v>5.5004999999999997</v>
      </c>
      <c r="I1032" s="27" t="s">
        <v>48</v>
      </c>
      <c r="J1032" s="32" t="s">
        <v>14</v>
      </c>
      <c r="K1032" s="195"/>
      <c r="L1032" s="454"/>
      <c r="M1032" s="455"/>
      <c r="N1032" s="33">
        <f t="shared" si="138"/>
        <v>0</v>
      </c>
      <c r="O1032" s="5">
        <f t="shared" si="139"/>
        <v>0</v>
      </c>
      <c r="P1032" s="34">
        <v>20</v>
      </c>
    </row>
    <row r="1033" spans="1:25" s="60" customFormat="1" ht="12.75" x14ac:dyDescent="0.2">
      <c r="A1033" s="425"/>
      <c r="B1033" s="425" t="s">
        <v>1019</v>
      </c>
      <c r="C1033" s="104" t="s">
        <v>1503</v>
      </c>
      <c r="D1033" s="9" t="s">
        <v>928</v>
      </c>
      <c r="E1033" s="26" t="s">
        <v>49</v>
      </c>
      <c r="F1033" s="26">
        <v>6</v>
      </c>
      <c r="G1033" s="27">
        <v>5.25</v>
      </c>
      <c r="H1033" s="74">
        <f t="shared" si="141"/>
        <v>4.9874999999999998</v>
      </c>
      <c r="I1033" s="27" t="s">
        <v>48</v>
      </c>
      <c r="J1033" s="32" t="s">
        <v>14</v>
      </c>
      <c r="K1033" s="195"/>
      <c r="L1033" s="454"/>
      <c r="M1033" s="455"/>
      <c r="N1033" s="33">
        <f t="shared" si="138"/>
        <v>0</v>
      </c>
      <c r="O1033" s="5">
        <f t="shared" si="139"/>
        <v>0</v>
      </c>
      <c r="P1033" s="34">
        <v>20</v>
      </c>
    </row>
    <row r="1034" spans="1:25" s="60" customFormat="1" ht="12.75" x14ac:dyDescent="0.2">
      <c r="A1034" s="425"/>
      <c r="B1034" s="425" t="s">
        <v>1019</v>
      </c>
      <c r="C1034" s="104" t="s">
        <v>1504</v>
      </c>
      <c r="D1034" s="9" t="s">
        <v>930</v>
      </c>
      <c r="E1034" s="26" t="s">
        <v>49</v>
      </c>
      <c r="F1034" s="26">
        <v>6</v>
      </c>
      <c r="G1034" s="27">
        <v>6.15</v>
      </c>
      <c r="H1034" s="74">
        <f t="shared" si="141"/>
        <v>5.8425000000000002</v>
      </c>
      <c r="I1034" s="27" t="s">
        <v>48</v>
      </c>
      <c r="J1034" s="32" t="s">
        <v>14</v>
      </c>
      <c r="K1034" s="195"/>
      <c r="L1034" s="454"/>
      <c r="M1034" s="455"/>
      <c r="N1034" s="33">
        <f t="shared" si="138"/>
        <v>0</v>
      </c>
      <c r="O1034" s="5">
        <f t="shared" si="139"/>
        <v>0</v>
      </c>
      <c r="P1034" s="34">
        <v>20</v>
      </c>
    </row>
    <row r="1035" spans="1:25" s="60" customFormat="1" ht="12.75" x14ac:dyDescent="0.2">
      <c r="A1035" s="425"/>
      <c r="B1035" s="425" t="s">
        <v>1019</v>
      </c>
      <c r="C1035" s="104" t="s">
        <v>1505</v>
      </c>
      <c r="D1035" s="9" t="s">
        <v>930</v>
      </c>
      <c r="E1035" s="217" t="s">
        <v>699</v>
      </c>
      <c r="F1035" s="26">
        <v>6</v>
      </c>
      <c r="G1035" s="27">
        <v>4.25</v>
      </c>
      <c r="H1035" s="74">
        <f t="shared" si="141"/>
        <v>4.0374999999999996</v>
      </c>
      <c r="I1035" s="27" t="s">
        <v>48</v>
      </c>
      <c r="J1035" s="32" t="s">
        <v>14</v>
      </c>
      <c r="K1035" s="195"/>
      <c r="L1035" s="454"/>
      <c r="M1035" s="455"/>
      <c r="N1035" s="33">
        <f t="shared" si="138"/>
        <v>0</v>
      </c>
      <c r="O1035" s="7">
        <f t="shared" si="139"/>
        <v>0</v>
      </c>
      <c r="P1035" s="40">
        <v>20</v>
      </c>
    </row>
    <row r="1036" spans="1:25" s="60" customFormat="1" ht="12.75" x14ac:dyDescent="0.2">
      <c r="A1036" s="425"/>
      <c r="B1036" s="425" t="s">
        <v>1019</v>
      </c>
      <c r="C1036" s="105" t="s">
        <v>1506</v>
      </c>
      <c r="D1036" s="51" t="s">
        <v>1534</v>
      </c>
      <c r="E1036" s="64" t="s">
        <v>49</v>
      </c>
      <c r="F1036" s="64">
        <v>6</v>
      </c>
      <c r="G1036" s="76">
        <v>5.16</v>
      </c>
      <c r="H1036" s="77">
        <f t="shared" si="141"/>
        <v>4.9020000000000001</v>
      </c>
      <c r="I1036" s="76" t="s">
        <v>48</v>
      </c>
      <c r="J1036" s="78" t="s">
        <v>14</v>
      </c>
      <c r="K1036" s="203"/>
      <c r="L1036" s="474"/>
      <c r="M1036" s="475"/>
      <c r="N1036" s="65">
        <f t="shared" si="138"/>
        <v>0</v>
      </c>
      <c r="O1036" s="57">
        <f t="shared" si="139"/>
        <v>0</v>
      </c>
      <c r="P1036" s="66">
        <v>20</v>
      </c>
    </row>
    <row r="1037" spans="1:25" s="60" customFormat="1" ht="12.75" x14ac:dyDescent="0.2">
      <c r="A1037" s="425"/>
      <c r="B1037" s="425" t="s">
        <v>1019</v>
      </c>
      <c r="C1037" s="105" t="s">
        <v>1507</v>
      </c>
      <c r="D1037" s="51" t="s">
        <v>1535</v>
      </c>
      <c r="E1037" s="64" t="s">
        <v>49</v>
      </c>
      <c r="F1037" s="64">
        <v>6</v>
      </c>
      <c r="G1037" s="76">
        <v>5.16</v>
      </c>
      <c r="H1037" s="77">
        <f t="shared" si="141"/>
        <v>4.9020000000000001</v>
      </c>
      <c r="I1037" s="76" t="s">
        <v>48</v>
      </c>
      <c r="J1037" s="227" t="s">
        <v>960</v>
      </c>
      <c r="K1037" s="203" t="s">
        <v>1025</v>
      </c>
      <c r="L1037" s="474"/>
      <c r="M1037" s="475"/>
      <c r="N1037" s="65">
        <f t="shared" si="138"/>
        <v>0</v>
      </c>
      <c r="O1037" s="57">
        <f t="shared" si="139"/>
        <v>0</v>
      </c>
      <c r="P1037" s="66">
        <v>20</v>
      </c>
    </row>
    <row r="1038" spans="1:25" ht="23.25" x14ac:dyDescent="0.35">
      <c r="A1038" s="426"/>
      <c r="B1038" s="426" t="s">
        <v>1019</v>
      </c>
      <c r="D1038" s="252" t="s">
        <v>1508</v>
      </c>
      <c r="E1038" s="71"/>
      <c r="F1038" s="71"/>
      <c r="G1038" s="71"/>
      <c r="H1038" s="71"/>
      <c r="I1038" s="71"/>
      <c r="J1038" s="71"/>
      <c r="K1038" s="71"/>
      <c r="L1038" s="22"/>
      <c r="M1038" s="22"/>
      <c r="O1038" s="22"/>
      <c r="P1038" s="23"/>
      <c r="Q1038" s="60"/>
      <c r="R1038" s="60"/>
      <c r="S1038" s="60"/>
      <c r="T1038" s="60"/>
      <c r="U1038" s="60"/>
      <c r="V1038" s="60"/>
      <c r="W1038" s="60"/>
      <c r="X1038" s="60"/>
      <c r="Y1038" s="60"/>
    </row>
    <row r="1039" spans="1:25" s="60" customFormat="1" ht="12.75" x14ac:dyDescent="0.2">
      <c r="A1039" s="425"/>
      <c r="B1039" s="425" t="s">
        <v>1019</v>
      </c>
      <c r="C1039" s="61" t="s">
        <v>1509</v>
      </c>
      <c r="D1039" s="49" t="s">
        <v>1510</v>
      </c>
      <c r="E1039" s="45" t="s">
        <v>49</v>
      </c>
      <c r="F1039" s="45">
        <v>6</v>
      </c>
      <c r="G1039" s="46">
        <v>10.5</v>
      </c>
      <c r="H1039" s="73">
        <f t="shared" ref="H1039:H1050" si="142">G1039*0.95</f>
        <v>9.9749999999999996</v>
      </c>
      <c r="I1039" s="46" t="s">
        <v>48</v>
      </c>
      <c r="J1039" s="28" t="s">
        <v>14</v>
      </c>
      <c r="K1039" s="201"/>
      <c r="L1039" s="458"/>
      <c r="M1039" s="459"/>
      <c r="N1039" s="29">
        <f t="shared" si="138"/>
        <v>0</v>
      </c>
      <c r="O1039" s="3">
        <f t="shared" si="139"/>
        <v>0</v>
      </c>
      <c r="P1039" s="30">
        <v>20</v>
      </c>
    </row>
    <row r="1040" spans="1:25" s="60" customFormat="1" ht="12.75" x14ac:dyDescent="0.2">
      <c r="A1040" s="425"/>
      <c r="B1040" s="425" t="s">
        <v>1019</v>
      </c>
      <c r="C1040" s="104" t="s">
        <v>1511</v>
      </c>
      <c r="D1040" s="9" t="s">
        <v>1512</v>
      </c>
      <c r="E1040" s="26" t="s">
        <v>49</v>
      </c>
      <c r="F1040" s="26">
        <v>6</v>
      </c>
      <c r="G1040" s="27">
        <v>8.89</v>
      </c>
      <c r="H1040" s="74">
        <f t="shared" si="142"/>
        <v>8.4455000000000009</v>
      </c>
      <c r="I1040" s="27" t="s">
        <v>48</v>
      </c>
      <c r="J1040" s="32" t="s">
        <v>14</v>
      </c>
      <c r="K1040" s="196" t="s">
        <v>3877</v>
      </c>
      <c r="L1040" s="454"/>
      <c r="M1040" s="455"/>
      <c r="N1040" s="33">
        <f t="shared" si="138"/>
        <v>0</v>
      </c>
      <c r="O1040" s="5">
        <f t="shared" si="139"/>
        <v>0</v>
      </c>
      <c r="P1040" s="34">
        <v>20</v>
      </c>
    </row>
    <row r="1041" spans="1:25" s="60" customFormat="1" ht="12.75" x14ac:dyDescent="0.2">
      <c r="A1041" s="425"/>
      <c r="B1041" s="425" t="s">
        <v>1019</v>
      </c>
      <c r="C1041" s="104" t="s">
        <v>1513</v>
      </c>
      <c r="D1041" s="9" t="s">
        <v>1512</v>
      </c>
      <c r="E1041" s="217" t="s">
        <v>699</v>
      </c>
      <c r="F1041" s="26">
        <v>12</v>
      </c>
      <c r="G1041" s="27">
        <v>5.79</v>
      </c>
      <c r="H1041" s="74">
        <f t="shared" si="142"/>
        <v>5.5004999999999997</v>
      </c>
      <c r="I1041" s="27" t="s">
        <v>48</v>
      </c>
      <c r="J1041" s="32" t="s">
        <v>14</v>
      </c>
      <c r="K1041" s="195"/>
      <c r="L1041" s="454"/>
      <c r="M1041" s="455"/>
      <c r="N1041" s="33">
        <f t="shared" si="138"/>
        <v>0</v>
      </c>
      <c r="O1041" s="5">
        <f t="shared" si="139"/>
        <v>0</v>
      </c>
      <c r="P1041" s="34">
        <v>20</v>
      </c>
    </row>
    <row r="1042" spans="1:25" s="60" customFormat="1" ht="12.75" x14ac:dyDescent="0.2">
      <c r="A1042" s="425"/>
      <c r="B1042" s="425" t="s">
        <v>1019</v>
      </c>
      <c r="C1042" s="104" t="s">
        <v>1514</v>
      </c>
      <c r="D1042" s="9" t="s">
        <v>1515</v>
      </c>
      <c r="E1042" s="26" t="s">
        <v>49</v>
      </c>
      <c r="F1042" s="26">
        <v>6</v>
      </c>
      <c r="G1042" s="27">
        <v>9.74</v>
      </c>
      <c r="H1042" s="74">
        <f t="shared" si="142"/>
        <v>9.2530000000000001</v>
      </c>
      <c r="I1042" s="27" t="s">
        <v>48</v>
      </c>
      <c r="J1042" s="32" t="s">
        <v>14</v>
      </c>
      <c r="K1042" s="197"/>
      <c r="L1042" s="454"/>
      <c r="M1042" s="455"/>
      <c r="N1042" s="33">
        <f t="shared" si="138"/>
        <v>0</v>
      </c>
      <c r="O1042" s="5">
        <f t="shared" si="139"/>
        <v>0</v>
      </c>
      <c r="P1042" s="34">
        <v>20</v>
      </c>
    </row>
    <row r="1043" spans="1:25" s="60" customFormat="1" ht="12.75" x14ac:dyDescent="0.2">
      <c r="A1043" s="425"/>
      <c r="B1043" s="425" t="s">
        <v>1019</v>
      </c>
      <c r="C1043" s="104" t="s">
        <v>1516</v>
      </c>
      <c r="D1043" s="9" t="s">
        <v>1517</v>
      </c>
      <c r="E1043" s="26" t="s">
        <v>49</v>
      </c>
      <c r="F1043" s="26">
        <v>6</v>
      </c>
      <c r="G1043" s="27">
        <v>5.56</v>
      </c>
      <c r="H1043" s="74">
        <f t="shared" si="142"/>
        <v>5.2819999999999991</v>
      </c>
      <c r="I1043" s="27" t="s">
        <v>48</v>
      </c>
      <c r="J1043" s="32" t="s">
        <v>14</v>
      </c>
      <c r="K1043" s="197"/>
      <c r="L1043" s="454"/>
      <c r="M1043" s="455"/>
      <c r="N1043" s="33">
        <f t="shared" si="138"/>
        <v>0</v>
      </c>
      <c r="O1043" s="5">
        <f t="shared" si="139"/>
        <v>0</v>
      </c>
      <c r="P1043" s="34">
        <v>20</v>
      </c>
    </row>
    <row r="1044" spans="1:25" s="60" customFormat="1" ht="12.75" x14ac:dyDescent="0.2">
      <c r="A1044" s="425"/>
      <c r="B1044" s="425" t="s">
        <v>1019</v>
      </c>
      <c r="C1044" s="104" t="s">
        <v>1518</v>
      </c>
      <c r="D1044" s="9" t="s">
        <v>1519</v>
      </c>
      <c r="E1044" s="26" t="s">
        <v>49</v>
      </c>
      <c r="F1044" s="26">
        <v>6</v>
      </c>
      <c r="G1044" s="27">
        <v>5.84</v>
      </c>
      <c r="H1044" s="74">
        <f t="shared" si="142"/>
        <v>5.548</v>
      </c>
      <c r="I1044" s="27" t="s">
        <v>48</v>
      </c>
      <c r="J1044" s="32" t="s">
        <v>14</v>
      </c>
      <c r="K1044" s="195"/>
      <c r="L1044" s="454"/>
      <c r="M1044" s="455"/>
      <c r="N1044" s="33">
        <f t="shared" si="138"/>
        <v>0</v>
      </c>
      <c r="O1044" s="5">
        <f t="shared" si="139"/>
        <v>0</v>
      </c>
      <c r="P1044" s="34">
        <v>20</v>
      </c>
    </row>
    <row r="1045" spans="1:25" s="60" customFormat="1" ht="12.75" x14ac:dyDescent="0.2">
      <c r="A1045" s="425"/>
      <c r="B1045" s="425" t="s">
        <v>1019</v>
      </c>
      <c r="C1045" s="104" t="s">
        <v>1520</v>
      </c>
      <c r="D1045" s="9" t="s">
        <v>1521</v>
      </c>
      <c r="E1045" s="26" t="s">
        <v>49</v>
      </c>
      <c r="F1045" s="26">
        <v>6</v>
      </c>
      <c r="G1045" s="27">
        <v>5.89</v>
      </c>
      <c r="H1045" s="74">
        <f t="shared" si="142"/>
        <v>5.5954999999999995</v>
      </c>
      <c r="I1045" s="27" t="s">
        <v>48</v>
      </c>
      <c r="J1045" s="32" t="s">
        <v>14</v>
      </c>
      <c r="K1045" s="196"/>
      <c r="L1045" s="454"/>
      <c r="M1045" s="455"/>
      <c r="N1045" s="33">
        <f t="shared" si="138"/>
        <v>0</v>
      </c>
      <c r="O1045" s="5">
        <f t="shared" si="139"/>
        <v>0</v>
      </c>
      <c r="P1045" s="34">
        <v>20</v>
      </c>
    </row>
    <row r="1046" spans="1:25" s="60" customFormat="1" ht="12.75" x14ac:dyDescent="0.2">
      <c r="A1046" s="425"/>
      <c r="B1046" s="425" t="s">
        <v>1019</v>
      </c>
      <c r="C1046" s="104" t="s">
        <v>1522</v>
      </c>
      <c r="D1046" s="9" t="s">
        <v>936</v>
      </c>
      <c r="E1046" s="26" t="s">
        <v>49</v>
      </c>
      <c r="F1046" s="26">
        <v>6</v>
      </c>
      <c r="G1046" s="27">
        <v>5.05</v>
      </c>
      <c r="H1046" s="74">
        <f t="shared" si="142"/>
        <v>4.7974999999999994</v>
      </c>
      <c r="I1046" s="27" t="s">
        <v>48</v>
      </c>
      <c r="J1046" s="32" t="s">
        <v>14</v>
      </c>
      <c r="K1046" s="195"/>
      <c r="L1046" s="454"/>
      <c r="M1046" s="455"/>
      <c r="N1046" s="33">
        <f t="shared" si="138"/>
        <v>0</v>
      </c>
      <c r="O1046" s="5">
        <f t="shared" si="139"/>
        <v>0</v>
      </c>
      <c r="P1046" s="34">
        <v>20</v>
      </c>
    </row>
    <row r="1047" spans="1:25" s="60" customFormat="1" ht="12.75" x14ac:dyDescent="0.2">
      <c r="A1047" s="425"/>
      <c r="B1047" s="425" t="s">
        <v>1019</v>
      </c>
      <c r="C1047" s="104" t="s">
        <v>1539</v>
      </c>
      <c r="D1047" s="9" t="s">
        <v>1540</v>
      </c>
      <c r="E1047" s="26" t="s">
        <v>49</v>
      </c>
      <c r="F1047" s="26">
        <v>6</v>
      </c>
      <c r="G1047" s="27">
        <v>6.16</v>
      </c>
      <c r="H1047" s="74">
        <f t="shared" si="142"/>
        <v>5.8519999999999994</v>
      </c>
      <c r="I1047" s="27" t="s">
        <v>48</v>
      </c>
      <c r="J1047" s="32" t="s">
        <v>14</v>
      </c>
      <c r="K1047" s="195"/>
      <c r="L1047" s="454"/>
      <c r="M1047" s="455"/>
      <c r="N1047" s="33">
        <f t="shared" si="138"/>
        <v>0</v>
      </c>
      <c r="O1047" s="5">
        <f t="shared" si="139"/>
        <v>0</v>
      </c>
      <c r="P1047" s="34">
        <v>20</v>
      </c>
    </row>
    <row r="1048" spans="1:25" s="60" customFormat="1" ht="12.75" x14ac:dyDescent="0.2">
      <c r="A1048" s="425"/>
      <c r="B1048" s="425" t="s">
        <v>1019</v>
      </c>
      <c r="C1048" s="104" t="s">
        <v>1541</v>
      </c>
      <c r="D1048" s="9" t="s">
        <v>1540</v>
      </c>
      <c r="E1048" s="217" t="s">
        <v>699</v>
      </c>
      <c r="F1048" s="26">
        <v>12</v>
      </c>
      <c r="G1048" s="27">
        <v>5.05</v>
      </c>
      <c r="H1048" s="74">
        <f t="shared" si="142"/>
        <v>4.7974999999999994</v>
      </c>
      <c r="I1048" s="27" t="s">
        <v>48</v>
      </c>
      <c r="J1048" s="32" t="s">
        <v>14</v>
      </c>
      <c r="K1048" s="195"/>
      <c r="L1048" s="454"/>
      <c r="M1048" s="455"/>
      <c r="N1048" s="33">
        <f t="shared" si="138"/>
        <v>0</v>
      </c>
      <c r="O1048" s="5">
        <f t="shared" si="139"/>
        <v>0</v>
      </c>
      <c r="P1048" s="34">
        <v>20</v>
      </c>
    </row>
    <row r="1049" spans="1:25" s="60" customFormat="1" ht="12.75" x14ac:dyDescent="0.2">
      <c r="A1049" s="425"/>
      <c r="B1049" s="425" t="s">
        <v>1019</v>
      </c>
      <c r="C1049" s="104" t="s">
        <v>1542</v>
      </c>
      <c r="D1049" s="9" t="s">
        <v>1620</v>
      </c>
      <c r="E1049" s="26" t="s">
        <v>49</v>
      </c>
      <c r="F1049" s="26">
        <v>6</v>
      </c>
      <c r="G1049" s="27">
        <v>6.98</v>
      </c>
      <c r="H1049" s="74">
        <f t="shared" si="142"/>
        <v>6.6310000000000002</v>
      </c>
      <c r="I1049" s="27" t="s">
        <v>48</v>
      </c>
      <c r="J1049" s="32" t="s">
        <v>14</v>
      </c>
      <c r="K1049" s="195"/>
      <c r="L1049" s="454"/>
      <c r="M1049" s="455"/>
      <c r="N1049" s="33">
        <f t="shared" si="138"/>
        <v>0</v>
      </c>
      <c r="O1049" s="5">
        <f t="shared" si="139"/>
        <v>0</v>
      </c>
      <c r="P1049" s="34">
        <v>20</v>
      </c>
    </row>
    <row r="1050" spans="1:25" s="60" customFormat="1" ht="12.75" x14ac:dyDescent="0.2">
      <c r="A1050" s="425"/>
      <c r="B1050" s="425" t="s">
        <v>1019</v>
      </c>
      <c r="C1050" s="62" t="s">
        <v>1543</v>
      </c>
      <c r="D1050" s="10" t="s">
        <v>1544</v>
      </c>
      <c r="E1050" s="36" t="s">
        <v>49</v>
      </c>
      <c r="F1050" s="36">
        <v>6</v>
      </c>
      <c r="G1050" s="37">
        <v>10.47</v>
      </c>
      <c r="H1050" s="75">
        <f t="shared" si="142"/>
        <v>9.9465000000000003</v>
      </c>
      <c r="I1050" s="37" t="s">
        <v>48</v>
      </c>
      <c r="J1050" s="38" t="s">
        <v>14</v>
      </c>
      <c r="K1050" s="198"/>
      <c r="L1050" s="456"/>
      <c r="M1050" s="457"/>
      <c r="N1050" s="39">
        <f t="shared" si="138"/>
        <v>0</v>
      </c>
      <c r="O1050" s="7">
        <f t="shared" si="139"/>
        <v>0</v>
      </c>
      <c r="P1050" s="40">
        <v>20</v>
      </c>
    </row>
    <row r="1051" spans="1:25" x14ac:dyDescent="0.2">
      <c r="A1051" s="426"/>
      <c r="B1051" s="426"/>
      <c r="Q1051" s="60"/>
      <c r="R1051" s="60"/>
      <c r="S1051" s="60"/>
      <c r="T1051" s="60"/>
      <c r="U1051" s="60"/>
      <c r="V1051" s="60"/>
      <c r="W1051" s="60"/>
      <c r="X1051" s="60"/>
      <c r="Y1051" s="60"/>
    </row>
    <row r="1052" spans="1:25" ht="14.25" customHeight="1" x14ac:dyDescent="0.2">
      <c r="A1052" s="427"/>
      <c r="B1052" s="427"/>
      <c r="C1052" s="24"/>
      <c r="D1052" s="24"/>
      <c r="E1052" s="504" t="s">
        <v>41</v>
      </c>
      <c r="F1052" s="505" t="s">
        <v>39</v>
      </c>
      <c r="G1052" s="506" t="s">
        <v>6</v>
      </c>
      <c r="H1052" s="507" t="s">
        <v>51</v>
      </c>
      <c r="I1052" s="508" t="s">
        <v>2</v>
      </c>
      <c r="J1052" s="509" t="s">
        <v>3</v>
      </c>
      <c r="K1052" s="510" t="s">
        <v>38</v>
      </c>
      <c r="L1052" s="511" t="s">
        <v>7</v>
      </c>
      <c r="M1052" s="512"/>
      <c r="N1052" s="512"/>
      <c r="O1052" s="512"/>
      <c r="P1052" s="513"/>
      <c r="Q1052" s="60"/>
      <c r="R1052" s="60"/>
      <c r="S1052" s="60"/>
      <c r="T1052" s="60"/>
      <c r="U1052" s="60"/>
      <c r="V1052" s="60"/>
      <c r="W1052" s="60"/>
      <c r="X1052" s="60"/>
      <c r="Y1052" s="60"/>
    </row>
    <row r="1053" spans="1:25" ht="14.25" customHeight="1" x14ac:dyDescent="0.2">
      <c r="A1053" s="427"/>
      <c r="B1053" s="427"/>
      <c r="C1053" s="463" t="s">
        <v>0</v>
      </c>
      <c r="D1053" s="464" t="s">
        <v>1</v>
      </c>
      <c r="E1053" s="477"/>
      <c r="F1053" s="478"/>
      <c r="G1053" s="480"/>
      <c r="H1053" s="481"/>
      <c r="I1053" s="482"/>
      <c r="J1053" s="483"/>
      <c r="K1053" s="484"/>
      <c r="L1053" s="499" t="s">
        <v>8</v>
      </c>
      <c r="M1053" s="500"/>
      <c r="N1053" s="470" t="s">
        <v>4</v>
      </c>
      <c r="O1053" s="472" t="s">
        <v>9</v>
      </c>
      <c r="P1053" s="473" t="s">
        <v>52</v>
      </c>
      <c r="Q1053" s="60"/>
      <c r="R1053" s="60"/>
      <c r="S1053" s="60"/>
      <c r="T1053" s="60"/>
      <c r="U1053" s="60"/>
      <c r="V1053" s="60"/>
      <c r="W1053" s="60"/>
      <c r="X1053" s="60"/>
      <c r="Y1053" s="60"/>
    </row>
    <row r="1054" spans="1:25" x14ac:dyDescent="0.2">
      <c r="A1054" s="427"/>
      <c r="B1054" s="427"/>
      <c r="C1054" s="463"/>
      <c r="D1054" s="465"/>
      <c r="E1054" s="477"/>
      <c r="F1054" s="478"/>
      <c r="G1054" s="479"/>
      <c r="H1054" s="481"/>
      <c r="I1054" s="482"/>
      <c r="J1054" s="483"/>
      <c r="K1054" s="484"/>
      <c r="L1054" s="501"/>
      <c r="M1054" s="502"/>
      <c r="N1054" s="471"/>
      <c r="O1054" s="472"/>
      <c r="P1054" s="473"/>
      <c r="Q1054" s="60"/>
      <c r="R1054" s="60"/>
      <c r="S1054" s="60"/>
      <c r="T1054" s="60"/>
      <c r="U1054" s="60"/>
      <c r="V1054" s="60"/>
      <c r="W1054" s="60"/>
      <c r="X1054" s="60"/>
      <c r="Y1054" s="60"/>
    </row>
    <row r="1055" spans="1:25" s="60" customFormat="1" ht="12.75" x14ac:dyDescent="0.2">
      <c r="A1055" s="425"/>
      <c r="B1055" s="425" t="s">
        <v>1019</v>
      </c>
      <c r="C1055" s="104" t="s">
        <v>1545</v>
      </c>
      <c r="D1055" s="9" t="s">
        <v>1546</v>
      </c>
      <c r="E1055" s="26" t="s">
        <v>49</v>
      </c>
      <c r="F1055" s="26">
        <v>6</v>
      </c>
      <c r="G1055" s="27">
        <v>4.8499999999999996</v>
      </c>
      <c r="H1055" s="74">
        <f t="shared" ref="H1055:H1065" si="143">G1055*0.95</f>
        <v>4.607499999999999</v>
      </c>
      <c r="I1055" s="27" t="s">
        <v>48</v>
      </c>
      <c r="J1055" s="32" t="s">
        <v>14</v>
      </c>
      <c r="K1055" s="195"/>
      <c r="L1055" s="454"/>
      <c r="M1055" s="455"/>
      <c r="N1055" s="33">
        <f t="shared" ref="N1055:N1097" si="144">O1055*G1055</f>
        <v>0</v>
      </c>
      <c r="O1055" s="5">
        <f t="shared" ref="O1055:O1097" si="145">L1055*F1055</f>
        <v>0</v>
      </c>
      <c r="P1055" s="34">
        <v>20</v>
      </c>
    </row>
    <row r="1056" spans="1:25" s="60" customFormat="1" ht="12.75" x14ac:dyDescent="0.2">
      <c r="A1056" s="425"/>
      <c r="B1056" s="425" t="s">
        <v>1019</v>
      </c>
      <c r="C1056" s="104" t="s">
        <v>1547</v>
      </c>
      <c r="D1056" s="9" t="s">
        <v>1621</v>
      </c>
      <c r="E1056" s="26" t="s">
        <v>49</v>
      </c>
      <c r="F1056" s="26">
        <v>6</v>
      </c>
      <c r="G1056" s="27">
        <v>4.57</v>
      </c>
      <c r="H1056" s="74">
        <f t="shared" si="143"/>
        <v>4.3414999999999999</v>
      </c>
      <c r="I1056" s="27" t="s">
        <v>48</v>
      </c>
      <c r="J1056" s="32" t="s">
        <v>14</v>
      </c>
      <c r="K1056" s="195"/>
      <c r="L1056" s="454"/>
      <c r="M1056" s="455"/>
      <c r="N1056" s="33">
        <f t="shared" si="144"/>
        <v>0</v>
      </c>
      <c r="O1056" s="5">
        <f t="shared" si="145"/>
        <v>0</v>
      </c>
      <c r="P1056" s="34">
        <v>20</v>
      </c>
    </row>
    <row r="1057" spans="1:25" s="60" customFormat="1" ht="12.75" x14ac:dyDescent="0.2">
      <c r="A1057" s="425"/>
      <c r="B1057" s="425" t="s">
        <v>1019</v>
      </c>
      <c r="C1057" s="104" t="s">
        <v>1548</v>
      </c>
      <c r="D1057" s="9" t="s">
        <v>1549</v>
      </c>
      <c r="E1057" s="26" t="s">
        <v>49</v>
      </c>
      <c r="F1057" s="26">
        <v>6</v>
      </c>
      <c r="G1057" s="27">
        <v>4.8899999999999997</v>
      </c>
      <c r="H1057" s="74">
        <f t="shared" si="143"/>
        <v>4.6454999999999993</v>
      </c>
      <c r="I1057" s="27" t="s">
        <v>48</v>
      </c>
      <c r="J1057" s="32" t="s">
        <v>14</v>
      </c>
      <c r="K1057" s="196"/>
      <c r="L1057" s="454"/>
      <c r="M1057" s="455"/>
      <c r="N1057" s="33">
        <f t="shared" si="144"/>
        <v>0</v>
      </c>
      <c r="O1057" s="5">
        <f t="shared" si="145"/>
        <v>0</v>
      </c>
      <c r="P1057" s="34">
        <v>20</v>
      </c>
    </row>
    <row r="1058" spans="1:25" s="60" customFormat="1" ht="12.75" x14ac:dyDescent="0.2">
      <c r="A1058" s="425"/>
      <c r="B1058" s="425" t="s">
        <v>1019</v>
      </c>
      <c r="C1058" s="104" t="s">
        <v>1550</v>
      </c>
      <c r="D1058" s="9" t="s">
        <v>1622</v>
      </c>
      <c r="E1058" s="26" t="s">
        <v>49</v>
      </c>
      <c r="F1058" s="26">
        <v>6</v>
      </c>
      <c r="G1058" s="27">
        <v>4.58</v>
      </c>
      <c r="H1058" s="74">
        <f t="shared" si="143"/>
        <v>4.351</v>
      </c>
      <c r="I1058" s="27" t="s">
        <v>48</v>
      </c>
      <c r="J1058" s="32" t="s">
        <v>14</v>
      </c>
      <c r="K1058" s="195"/>
      <c r="L1058" s="454"/>
      <c r="M1058" s="455"/>
      <c r="N1058" s="33">
        <f t="shared" si="144"/>
        <v>0</v>
      </c>
      <c r="O1058" s="5">
        <f t="shared" si="145"/>
        <v>0</v>
      </c>
      <c r="P1058" s="34">
        <v>20</v>
      </c>
    </row>
    <row r="1059" spans="1:25" s="60" customFormat="1" ht="12.75" x14ac:dyDescent="0.2">
      <c r="A1059" s="425"/>
      <c r="B1059" s="425" t="s">
        <v>1019</v>
      </c>
      <c r="C1059" s="62" t="s">
        <v>1551</v>
      </c>
      <c r="D1059" s="10" t="s">
        <v>1552</v>
      </c>
      <c r="E1059" s="36" t="s">
        <v>49</v>
      </c>
      <c r="F1059" s="36">
        <v>6</v>
      </c>
      <c r="G1059" s="37">
        <v>4.63</v>
      </c>
      <c r="H1059" s="75">
        <f t="shared" si="143"/>
        <v>4.3984999999999994</v>
      </c>
      <c r="I1059" s="37" t="s">
        <v>48</v>
      </c>
      <c r="J1059" s="38" t="s">
        <v>14</v>
      </c>
      <c r="K1059" s="198"/>
      <c r="L1059" s="456"/>
      <c r="M1059" s="457"/>
      <c r="N1059" s="39">
        <f t="shared" si="144"/>
        <v>0</v>
      </c>
      <c r="O1059" s="7">
        <f t="shared" si="145"/>
        <v>0</v>
      </c>
      <c r="P1059" s="40">
        <v>20</v>
      </c>
    </row>
    <row r="1060" spans="1:25" s="60" customFormat="1" ht="12.75" x14ac:dyDescent="0.2">
      <c r="A1060" s="425"/>
      <c r="B1060" s="425" t="s">
        <v>1019</v>
      </c>
      <c r="C1060" s="61" t="s">
        <v>1553</v>
      </c>
      <c r="D1060" s="49" t="s">
        <v>1554</v>
      </c>
      <c r="E1060" s="45" t="s">
        <v>49</v>
      </c>
      <c r="F1060" s="45">
        <v>6</v>
      </c>
      <c r="G1060" s="46">
        <v>8.7899999999999991</v>
      </c>
      <c r="H1060" s="73">
        <f t="shared" si="143"/>
        <v>8.3504999999999985</v>
      </c>
      <c r="I1060" s="46" t="s">
        <v>48</v>
      </c>
      <c r="J1060" s="28" t="s">
        <v>14</v>
      </c>
      <c r="K1060" s="201"/>
      <c r="L1060" s="458"/>
      <c r="M1060" s="459"/>
      <c r="N1060" s="29">
        <f t="shared" si="144"/>
        <v>0</v>
      </c>
      <c r="O1060" s="3">
        <f t="shared" si="145"/>
        <v>0</v>
      </c>
      <c r="P1060" s="30">
        <v>20</v>
      </c>
    </row>
    <row r="1061" spans="1:25" s="60" customFormat="1" ht="12.75" x14ac:dyDescent="0.2">
      <c r="A1061" s="425"/>
      <c r="B1061" s="425" t="s">
        <v>1019</v>
      </c>
      <c r="C1061" s="104" t="s">
        <v>1555</v>
      </c>
      <c r="D1061" s="9" t="s">
        <v>940</v>
      </c>
      <c r="E1061" s="26" t="s">
        <v>49</v>
      </c>
      <c r="F1061" s="26">
        <v>6</v>
      </c>
      <c r="G1061" s="27">
        <v>5.05</v>
      </c>
      <c r="H1061" s="74">
        <f t="shared" si="143"/>
        <v>4.7974999999999994</v>
      </c>
      <c r="I1061" s="27" t="s">
        <v>48</v>
      </c>
      <c r="J1061" s="32" t="s">
        <v>14</v>
      </c>
      <c r="K1061" s="195"/>
      <c r="L1061" s="454"/>
      <c r="M1061" s="455"/>
      <c r="N1061" s="33">
        <f t="shared" si="144"/>
        <v>0</v>
      </c>
      <c r="O1061" s="5">
        <f t="shared" si="145"/>
        <v>0</v>
      </c>
      <c r="P1061" s="34">
        <v>20</v>
      </c>
    </row>
    <row r="1062" spans="1:25" s="60" customFormat="1" ht="12.75" x14ac:dyDescent="0.2">
      <c r="A1062" s="425"/>
      <c r="B1062" s="425" t="s">
        <v>1019</v>
      </c>
      <c r="C1062" s="104" t="s">
        <v>1556</v>
      </c>
      <c r="D1062" s="9" t="s">
        <v>1557</v>
      </c>
      <c r="E1062" s="26" t="s">
        <v>49</v>
      </c>
      <c r="F1062" s="26">
        <v>6</v>
      </c>
      <c r="G1062" s="27">
        <v>5.05</v>
      </c>
      <c r="H1062" s="74">
        <f t="shared" si="143"/>
        <v>4.7974999999999994</v>
      </c>
      <c r="I1062" s="27" t="s">
        <v>48</v>
      </c>
      <c r="J1062" s="32" t="s">
        <v>14</v>
      </c>
      <c r="K1062" s="195"/>
      <c r="L1062" s="454"/>
      <c r="M1062" s="455"/>
      <c r="N1062" s="33">
        <f t="shared" si="144"/>
        <v>0</v>
      </c>
      <c r="O1062" s="5">
        <f t="shared" si="145"/>
        <v>0</v>
      </c>
      <c r="P1062" s="34">
        <v>20</v>
      </c>
    </row>
    <row r="1063" spans="1:25" s="60" customFormat="1" ht="12.75" x14ac:dyDescent="0.2">
      <c r="A1063" s="425"/>
      <c r="B1063" s="425" t="s">
        <v>1019</v>
      </c>
      <c r="C1063" s="104" t="s">
        <v>1558</v>
      </c>
      <c r="D1063" s="9" t="s">
        <v>1559</v>
      </c>
      <c r="E1063" s="26" t="s">
        <v>49</v>
      </c>
      <c r="F1063" s="26">
        <v>6</v>
      </c>
      <c r="G1063" s="27">
        <v>5.05</v>
      </c>
      <c r="H1063" s="74">
        <f t="shared" si="143"/>
        <v>4.7974999999999994</v>
      </c>
      <c r="I1063" s="27" t="s">
        <v>48</v>
      </c>
      <c r="J1063" s="32" t="s">
        <v>14</v>
      </c>
      <c r="K1063" s="195"/>
      <c r="L1063" s="454"/>
      <c r="M1063" s="455"/>
      <c r="N1063" s="33">
        <f t="shared" si="144"/>
        <v>0</v>
      </c>
      <c r="O1063" s="5">
        <f t="shared" si="145"/>
        <v>0</v>
      </c>
      <c r="P1063" s="34">
        <v>20</v>
      </c>
    </row>
    <row r="1064" spans="1:25" s="60" customFormat="1" ht="12.75" x14ac:dyDescent="0.2">
      <c r="A1064" s="425"/>
      <c r="B1064" s="425" t="s">
        <v>1019</v>
      </c>
      <c r="C1064" s="104" t="s">
        <v>1560</v>
      </c>
      <c r="D1064" s="9" t="s">
        <v>1561</v>
      </c>
      <c r="E1064" s="26" t="s">
        <v>49</v>
      </c>
      <c r="F1064" s="26">
        <v>6</v>
      </c>
      <c r="G1064" s="27">
        <v>5.16</v>
      </c>
      <c r="H1064" s="74">
        <f t="shared" si="143"/>
        <v>4.9020000000000001</v>
      </c>
      <c r="I1064" s="27" t="s">
        <v>48</v>
      </c>
      <c r="J1064" s="32" t="s">
        <v>14</v>
      </c>
      <c r="K1064" s="196"/>
      <c r="L1064" s="454"/>
      <c r="M1064" s="455"/>
      <c r="N1064" s="33">
        <f t="shared" si="144"/>
        <v>0</v>
      </c>
      <c r="O1064" s="5">
        <f t="shared" si="145"/>
        <v>0</v>
      </c>
      <c r="P1064" s="34">
        <v>20</v>
      </c>
    </row>
    <row r="1065" spans="1:25" s="60" customFormat="1" ht="12.75" x14ac:dyDescent="0.2">
      <c r="A1065" s="425"/>
      <c r="B1065" s="425" t="s">
        <v>1019</v>
      </c>
      <c r="C1065" s="62" t="s">
        <v>1562</v>
      </c>
      <c r="D1065" s="10" t="s">
        <v>1563</v>
      </c>
      <c r="E1065" s="36" t="s">
        <v>49</v>
      </c>
      <c r="F1065" s="36">
        <v>6</v>
      </c>
      <c r="G1065" s="37">
        <v>4.26</v>
      </c>
      <c r="H1065" s="75">
        <f t="shared" si="143"/>
        <v>4.0469999999999997</v>
      </c>
      <c r="I1065" s="37" t="s">
        <v>48</v>
      </c>
      <c r="J1065" s="38" t="s">
        <v>14</v>
      </c>
      <c r="K1065" s="198"/>
      <c r="L1065" s="456"/>
      <c r="M1065" s="457"/>
      <c r="N1065" s="39">
        <f t="shared" si="144"/>
        <v>0</v>
      </c>
      <c r="O1065" s="7">
        <f t="shared" si="145"/>
        <v>0</v>
      </c>
      <c r="P1065" s="40">
        <v>20</v>
      </c>
    </row>
    <row r="1066" spans="1:25" ht="23.25" x14ac:dyDescent="0.35">
      <c r="A1066" s="426"/>
      <c r="B1066" s="426" t="s">
        <v>1019</v>
      </c>
      <c r="D1066" s="252" t="s">
        <v>1564</v>
      </c>
      <c r="E1066" s="71"/>
      <c r="F1066" s="71"/>
      <c r="G1066" s="71"/>
      <c r="H1066" s="71"/>
      <c r="I1066" s="71"/>
      <c r="J1066" s="71"/>
      <c r="K1066" s="71"/>
      <c r="L1066" s="22"/>
      <c r="M1066" s="22"/>
      <c r="O1066" s="22"/>
      <c r="P1066" s="23"/>
      <c r="Q1066" s="60"/>
      <c r="R1066" s="60"/>
      <c r="S1066" s="60"/>
      <c r="T1066" s="60"/>
      <c r="U1066" s="60"/>
      <c r="V1066" s="60"/>
      <c r="W1066" s="60"/>
      <c r="X1066" s="60"/>
      <c r="Y1066" s="60"/>
    </row>
    <row r="1067" spans="1:25" s="60" customFormat="1" ht="12.75" x14ac:dyDescent="0.2">
      <c r="A1067" s="425"/>
      <c r="B1067" s="425" t="s">
        <v>1019</v>
      </c>
      <c r="C1067" s="61" t="s">
        <v>1565</v>
      </c>
      <c r="D1067" s="49" t="s">
        <v>1623</v>
      </c>
      <c r="E1067" s="45" t="s">
        <v>49</v>
      </c>
      <c r="F1067" s="45">
        <v>6</v>
      </c>
      <c r="G1067" s="46">
        <v>6.95</v>
      </c>
      <c r="H1067" s="73">
        <f t="shared" ref="H1067:H1073" si="146">G1067*0.95</f>
        <v>6.6025</v>
      </c>
      <c r="I1067" s="46" t="s">
        <v>216</v>
      </c>
      <c r="J1067" s="28" t="s">
        <v>14</v>
      </c>
      <c r="K1067" s="206"/>
      <c r="L1067" s="458"/>
      <c r="M1067" s="459"/>
      <c r="N1067" s="29">
        <f t="shared" si="144"/>
        <v>0</v>
      </c>
      <c r="O1067" s="3">
        <f t="shared" si="145"/>
        <v>0</v>
      </c>
      <c r="P1067" s="30">
        <v>20</v>
      </c>
    </row>
    <row r="1068" spans="1:25" s="60" customFormat="1" ht="12.75" x14ac:dyDescent="0.2">
      <c r="A1068" s="425"/>
      <c r="B1068" s="425" t="s">
        <v>1019</v>
      </c>
      <c r="C1068" s="104" t="s">
        <v>1566</v>
      </c>
      <c r="D1068" s="9" t="s">
        <v>1567</v>
      </c>
      <c r="E1068" s="26" t="s">
        <v>49</v>
      </c>
      <c r="F1068" s="26">
        <v>6</v>
      </c>
      <c r="G1068" s="27">
        <v>2.3199999999999998</v>
      </c>
      <c r="H1068" s="74">
        <f t="shared" si="146"/>
        <v>2.2039999999999997</v>
      </c>
      <c r="I1068" s="27" t="s">
        <v>122</v>
      </c>
      <c r="J1068" s="32" t="s">
        <v>14</v>
      </c>
      <c r="K1068" s="204"/>
      <c r="L1068" s="454"/>
      <c r="M1068" s="455"/>
      <c r="N1068" s="33">
        <f t="shared" si="144"/>
        <v>0</v>
      </c>
      <c r="O1068" s="5">
        <f t="shared" si="145"/>
        <v>0</v>
      </c>
      <c r="P1068" s="34">
        <v>20</v>
      </c>
    </row>
    <row r="1069" spans="1:25" s="60" customFormat="1" ht="12.75" x14ac:dyDescent="0.2">
      <c r="A1069" s="425"/>
      <c r="B1069" s="425" t="s">
        <v>1019</v>
      </c>
      <c r="C1069" s="104" t="s">
        <v>1568</v>
      </c>
      <c r="D1069" s="9" t="s">
        <v>1569</v>
      </c>
      <c r="E1069" s="26" t="s">
        <v>49</v>
      </c>
      <c r="F1069" s="26">
        <v>6</v>
      </c>
      <c r="G1069" s="27">
        <v>3.89</v>
      </c>
      <c r="H1069" s="74">
        <f t="shared" si="146"/>
        <v>3.6955</v>
      </c>
      <c r="I1069" s="27" t="s">
        <v>122</v>
      </c>
      <c r="J1069" s="222" t="s">
        <v>960</v>
      </c>
      <c r="K1069" s="204" t="s">
        <v>1025</v>
      </c>
      <c r="L1069" s="454"/>
      <c r="M1069" s="455"/>
      <c r="N1069" s="33">
        <f t="shared" si="144"/>
        <v>0</v>
      </c>
      <c r="O1069" s="5">
        <f t="shared" si="145"/>
        <v>0</v>
      </c>
      <c r="P1069" s="34">
        <v>20</v>
      </c>
    </row>
    <row r="1070" spans="1:25" s="60" customFormat="1" ht="12.75" x14ac:dyDescent="0.2">
      <c r="A1070" s="425"/>
      <c r="B1070" s="425" t="s">
        <v>1019</v>
      </c>
      <c r="C1070" s="104" t="s">
        <v>1570</v>
      </c>
      <c r="D1070" s="9" t="s">
        <v>1571</v>
      </c>
      <c r="E1070" s="26" t="s">
        <v>49</v>
      </c>
      <c r="F1070" s="26">
        <v>6</v>
      </c>
      <c r="G1070" s="27">
        <v>2.21</v>
      </c>
      <c r="H1070" s="74">
        <f t="shared" si="146"/>
        <v>2.0994999999999999</v>
      </c>
      <c r="I1070" s="27" t="s">
        <v>122</v>
      </c>
      <c r="J1070" s="32" t="s">
        <v>14</v>
      </c>
      <c r="K1070" s="204"/>
      <c r="L1070" s="454"/>
      <c r="M1070" s="455"/>
      <c r="N1070" s="33">
        <f t="shared" si="144"/>
        <v>0</v>
      </c>
      <c r="O1070" s="5">
        <f t="shared" si="145"/>
        <v>0</v>
      </c>
      <c r="P1070" s="34">
        <v>20</v>
      </c>
    </row>
    <row r="1071" spans="1:25" s="60" customFormat="1" ht="12.75" x14ac:dyDescent="0.2">
      <c r="A1071" s="425"/>
      <c r="B1071" s="425" t="s">
        <v>1019</v>
      </c>
      <c r="C1071" s="104" t="s">
        <v>1572</v>
      </c>
      <c r="D1071" s="9" t="s">
        <v>1573</v>
      </c>
      <c r="E1071" s="26" t="s">
        <v>49</v>
      </c>
      <c r="F1071" s="26">
        <v>6</v>
      </c>
      <c r="G1071" s="27">
        <v>3.39</v>
      </c>
      <c r="H1071" s="74">
        <f t="shared" si="146"/>
        <v>3.2204999999999999</v>
      </c>
      <c r="I1071" s="27" t="s">
        <v>122</v>
      </c>
      <c r="J1071" s="222" t="s">
        <v>960</v>
      </c>
      <c r="K1071" s="204" t="s">
        <v>1025</v>
      </c>
      <c r="L1071" s="454"/>
      <c r="M1071" s="455"/>
      <c r="N1071" s="33">
        <f t="shared" si="144"/>
        <v>0</v>
      </c>
      <c r="O1071" s="5">
        <f t="shared" si="145"/>
        <v>0</v>
      </c>
      <c r="P1071" s="34">
        <v>20</v>
      </c>
    </row>
    <row r="1072" spans="1:25" s="60" customFormat="1" ht="12.75" x14ac:dyDescent="0.2">
      <c r="A1072" s="425"/>
      <c r="B1072" s="425" t="s">
        <v>1019</v>
      </c>
      <c r="C1072" s="105" t="s">
        <v>1574</v>
      </c>
      <c r="D1072" s="51" t="s">
        <v>1575</v>
      </c>
      <c r="E1072" s="64" t="s">
        <v>49</v>
      </c>
      <c r="F1072" s="64">
        <v>6</v>
      </c>
      <c r="G1072" s="76">
        <v>2.21</v>
      </c>
      <c r="H1072" s="77">
        <f t="shared" si="146"/>
        <v>2.0994999999999999</v>
      </c>
      <c r="I1072" s="76" t="s">
        <v>122</v>
      </c>
      <c r="J1072" s="78" t="s">
        <v>14</v>
      </c>
      <c r="K1072" s="203"/>
      <c r="L1072" s="474"/>
      <c r="M1072" s="475"/>
      <c r="N1072" s="65">
        <f t="shared" si="144"/>
        <v>0</v>
      </c>
      <c r="O1072" s="57">
        <f t="shared" si="145"/>
        <v>0</v>
      </c>
      <c r="P1072" s="66">
        <v>20</v>
      </c>
    </row>
    <row r="1073" spans="1:25" s="60" customFormat="1" ht="12.75" x14ac:dyDescent="0.2">
      <c r="A1073" s="425"/>
      <c r="B1073" s="425" t="s">
        <v>1019</v>
      </c>
      <c r="C1073" s="105" t="s">
        <v>1576</v>
      </c>
      <c r="D1073" s="51" t="s">
        <v>1577</v>
      </c>
      <c r="E1073" s="64" t="s">
        <v>49</v>
      </c>
      <c r="F1073" s="64">
        <v>6</v>
      </c>
      <c r="G1073" s="76">
        <v>2.21</v>
      </c>
      <c r="H1073" s="77">
        <f t="shared" si="146"/>
        <v>2.0994999999999999</v>
      </c>
      <c r="I1073" s="76" t="s">
        <v>122</v>
      </c>
      <c r="J1073" s="78" t="s">
        <v>14</v>
      </c>
      <c r="K1073" s="203"/>
      <c r="L1073" s="474"/>
      <c r="M1073" s="475"/>
      <c r="N1073" s="65">
        <f t="shared" si="144"/>
        <v>0</v>
      </c>
      <c r="O1073" s="57">
        <f t="shared" si="145"/>
        <v>0</v>
      </c>
      <c r="P1073" s="66">
        <v>20</v>
      </c>
    </row>
    <row r="1074" spans="1:25" ht="23.25" x14ac:dyDescent="0.35">
      <c r="A1074" s="426"/>
      <c r="B1074" s="426" t="s">
        <v>1019</v>
      </c>
      <c r="D1074" s="252" t="s">
        <v>1578</v>
      </c>
      <c r="E1074" s="71"/>
      <c r="F1074" s="71"/>
      <c r="G1074" s="71"/>
      <c r="H1074" s="71"/>
      <c r="I1074" s="71"/>
      <c r="J1074" s="71"/>
      <c r="K1074" s="71"/>
      <c r="L1074" s="22"/>
      <c r="M1074" s="22"/>
      <c r="O1074" s="22"/>
      <c r="P1074" s="23"/>
      <c r="Q1074" s="60"/>
      <c r="R1074" s="60"/>
      <c r="S1074" s="60"/>
      <c r="T1074" s="60"/>
      <c r="U1074" s="60"/>
      <c r="V1074" s="60"/>
      <c r="W1074" s="60"/>
      <c r="X1074" s="60"/>
      <c r="Y1074" s="60"/>
    </row>
    <row r="1075" spans="1:25" s="60" customFormat="1" ht="12.75" x14ac:dyDescent="0.2">
      <c r="A1075" s="425"/>
      <c r="B1075" s="425" t="s">
        <v>1019</v>
      </c>
      <c r="C1075" s="61" t="s">
        <v>1579</v>
      </c>
      <c r="D1075" s="49" t="s">
        <v>1580</v>
      </c>
      <c r="E1075" s="45" t="s">
        <v>49</v>
      </c>
      <c r="F1075" s="45">
        <v>6</v>
      </c>
      <c r="G1075" s="46">
        <v>7.37</v>
      </c>
      <c r="H1075" s="73">
        <f t="shared" ref="H1075:H1089" si="147">G1075*0.95</f>
        <v>7.0015000000000001</v>
      </c>
      <c r="I1075" s="46" t="s">
        <v>1119</v>
      </c>
      <c r="J1075" s="28" t="s">
        <v>14</v>
      </c>
      <c r="K1075" s="225"/>
      <c r="L1075" s="458"/>
      <c r="M1075" s="459"/>
      <c r="N1075" s="29">
        <f t="shared" si="144"/>
        <v>0</v>
      </c>
      <c r="O1075" s="3">
        <f t="shared" si="145"/>
        <v>0</v>
      </c>
      <c r="P1075" s="30">
        <v>20</v>
      </c>
    </row>
    <row r="1076" spans="1:25" s="60" customFormat="1" ht="12.75" x14ac:dyDescent="0.2">
      <c r="A1076" s="425"/>
      <c r="B1076" s="425" t="s">
        <v>1019</v>
      </c>
      <c r="C1076" s="104" t="s">
        <v>1581</v>
      </c>
      <c r="D1076" s="9" t="s">
        <v>1582</v>
      </c>
      <c r="E1076" s="26" t="s">
        <v>49</v>
      </c>
      <c r="F1076" s="26">
        <v>6</v>
      </c>
      <c r="G1076" s="27">
        <v>6.53</v>
      </c>
      <c r="H1076" s="74">
        <f t="shared" si="147"/>
        <v>6.2035</v>
      </c>
      <c r="I1076" s="27" t="s">
        <v>941</v>
      </c>
      <c r="J1076" s="32" t="s">
        <v>14</v>
      </c>
      <c r="K1076" s="195"/>
      <c r="L1076" s="454"/>
      <c r="M1076" s="455"/>
      <c r="N1076" s="33">
        <f t="shared" si="144"/>
        <v>0</v>
      </c>
      <c r="O1076" s="5">
        <f t="shared" si="145"/>
        <v>0</v>
      </c>
      <c r="P1076" s="34">
        <v>20</v>
      </c>
    </row>
    <row r="1077" spans="1:25" s="60" customFormat="1" ht="12.75" x14ac:dyDescent="0.2">
      <c r="A1077" s="425"/>
      <c r="B1077" s="425" t="s">
        <v>1019</v>
      </c>
      <c r="C1077" s="104" t="s">
        <v>1583</v>
      </c>
      <c r="D1077" s="9" t="s">
        <v>1624</v>
      </c>
      <c r="E1077" s="26" t="s">
        <v>49</v>
      </c>
      <c r="F1077" s="26">
        <v>6</v>
      </c>
      <c r="G1077" s="27">
        <v>7.37</v>
      </c>
      <c r="H1077" s="74">
        <f t="shared" si="147"/>
        <v>7.0015000000000001</v>
      </c>
      <c r="I1077" s="27" t="s">
        <v>941</v>
      </c>
      <c r="J1077" s="222" t="s">
        <v>960</v>
      </c>
      <c r="K1077" s="195" t="s">
        <v>1025</v>
      </c>
      <c r="L1077" s="454"/>
      <c r="M1077" s="455"/>
      <c r="N1077" s="33">
        <f t="shared" si="144"/>
        <v>0</v>
      </c>
      <c r="O1077" s="5">
        <f t="shared" si="145"/>
        <v>0</v>
      </c>
      <c r="P1077" s="34">
        <v>20</v>
      </c>
    </row>
    <row r="1078" spans="1:25" s="60" customFormat="1" ht="12.75" x14ac:dyDescent="0.2">
      <c r="A1078" s="425"/>
      <c r="B1078" s="425" t="s">
        <v>1019</v>
      </c>
      <c r="C1078" s="104" t="s">
        <v>3835</v>
      </c>
      <c r="D1078" s="9" t="s">
        <v>3836</v>
      </c>
      <c r="E1078" s="26" t="s">
        <v>49</v>
      </c>
      <c r="F1078" s="26">
        <v>6</v>
      </c>
      <c r="G1078" s="27">
        <v>6.58</v>
      </c>
      <c r="H1078" s="74">
        <f t="shared" ref="H1078" si="148">G1078*0.95</f>
        <v>6.2509999999999994</v>
      </c>
      <c r="I1078" s="27" t="s">
        <v>942</v>
      </c>
      <c r="J1078" s="32" t="s">
        <v>14</v>
      </c>
      <c r="K1078" s="195"/>
      <c r="L1078" s="454"/>
      <c r="M1078" s="455"/>
      <c r="N1078" s="33">
        <f t="shared" ref="N1078" si="149">O1078*G1078</f>
        <v>0</v>
      </c>
      <c r="O1078" s="5">
        <f t="shared" ref="O1078" si="150">L1078*F1078</f>
        <v>0</v>
      </c>
      <c r="P1078" s="34">
        <v>20</v>
      </c>
    </row>
    <row r="1079" spans="1:25" s="60" customFormat="1" ht="12.75" x14ac:dyDescent="0.2">
      <c r="A1079" s="425"/>
      <c r="B1079" s="425" t="s">
        <v>1019</v>
      </c>
      <c r="C1079" s="104" t="s">
        <v>1584</v>
      </c>
      <c r="D1079" s="9" t="s">
        <v>1625</v>
      </c>
      <c r="E1079" s="26" t="s">
        <v>49</v>
      </c>
      <c r="F1079" s="26">
        <v>6</v>
      </c>
      <c r="G1079" s="27">
        <v>6.32</v>
      </c>
      <c r="H1079" s="74">
        <f t="shared" si="147"/>
        <v>6.0039999999999996</v>
      </c>
      <c r="I1079" s="27" t="s">
        <v>942</v>
      </c>
      <c r="J1079" s="32" t="s">
        <v>14</v>
      </c>
      <c r="K1079" s="195"/>
      <c r="L1079" s="454"/>
      <c r="M1079" s="455"/>
      <c r="N1079" s="33">
        <f t="shared" si="144"/>
        <v>0</v>
      </c>
      <c r="O1079" s="5">
        <f t="shared" si="145"/>
        <v>0</v>
      </c>
      <c r="P1079" s="34">
        <v>20</v>
      </c>
    </row>
    <row r="1080" spans="1:25" s="60" customFormat="1" ht="12.75" x14ac:dyDescent="0.2">
      <c r="A1080" s="425"/>
      <c r="B1080" s="425" t="s">
        <v>1019</v>
      </c>
      <c r="C1080" s="104" t="s">
        <v>1585</v>
      </c>
      <c r="D1080" s="9" t="s">
        <v>1586</v>
      </c>
      <c r="E1080" s="26" t="s">
        <v>49</v>
      </c>
      <c r="F1080" s="26">
        <v>6</v>
      </c>
      <c r="G1080" s="27">
        <v>7</v>
      </c>
      <c r="H1080" s="74">
        <f t="shared" si="147"/>
        <v>6.6499999999999995</v>
      </c>
      <c r="I1080" s="27" t="s">
        <v>339</v>
      </c>
      <c r="J1080" s="32" t="s">
        <v>14</v>
      </c>
      <c r="K1080" s="195"/>
      <c r="L1080" s="454"/>
      <c r="M1080" s="455"/>
      <c r="N1080" s="33">
        <f t="shared" si="144"/>
        <v>0</v>
      </c>
      <c r="O1080" s="5">
        <f t="shared" si="145"/>
        <v>0</v>
      </c>
      <c r="P1080" s="34">
        <v>20</v>
      </c>
    </row>
    <row r="1081" spans="1:25" s="60" customFormat="1" ht="12.75" x14ac:dyDescent="0.2">
      <c r="A1081" s="425"/>
      <c r="B1081" s="425" t="s">
        <v>1019</v>
      </c>
      <c r="C1081" s="104" t="s">
        <v>1587</v>
      </c>
      <c r="D1081" s="9" t="s">
        <v>1588</v>
      </c>
      <c r="E1081" s="26" t="s">
        <v>49</v>
      </c>
      <c r="F1081" s="26">
        <v>6</v>
      </c>
      <c r="G1081" s="27">
        <v>8.17</v>
      </c>
      <c r="H1081" s="74">
        <f t="shared" si="147"/>
        <v>7.7614999999999998</v>
      </c>
      <c r="I1081" s="27" t="s">
        <v>48</v>
      </c>
      <c r="J1081" s="32" t="s">
        <v>14</v>
      </c>
      <c r="K1081" s="195"/>
      <c r="L1081" s="454"/>
      <c r="M1081" s="455"/>
      <c r="N1081" s="33">
        <f t="shared" si="144"/>
        <v>0</v>
      </c>
      <c r="O1081" s="5">
        <f t="shared" si="145"/>
        <v>0</v>
      </c>
      <c r="P1081" s="34">
        <v>20</v>
      </c>
    </row>
    <row r="1082" spans="1:25" s="60" customFormat="1" ht="12.75" x14ac:dyDescent="0.2">
      <c r="A1082" s="425"/>
      <c r="B1082" s="425" t="s">
        <v>1019</v>
      </c>
      <c r="C1082" s="104" t="s">
        <v>1589</v>
      </c>
      <c r="D1082" s="9" t="s">
        <v>1590</v>
      </c>
      <c r="E1082" s="26" t="s">
        <v>49</v>
      </c>
      <c r="F1082" s="26">
        <v>6</v>
      </c>
      <c r="G1082" s="27">
        <v>7.32</v>
      </c>
      <c r="H1082" s="74">
        <f t="shared" si="147"/>
        <v>6.9539999999999997</v>
      </c>
      <c r="I1082" s="27" t="s">
        <v>48</v>
      </c>
      <c r="J1082" s="32" t="s">
        <v>14</v>
      </c>
      <c r="K1082" s="195"/>
      <c r="L1082" s="454"/>
      <c r="M1082" s="455"/>
      <c r="N1082" s="33">
        <f t="shared" si="144"/>
        <v>0</v>
      </c>
      <c r="O1082" s="5">
        <f t="shared" si="145"/>
        <v>0</v>
      </c>
      <c r="P1082" s="34">
        <v>20</v>
      </c>
    </row>
    <row r="1083" spans="1:25" s="60" customFormat="1" ht="12.75" x14ac:dyDescent="0.2">
      <c r="A1083" s="425"/>
      <c r="B1083" s="425" t="s">
        <v>1019</v>
      </c>
      <c r="C1083" s="62" t="s">
        <v>1591</v>
      </c>
      <c r="D1083" s="10" t="s">
        <v>1592</v>
      </c>
      <c r="E1083" s="36" t="s">
        <v>49</v>
      </c>
      <c r="F1083" s="36">
        <v>6</v>
      </c>
      <c r="G1083" s="37">
        <v>7.32</v>
      </c>
      <c r="H1083" s="75">
        <f t="shared" si="147"/>
        <v>6.9539999999999997</v>
      </c>
      <c r="I1083" s="37" t="s">
        <v>48</v>
      </c>
      <c r="J1083" s="38" t="s">
        <v>14</v>
      </c>
      <c r="K1083" s="199"/>
      <c r="L1083" s="456"/>
      <c r="M1083" s="457"/>
      <c r="N1083" s="39">
        <f t="shared" si="144"/>
        <v>0</v>
      </c>
      <c r="O1083" s="7">
        <f t="shared" si="145"/>
        <v>0</v>
      </c>
      <c r="P1083" s="40">
        <v>20</v>
      </c>
    </row>
    <row r="1084" spans="1:25" s="60" customFormat="1" ht="12.75" x14ac:dyDescent="0.2">
      <c r="A1084" s="425"/>
      <c r="B1084" s="425" t="s">
        <v>1019</v>
      </c>
      <c r="C1084" s="61" t="s">
        <v>1593</v>
      </c>
      <c r="D1084" s="49" t="s">
        <v>1594</v>
      </c>
      <c r="E1084" s="45" t="s">
        <v>49</v>
      </c>
      <c r="F1084" s="45">
        <v>6</v>
      </c>
      <c r="G1084" s="46">
        <v>18.940000000000001</v>
      </c>
      <c r="H1084" s="73">
        <f t="shared" si="147"/>
        <v>17.993000000000002</v>
      </c>
      <c r="I1084" s="46" t="s">
        <v>3710</v>
      </c>
      <c r="J1084" s="222" t="s">
        <v>1116</v>
      </c>
      <c r="K1084" s="194" t="s">
        <v>1117</v>
      </c>
      <c r="L1084" s="458"/>
      <c r="M1084" s="459"/>
      <c r="N1084" s="29">
        <f t="shared" si="144"/>
        <v>0</v>
      </c>
      <c r="O1084" s="3">
        <f t="shared" si="145"/>
        <v>0</v>
      </c>
      <c r="P1084" s="30">
        <v>20</v>
      </c>
    </row>
    <row r="1085" spans="1:25" s="60" customFormat="1" ht="12.75" x14ac:dyDescent="0.2">
      <c r="A1085" s="425"/>
      <c r="B1085" s="425" t="s">
        <v>1019</v>
      </c>
      <c r="C1085" s="104" t="s">
        <v>1595</v>
      </c>
      <c r="D1085" s="9" t="s">
        <v>1594</v>
      </c>
      <c r="E1085" s="217" t="s">
        <v>699</v>
      </c>
      <c r="F1085" s="26">
        <v>6</v>
      </c>
      <c r="G1085" s="27">
        <v>14.42</v>
      </c>
      <c r="H1085" s="74">
        <f t="shared" si="147"/>
        <v>13.699</v>
      </c>
      <c r="I1085" s="27" t="s">
        <v>3710</v>
      </c>
      <c r="J1085" s="222" t="s">
        <v>1116</v>
      </c>
      <c r="K1085" s="195" t="s">
        <v>1117</v>
      </c>
      <c r="L1085" s="454"/>
      <c r="M1085" s="455"/>
      <c r="N1085" s="33">
        <f t="shared" si="144"/>
        <v>0</v>
      </c>
      <c r="O1085" s="5">
        <f t="shared" si="145"/>
        <v>0</v>
      </c>
      <c r="P1085" s="34">
        <v>20</v>
      </c>
    </row>
    <row r="1086" spans="1:25" s="60" customFormat="1" ht="12.75" x14ac:dyDescent="0.2">
      <c r="A1086" s="425"/>
      <c r="B1086" s="425" t="s">
        <v>1019</v>
      </c>
      <c r="C1086" s="104" t="s">
        <v>1596</v>
      </c>
      <c r="D1086" s="9" t="s">
        <v>1597</v>
      </c>
      <c r="E1086" s="26" t="s">
        <v>49</v>
      </c>
      <c r="F1086" s="26">
        <v>6</v>
      </c>
      <c r="G1086" s="27">
        <v>21.84</v>
      </c>
      <c r="H1086" s="74">
        <f t="shared" si="147"/>
        <v>20.747999999999998</v>
      </c>
      <c r="I1086" s="27" t="s">
        <v>3710</v>
      </c>
      <c r="J1086" s="222" t="s">
        <v>1116</v>
      </c>
      <c r="K1086" s="195" t="s">
        <v>1117</v>
      </c>
      <c r="L1086" s="454"/>
      <c r="M1086" s="455"/>
      <c r="N1086" s="33">
        <f t="shared" si="144"/>
        <v>0</v>
      </c>
      <c r="O1086" s="5">
        <f t="shared" si="145"/>
        <v>0</v>
      </c>
      <c r="P1086" s="34">
        <v>20</v>
      </c>
    </row>
    <row r="1087" spans="1:25" s="60" customFormat="1" ht="12.75" x14ac:dyDescent="0.2">
      <c r="A1087" s="425"/>
      <c r="B1087" s="425" t="s">
        <v>1019</v>
      </c>
      <c r="C1087" s="62" t="s">
        <v>1598</v>
      </c>
      <c r="D1087" s="10" t="s">
        <v>1599</v>
      </c>
      <c r="E1087" s="36" t="s">
        <v>49</v>
      </c>
      <c r="F1087" s="36">
        <v>6</v>
      </c>
      <c r="G1087" s="37">
        <v>23.95</v>
      </c>
      <c r="H1087" s="75">
        <f t="shared" si="147"/>
        <v>22.752499999999998</v>
      </c>
      <c r="I1087" s="37" t="s">
        <v>3710</v>
      </c>
      <c r="J1087" s="224" t="s">
        <v>1116</v>
      </c>
      <c r="K1087" s="199" t="s">
        <v>1117</v>
      </c>
      <c r="L1087" s="456"/>
      <c r="M1087" s="457"/>
      <c r="N1087" s="39">
        <f t="shared" si="144"/>
        <v>0</v>
      </c>
      <c r="O1087" s="7">
        <f t="shared" si="145"/>
        <v>0</v>
      </c>
      <c r="P1087" s="40">
        <v>20</v>
      </c>
    </row>
    <row r="1088" spans="1:25" s="60" customFormat="1" ht="12.75" x14ac:dyDescent="0.2">
      <c r="A1088" s="425"/>
      <c r="B1088" s="425" t="s">
        <v>1019</v>
      </c>
      <c r="C1088" s="61" t="s">
        <v>1600</v>
      </c>
      <c r="D1088" s="49" t="s">
        <v>1601</v>
      </c>
      <c r="E1088" s="45" t="s">
        <v>49</v>
      </c>
      <c r="F1088" s="45">
        <v>6</v>
      </c>
      <c r="G1088" s="46">
        <v>9.32</v>
      </c>
      <c r="H1088" s="73">
        <f t="shared" si="147"/>
        <v>8.8539999999999992</v>
      </c>
      <c r="I1088" s="46" t="s">
        <v>216</v>
      </c>
      <c r="J1088" s="28" t="s">
        <v>14</v>
      </c>
      <c r="K1088" s="235" t="s">
        <v>1602</v>
      </c>
      <c r="L1088" s="458"/>
      <c r="M1088" s="459"/>
      <c r="N1088" s="29">
        <f t="shared" si="144"/>
        <v>0</v>
      </c>
      <c r="O1088" s="3">
        <f t="shared" si="145"/>
        <v>0</v>
      </c>
      <c r="P1088" s="30">
        <v>20</v>
      </c>
    </row>
    <row r="1089" spans="1:25" s="60" customFormat="1" ht="12.75" x14ac:dyDescent="0.2">
      <c r="A1089" s="425"/>
      <c r="B1089" s="425" t="s">
        <v>1019</v>
      </c>
      <c r="C1089" s="62" t="s">
        <v>1603</v>
      </c>
      <c r="D1089" s="10" t="s">
        <v>1604</v>
      </c>
      <c r="E1089" s="36" t="s">
        <v>49</v>
      </c>
      <c r="F1089" s="36">
        <v>6</v>
      </c>
      <c r="G1089" s="37">
        <v>9.32</v>
      </c>
      <c r="H1089" s="75">
        <f t="shared" si="147"/>
        <v>8.8539999999999992</v>
      </c>
      <c r="I1089" s="37" t="s">
        <v>216</v>
      </c>
      <c r="J1089" s="38" t="s">
        <v>14</v>
      </c>
      <c r="K1089" s="236" t="s">
        <v>1602</v>
      </c>
      <c r="L1089" s="456"/>
      <c r="M1089" s="457"/>
      <c r="N1089" s="39">
        <f t="shared" si="144"/>
        <v>0</v>
      </c>
      <c r="O1089" s="7">
        <f t="shared" si="145"/>
        <v>0</v>
      </c>
      <c r="P1089" s="40">
        <v>20</v>
      </c>
    </row>
    <row r="1090" spans="1:25" ht="23.25" x14ac:dyDescent="0.35">
      <c r="A1090" s="426"/>
      <c r="B1090" s="426" t="s">
        <v>1019</v>
      </c>
      <c r="D1090" s="252" t="s">
        <v>1605</v>
      </c>
      <c r="E1090" s="71"/>
      <c r="F1090" s="71"/>
      <c r="G1090" s="71"/>
      <c r="H1090" s="71"/>
      <c r="I1090" s="71"/>
      <c r="J1090" s="71"/>
      <c r="K1090" s="71"/>
      <c r="L1090" s="22"/>
      <c r="M1090" s="22"/>
      <c r="O1090" s="22"/>
      <c r="P1090" s="23"/>
      <c r="Q1090" s="60"/>
      <c r="R1090" s="60"/>
      <c r="S1090" s="60"/>
      <c r="T1090" s="60"/>
      <c r="U1090" s="60"/>
      <c r="V1090" s="60"/>
      <c r="W1090" s="60"/>
      <c r="X1090" s="60"/>
      <c r="Y1090" s="60"/>
    </row>
    <row r="1091" spans="1:25" s="60" customFormat="1" ht="12.75" x14ac:dyDescent="0.2">
      <c r="A1091" s="425"/>
      <c r="B1091" s="425" t="s">
        <v>1019</v>
      </c>
      <c r="C1091" s="61" t="s">
        <v>1606</v>
      </c>
      <c r="D1091" s="49" t="s">
        <v>1607</v>
      </c>
      <c r="E1091" s="45" t="s">
        <v>49</v>
      </c>
      <c r="F1091" s="45">
        <v>6</v>
      </c>
      <c r="G1091" s="46">
        <v>10.53</v>
      </c>
      <c r="H1091" s="73">
        <f>G1091*0.95</f>
        <v>10.003499999999999</v>
      </c>
      <c r="I1091" s="46" t="s">
        <v>1626</v>
      </c>
      <c r="J1091" s="28" t="s">
        <v>14</v>
      </c>
      <c r="K1091" s="225"/>
      <c r="L1091" s="474"/>
      <c r="M1091" s="475"/>
      <c r="N1091" s="29">
        <f t="shared" si="144"/>
        <v>0</v>
      </c>
      <c r="O1091" s="57">
        <f t="shared" si="145"/>
        <v>0</v>
      </c>
      <c r="P1091" s="66">
        <v>20</v>
      </c>
    </row>
    <row r="1092" spans="1:25" s="60" customFormat="1" ht="12.75" x14ac:dyDescent="0.2">
      <c r="A1092" s="425"/>
      <c r="B1092" s="425" t="s">
        <v>1019</v>
      </c>
      <c r="C1092" s="61" t="s">
        <v>1608</v>
      </c>
      <c r="D1092" s="49" t="s">
        <v>1609</v>
      </c>
      <c r="E1092" s="45" t="s">
        <v>49</v>
      </c>
      <c r="F1092" s="45">
        <v>6</v>
      </c>
      <c r="G1092" s="46">
        <v>2.92</v>
      </c>
      <c r="H1092" s="73">
        <f>G1092*0.95</f>
        <v>2.774</v>
      </c>
      <c r="I1092" s="46" t="s">
        <v>941</v>
      </c>
      <c r="J1092" s="28" t="s">
        <v>14</v>
      </c>
      <c r="K1092" s="194"/>
      <c r="L1092" s="458"/>
      <c r="M1092" s="459"/>
      <c r="N1092" s="29">
        <f t="shared" si="144"/>
        <v>0</v>
      </c>
      <c r="O1092" s="3">
        <f t="shared" si="145"/>
        <v>0</v>
      </c>
      <c r="P1092" s="30">
        <v>20</v>
      </c>
    </row>
    <row r="1093" spans="1:25" s="60" customFormat="1" ht="12.75" x14ac:dyDescent="0.2">
      <c r="A1093" s="425"/>
      <c r="B1093" s="425" t="s">
        <v>1019</v>
      </c>
      <c r="C1093" s="104" t="s">
        <v>1610</v>
      </c>
      <c r="D1093" s="9" t="s">
        <v>1611</v>
      </c>
      <c r="E1093" s="26" t="s">
        <v>49</v>
      </c>
      <c r="F1093" s="26">
        <v>6</v>
      </c>
      <c r="G1093" s="27">
        <v>2.92</v>
      </c>
      <c r="H1093" s="74">
        <f>G1093*0.95</f>
        <v>2.774</v>
      </c>
      <c r="I1093" s="27" t="s">
        <v>941</v>
      </c>
      <c r="J1093" s="32" t="s">
        <v>14</v>
      </c>
      <c r="K1093" s="195"/>
      <c r="L1093" s="454"/>
      <c r="M1093" s="455"/>
      <c r="N1093" s="33">
        <f t="shared" si="144"/>
        <v>0</v>
      </c>
      <c r="O1093" s="5">
        <f t="shared" si="145"/>
        <v>0</v>
      </c>
      <c r="P1093" s="34">
        <v>20</v>
      </c>
    </row>
    <row r="1094" spans="1:25" s="60" customFormat="1" ht="12.75" x14ac:dyDescent="0.2">
      <c r="A1094" s="425"/>
      <c r="B1094" s="425" t="s">
        <v>1019</v>
      </c>
      <c r="C1094" s="62" t="s">
        <v>1612</v>
      </c>
      <c r="D1094" s="10" t="s">
        <v>1613</v>
      </c>
      <c r="E1094" s="36" t="s">
        <v>49</v>
      </c>
      <c r="F1094" s="36">
        <v>6</v>
      </c>
      <c r="G1094" s="37">
        <v>3.58</v>
      </c>
      <c r="H1094" s="75">
        <f>G1094*0.95</f>
        <v>3.4009999999999998</v>
      </c>
      <c r="I1094" s="37" t="s">
        <v>941</v>
      </c>
      <c r="J1094" s="38" t="s">
        <v>14</v>
      </c>
      <c r="K1094" s="199"/>
      <c r="L1094" s="456"/>
      <c r="M1094" s="457"/>
      <c r="N1094" s="39">
        <f t="shared" si="144"/>
        <v>0</v>
      </c>
      <c r="O1094" s="7">
        <f t="shared" si="145"/>
        <v>0</v>
      </c>
      <c r="P1094" s="40">
        <v>20</v>
      </c>
    </row>
    <row r="1095" spans="1:25" s="60" customFormat="1" ht="12.75" x14ac:dyDescent="0.2">
      <c r="A1095" s="425"/>
      <c r="B1095" s="425" t="s">
        <v>1019</v>
      </c>
      <c r="C1095" s="104" t="s">
        <v>1614</v>
      </c>
      <c r="D1095" s="9" t="s">
        <v>1615</v>
      </c>
      <c r="E1095" s="26" t="s">
        <v>49</v>
      </c>
      <c r="F1095" s="26">
        <v>6</v>
      </c>
      <c r="G1095" s="27">
        <v>6.58</v>
      </c>
      <c r="H1095" s="74">
        <f>G1095*0.95</f>
        <v>6.2509999999999994</v>
      </c>
      <c r="I1095" s="27" t="s">
        <v>941</v>
      </c>
      <c r="J1095" s="32" t="s">
        <v>14</v>
      </c>
      <c r="K1095" s="195"/>
      <c r="L1095" s="458"/>
      <c r="M1095" s="459"/>
      <c r="N1095" s="33">
        <f t="shared" si="144"/>
        <v>0</v>
      </c>
      <c r="O1095" s="3">
        <f t="shared" si="145"/>
        <v>0</v>
      </c>
      <c r="P1095" s="30">
        <v>20</v>
      </c>
    </row>
    <row r="1096" spans="1:25" s="60" customFormat="1" ht="12.75" x14ac:dyDescent="0.2">
      <c r="A1096" s="425"/>
      <c r="B1096" s="425" t="s">
        <v>1019</v>
      </c>
      <c r="C1096" s="104"/>
      <c r="D1096" s="233" t="s">
        <v>1616</v>
      </c>
      <c r="E1096" s="26"/>
      <c r="F1096" s="26"/>
      <c r="G1096" s="27"/>
      <c r="H1096" s="74"/>
      <c r="I1096" s="27"/>
      <c r="J1096" s="32"/>
      <c r="K1096" s="195"/>
      <c r="L1096" s="454"/>
      <c r="M1096" s="455"/>
      <c r="N1096" s="33"/>
      <c r="O1096" s="5"/>
      <c r="P1096" s="34"/>
    </row>
    <row r="1097" spans="1:25" s="60" customFormat="1" ht="12.75" x14ac:dyDescent="0.2">
      <c r="A1097" s="425"/>
      <c r="B1097" s="425" t="s">
        <v>1019</v>
      </c>
      <c r="C1097" s="104" t="s">
        <v>1617</v>
      </c>
      <c r="D1097" s="9" t="s">
        <v>1618</v>
      </c>
      <c r="E1097" s="26" t="s">
        <v>49</v>
      </c>
      <c r="F1097" s="26">
        <v>6</v>
      </c>
      <c r="G1097" s="27">
        <v>6.58</v>
      </c>
      <c r="H1097" s="74">
        <f>G1097*0.95</f>
        <v>6.2509999999999994</v>
      </c>
      <c r="I1097" s="27" t="s">
        <v>941</v>
      </c>
      <c r="J1097" s="32" t="s">
        <v>14</v>
      </c>
      <c r="K1097" s="195"/>
      <c r="L1097" s="454"/>
      <c r="M1097" s="455"/>
      <c r="N1097" s="33">
        <f t="shared" si="144"/>
        <v>0</v>
      </c>
      <c r="O1097" s="5">
        <f t="shared" si="145"/>
        <v>0</v>
      </c>
      <c r="P1097" s="34">
        <v>20</v>
      </c>
    </row>
    <row r="1098" spans="1:25" s="60" customFormat="1" ht="12.75" x14ac:dyDescent="0.2">
      <c r="A1098" s="425"/>
      <c r="B1098" s="425" t="s">
        <v>1019</v>
      </c>
      <c r="C1098" s="62"/>
      <c r="D1098" s="234" t="s">
        <v>1619</v>
      </c>
      <c r="E1098" s="36"/>
      <c r="F1098" s="36"/>
      <c r="G1098" s="37"/>
      <c r="H1098" s="75"/>
      <c r="I1098" s="37"/>
      <c r="J1098" s="38"/>
      <c r="K1098" s="199"/>
      <c r="L1098" s="456"/>
      <c r="M1098" s="457"/>
      <c r="N1098" s="39"/>
      <c r="O1098" s="7"/>
      <c r="P1098" s="40"/>
    </row>
    <row r="1099" spans="1:25" x14ac:dyDescent="0.2">
      <c r="A1099" s="426"/>
      <c r="B1099" s="426"/>
      <c r="D1099" s="503" t="s">
        <v>1627</v>
      </c>
      <c r="E1099" s="503"/>
      <c r="F1099" s="503"/>
      <c r="G1099" s="503"/>
      <c r="H1099" s="503"/>
      <c r="I1099" s="503"/>
      <c r="J1099" s="503"/>
      <c r="K1099" s="503"/>
      <c r="Q1099" s="60"/>
      <c r="R1099" s="60"/>
      <c r="S1099" s="60"/>
      <c r="T1099" s="60"/>
      <c r="U1099" s="60"/>
      <c r="V1099" s="60"/>
      <c r="W1099" s="60"/>
      <c r="X1099" s="60"/>
      <c r="Y1099" s="60"/>
    </row>
    <row r="1100" spans="1:25" x14ac:dyDescent="0.2">
      <c r="A1100" s="426"/>
      <c r="B1100" s="426"/>
      <c r="D1100" s="503" t="s">
        <v>1628</v>
      </c>
      <c r="E1100" s="503"/>
      <c r="F1100" s="503"/>
      <c r="G1100" s="503"/>
      <c r="H1100" s="503"/>
      <c r="I1100" s="503"/>
      <c r="J1100" s="503"/>
      <c r="K1100" s="503"/>
      <c r="Q1100" s="60"/>
      <c r="R1100" s="60"/>
      <c r="S1100" s="60"/>
      <c r="T1100" s="60"/>
      <c r="U1100" s="60"/>
      <c r="V1100" s="60"/>
      <c r="W1100" s="60"/>
      <c r="X1100" s="60"/>
      <c r="Y1100" s="60"/>
    </row>
    <row r="1101" spans="1:25" x14ac:dyDescent="0.2">
      <c r="A1101" s="426"/>
      <c r="B1101" s="426"/>
      <c r="D1101" s="419"/>
      <c r="E1101" s="419"/>
      <c r="F1101" s="419"/>
      <c r="G1101" s="419"/>
      <c r="H1101" s="419"/>
      <c r="I1101" s="419"/>
      <c r="J1101" s="419"/>
      <c r="K1101" s="419"/>
      <c r="Q1101" s="60"/>
      <c r="R1101" s="60"/>
      <c r="S1101" s="60"/>
      <c r="T1101" s="60"/>
      <c r="U1101" s="60"/>
      <c r="V1101" s="60"/>
      <c r="W1101" s="60"/>
      <c r="X1101" s="60"/>
      <c r="Y1101" s="60"/>
    </row>
    <row r="1102" spans="1:25" x14ac:dyDescent="0.2">
      <c r="A1102" s="426"/>
      <c r="B1102" s="426"/>
      <c r="D1102" s="419"/>
      <c r="E1102" s="419"/>
      <c r="F1102" s="419"/>
      <c r="G1102" s="419"/>
      <c r="H1102" s="419"/>
      <c r="I1102" s="419"/>
      <c r="J1102" s="419"/>
      <c r="K1102" s="419"/>
      <c r="Q1102" s="60"/>
      <c r="R1102" s="60"/>
      <c r="S1102" s="60"/>
      <c r="T1102" s="60"/>
      <c r="U1102" s="60"/>
      <c r="V1102" s="60"/>
      <c r="W1102" s="60"/>
      <c r="X1102" s="60"/>
      <c r="Y1102" s="60"/>
    </row>
    <row r="1103" spans="1:25" x14ac:dyDescent="0.2">
      <c r="A1103" s="426"/>
      <c r="B1103" s="426"/>
      <c r="D1103" s="419"/>
      <c r="E1103" s="419"/>
      <c r="F1103" s="419"/>
      <c r="G1103" s="419"/>
      <c r="H1103" s="419"/>
      <c r="I1103" s="419"/>
      <c r="J1103" s="419"/>
      <c r="K1103" s="419"/>
      <c r="Q1103" s="60"/>
      <c r="R1103" s="60"/>
      <c r="S1103" s="60"/>
      <c r="T1103" s="60"/>
      <c r="U1103" s="60"/>
      <c r="V1103" s="60"/>
      <c r="W1103" s="60"/>
      <c r="X1103" s="60"/>
      <c r="Y1103" s="60"/>
    </row>
    <row r="1104" spans="1:25" x14ac:dyDescent="0.2">
      <c r="A1104" s="426"/>
      <c r="B1104" s="426"/>
      <c r="D1104" s="419"/>
      <c r="E1104" s="419"/>
      <c r="F1104" s="419"/>
      <c r="G1104" s="419"/>
      <c r="H1104" s="419"/>
      <c r="I1104" s="419"/>
      <c r="J1104" s="419"/>
      <c r="K1104" s="419"/>
      <c r="Q1104" s="60"/>
      <c r="R1104" s="60"/>
      <c r="S1104" s="60"/>
      <c r="T1104" s="60"/>
      <c r="U1104" s="60"/>
      <c r="V1104" s="60"/>
      <c r="W1104" s="60"/>
      <c r="X1104" s="60"/>
      <c r="Y1104" s="60"/>
    </row>
    <row r="1105" spans="1:25" x14ac:dyDescent="0.2">
      <c r="A1105" s="426"/>
      <c r="B1105" s="426"/>
      <c r="D1105" s="419"/>
      <c r="E1105" s="419"/>
      <c r="F1105" s="419"/>
      <c r="G1105" s="419"/>
      <c r="H1105" s="419"/>
      <c r="I1105" s="419"/>
      <c r="J1105" s="419"/>
      <c r="K1105" s="419"/>
      <c r="Q1105" s="60"/>
      <c r="R1105" s="60"/>
      <c r="S1105" s="60"/>
      <c r="T1105" s="60"/>
      <c r="U1105" s="60"/>
      <c r="V1105" s="60"/>
      <c r="W1105" s="60"/>
      <c r="X1105" s="60"/>
      <c r="Y1105" s="60"/>
    </row>
    <row r="1106" spans="1:25" x14ac:dyDescent="0.2">
      <c r="A1106" s="426"/>
      <c r="B1106" s="426"/>
      <c r="D1106" s="430"/>
      <c r="E1106" s="430"/>
      <c r="F1106" s="430"/>
      <c r="G1106" s="430"/>
      <c r="H1106" s="430"/>
      <c r="I1106" s="430"/>
      <c r="J1106" s="430"/>
      <c r="K1106" s="430"/>
      <c r="Q1106" s="60"/>
      <c r="R1106" s="60"/>
      <c r="S1106" s="60"/>
      <c r="T1106" s="60"/>
      <c r="U1106" s="60"/>
      <c r="V1106" s="60"/>
      <c r="W1106" s="60"/>
      <c r="X1106" s="60"/>
      <c r="Y1106" s="60"/>
    </row>
    <row r="1107" spans="1:25" x14ac:dyDescent="0.2">
      <c r="A1107" s="426"/>
      <c r="B1107" s="426"/>
      <c r="D1107" s="430"/>
      <c r="E1107" s="430"/>
      <c r="F1107" s="430"/>
      <c r="G1107" s="430"/>
      <c r="H1107" s="430"/>
      <c r="I1107" s="430"/>
      <c r="J1107" s="430"/>
      <c r="K1107" s="430"/>
      <c r="Q1107" s="60"/>
      <c r="R1107" s="60"/>
      <c r="S1107" s="60"/>
      <c r="T1107" s="60"/>
      <c r="U1107" s="60"/>
      <c r="V1107" s="60"/>
      <c r="W1107" s="60"/>
      <c r="X1107" s="60"/>
      <c r="Y1107" s="60"/>
    </row>
    <row r="1108" spans="1:25" x14ac:dyDescent="0.2">
      <c r="A1108" s="426"/>
      <c r="B1108" s="426"/>
      <c r="D1108" s="430"/>
      <c r="E1108" s="430"/>
      <c r="F1108" s="430"/>
      <c r="G1108" s="430"/>
      <c r="H1108" s="430"/>
      <c r="I1108" s="430"/>
      <c r="J1108" s="430"/>
      <c r="K1108" s="430"/>
      <c r="Q1108" s="60"/>
      <c r="R1108" s="60"/>
      <c r="S1108" s="60"/>
      <c r="T1108" s="60"/>
      <c r="U1108" s="60"/>
      <c r="V1108" s="60"/>
      <c r="W1108" s="60"/>
      <c r="X1108" s="60"/>
      <c r="Y1108" s="60"/>
    </row>
    <row r="1109" spans="1:25" x14ac:dyDescent="0.2">
      <c r="A1109" s="426"/>
      <c r="B1109" s="426"/>
      <c r="D1109" s="430"/>
      <c r="E1109" s="430"/>
      <c r="F1109" s="430"/>
      <c r="G1109" s="430"/>
      <c r="H1109" s="430"/>
      <c r="I1109" s="430"/>
      <c r="J1109" s="430"/>
      <c r="K1109" s="430"/>
      <c r="Q1109" s="60"/>
      <c r="R1109" s="60"/>
      <c r="S1109" s="60"/>
      <c r="T1109" s="60"/>
      <c r="U1109" s="60"/>
      <c r="V1109" s="60"/>
      <c r="W1109" s="60"/>
      <c r="X1109" s="60"/>
      <c r="Y1109" s="60"/>
    </row>
    <row r="1110" spans="1:25" ht="34.5" x14ac:dyDescent="0.2">
      <c r="A1110" s="426"/>
      <c r="B1110" s="426" t="s">
        <v>57</v>
      </c>
      <c r="D1110" s="476" t="s">
        <v>57</v>
      </c>
      <c r="E1110" s="476"/>
      <c r="F1110" s="476"/>
      <c r="G1110" s="476"/>
      <c r="H1110" s="476"/>
      <c r="I1110" s="476"/>
      <c r="J1110" s="476"/>
      <c r="K1110" s="476"/>
      <c r="Q1110" s="60"/>
      <c r="R1110" s="60"/>
      <c r="S1110" s="60"/>
      <c r="T1110" s="60"/>
      <c r="U1110" s="60"/>
      <c r="V1110" s="60"/>
      <c r="W1110" s="60"/>
      <c r="X1110" s="60"/>
      <c r="Y1110" s="60"/>
    </row>
    <row r="1111" spans="1:25" ht="14.25" customHeight="1" x14ac:dyDescent="0.2">
      <c r="A1111" s="427"/>
      <c r="B1111" s="427"/>
      <c r="C1111" s="24"/>
      <c r="D1111" s="24"/>
      <c r="E1111" s="477" t="s">
        <v>41</v>
      </c>
      <c r="F1111" s="478" t="s">
        <v>39</v>
      </c>
      <c r="G1111" s="479" t="s">
        <v>6</v>
      </c>
      <c r="H1111" s="481" t="s">
        <v>51</v>
      </c>
      <c r="I1111" s="482" t="s">
        <v>2</v>
      </c>
      <c r="J1111" s="483" t="s">
        <v>3</v>
      </c>
      <c r="K1111" s="484" t="s">
        <v>38</v>
      </c>
      <c r="L1111" s="460" t="s">
        <v>7</v>
      </c>
      <c r="M1111" s="461"/>
      <c r="N1111" s="461"/>
      <c r="O1111" s="461"/>
      <c r="P1111" s="462"/>
      <c r="Q1111" s="60"/>
      <c r="R1111" s="60"/>
      <c r="S1111" s="60"/>
      <c r="T1111" s="60"/>
      <c r="U1111" s="60"/>
      <c r="V1111" s="60"/>
      <c r="W1111" s="60"/>
      <c r="X1111" s="60"/>
      <c r="Y1111" s="60"/>
    </row>
    <row r="1112" spans="1:25" ht="14.25" customHeight="1" x14ac:dyDescent="0.2">
      <c r="A1112" s="427"/>
      <c r="B1112" s="426" t="s">
        <v>57</v>
      </c>
      <c r="C1112" s="463" t="s">
        <v>0</v>
      </c>
      <c r="D1112" s="464" t="s">
        <v>1</v>
      </c>
      <c r="E1112" s="477"/>
      <c r="F1112" s="478"/>
      <c r="G1112" s="480"/>
      <c r="H1112" s="481"/>
      <c r="I1112" s="482"/>
      <c r="J1112" s="483"/>
      <c r="K1112" s="484"/>
      <c r="L1112" s="495" t="s">
        <v>8</v>
      </c>
      <c r="M1112" s="497" t="s">
        <v>399</v>
      </c>
      <c r="N1112" s="470" t="s">
        <v>4</v>
      </c>
      <c r="O1112" s="472" t="s">
        <v>9</v>
      </c>
      <c r="P1112" s="473" t="s">
        <v>52</v>
      </c>
      <c r="Q1112" s="60"/>
      <c r="R1112" s="60"/>
      <c r="S1112" s="60"/>
      <c r="T1112" s="60"/>
      <c r="U1112" s="60"/>
      <c r="V1112" s="60"/>
      <c r="W1112" s="60"/>
      <c r="X1112" s="60"/>
      <c r="Y1112" s="60"/>
    </row>
    <row r="1113" spans="1:25" x14ac:dyDescent="0.2">
      <c r="A1113" s="427"/>
      <c r="B1113" s="426" t="s">
        <v>57</v>
      </c>
      <c r="C1113" s="463"/>
      <c r="D1113" s="465"/>
      <c r="E1113" s="477"/>
      <c r="F1113" s="478"/>
      <c r="G1113" s="479"/>
      <c r="H1113" s="481"/>
      <c r="I1113" s="482"/>
      <c r="J1113" s="483"/>
      <c r="K1113" s="484"/>
      <c r="L1113" s="496"/>
      <c r="M1113" s="498"/>
      <c r="N1113" s="471"/>
      <c r="O1113" s="472"/>
      <c r="P1113" s="473"/>
      <c r="Q1113" s="60"/>
      <c r="R1113" s="60"/>
      <c r="S1113" s="60"/>
      <c r="T1113" s="60"/>
      <c r="U1113" s="60"/>
      <c r="V1113" s="60"/>
      <c r="W1113" s="60"/>
      <c r="X1113" s="60"/>
      <c r="Y1113" s="60"/>
    </row>
    <row r="1114" spans="1:25" s="60" customFormat="1" ht="12.75" x14ac:dyDescent="0.2">
      <c r="A1114" s="425"/>
      <c r="B1114" s="425" t="s">
        <v>57</v>
      </c>
      <c r="C1114" s="105" t="s">
        <v>1629</v>
      </c>
      <c r="D1114" s="51" t="s">
        <v>1630</v>
      </c>
      <c r="E1114" s="64" t="s">
        <v>119</v>
      </c>
      <c r="F1114" s="64">
        <v>6</v>
      </c>
      <c r="G1114" s="76">
        <v>15.5</v>
      </c>
      <c r="H1114" s="73">
        <f t="shared" ref="H1114:H1159" si="151">G1114*0.95</f>
        <v>14.725</v>
      </c>
      <c r="I1114" s="78" t="s">
        <v>1536</v>
      </c>
      <c r="J1114" s="78" t="s">
        <v>14</v>
      </c>
      <c r="K1114" s="57"/>
      <c r="L1114" s="163"/>
      <c r="M1114" s="163"/>
      <c r="N1114" s="65">
        <f t="shared" ref="N1114" si="152">O1114*G1114</f>
        <v>0</v>
      </c>
      <c r="O1114" s="57">
        <f t="shared" ref="O1114" si="153">M1114+L1114*F1114</f>
        <v>0</v>
      </c>
      <c r="P1114" s="66">
        <v>20</v>
      </c>
    </row>
    <row r="1115" spans="1:25" s="60" customFormat="1" ht="12.75" x14ac:dyDescent="0.2">
      <c r="A1115" s="425"/>
      <c r="B1115" s="425" t="s">
        <v>57</v>
      </c>
      <c r="C1115" s="105" t="s">
        <v>1631</v>
      </c>
      <c r="D1115" s="51" t="s">
        <v>1632</v>
      </c>
      <c r="E1115" s="64" t="s">
        <v>403</v>
      </c>
      <c r="F1115" s="64">
        <v>6</v>
      </c>
      <c r="G1115" s="76">
        <v>26.05</v>
      </c>
      <c r="H1115" s="73">
        <f t="shared" si="151"/>
        <v>24.747499999999999</v>
      </c>
      <c r="I1115" s="78" t="s">
        <v>1633</v>
      </c>
      <c r="J1115" s="78" t="s">
        <v>14</v>
      </c>
      <c r="K1115" s="238"/>
      <c r="L1115" s="163"/>
      <c r="M1115" s="163"/>
      <c r="N1115" s="65">
        <f t="shared" ref="N1115:N1159" si="154">O1115*G1115</f>
        <v>0</v>
      </c>
      <c r="O1115" s="57">
        <f t="shared" ref="O1115:O1159" si="155">M1115+L1115*F1115</f>
        <v>0</v>
      </c>
      <c r="P1115" s="66">
        <v>20</v>
      </c>
    </row>
    <row r="1116" spans="1:25" s="60" customFormat="1" ht="12.75" x14ac:dyDescent="0.2">
      <c r="A1116" s="425"/>
      <c r="B1116" s="425" t="s">
        <v>57</v>
      </c>
      <c r="C1116" s="61" t="s">
        <v>1634</v>
      </c>
      <c r="D1116" s="49" t="s">
        <v>1635</v>
      </c>
      <c r="E1116" s="45" t="s">
        <v>403</v>
      </c>
      <c r="F1116" s="45">
        <v>6</v>
      </c>
      <c r="G1116" s="46">
        <v>21.5</v>
      </c>
      <c r="H1116" s="73">
        <f t="shared" si="151"/>
        <v>20.425000000000001</v>
      </c>
      <c r="I1116" s="28" t="s">
        <v>1636</v>
      </c>
      <c r="J1116" s="28" t="s">
        <v>14</v>
      </c>
      <c r="K1116" s="3"/>
      <c r="L1116" s="160"/>
      <c r="M1116" s="160"/>
      <c r="N1116" s="29">
        <f t="shared" si="154"/>
        <v>0</v>
      </c>
      <c r="O1116" s="3">
        <f t="shared" si="155"/>
        <v>0</v>
      </c>
      <c r="P1116" s="30">
        <v>20</v>
      </c>
    </row>
    <row r="1117" spans="1:25" s="60" customFormat="1" ht="12.75" x14ac:dyDescent="0.2">
      <c r="A1117" s="425"/>
      <c r="B1117" s="425" t="s">
        <v>57</v>
      </c>
      <c r="C1117" s="104" t="s">
        <v>1637</v>
      </c>
      <c r="D1117" s="9" t="s">
        <v>1638</v>
      </c>
      <c r="E1117" s="26" t="s">
        <v>403</v>
      </c>
      <c r="F1117" s="26">
        <v>6</v>
      </c>
      <c r="G1117" s="27">
        <v>29.5</v>
      </c>
      <c r="H1117" s="74">
        <f t="shared" si="151"/>
        <v>28.024999999999999</v>
      </c>
      <c r="I1117" s="32" t="s">
        <v>1636</v>
      </c>
      <c r="J1117" s="32" t="s">
        <v>14</v>
      </c>
      <c r="K1117" s="20"/>
      <c r="L1117" s="161"/>
      <c r="M1117" s="161"/>
      <c r="N1117" s="33">
        <f t="shared" si="154"/>
        <v>0</v>
      </c>
      <c r="O1117" s="5">
        <f t="shared" si="155"/>
        <v>0</v>
      </c>
      <c r="P1117" s="34">
        <v>20</v>
      </c>
    </row>
    <row r="1118" spans="1:25" s="60" customFormat="1" ht="12.75" x14ac:dyDescent="0.2">
      <c r="A1118" s="425"/>
      <c r="B1118" s="425" t="s">
        <v>57</v>
      </c>
      <c r="C1118" s="104" t="s">
        <v>1639</v>
      </c>
      <c r="D1118" s="9" t="s">
        <v>1640</v>
      </c>
      <c r="E1118" s="26" t="s">
        <v>403</v>
      </c>
      <c r="F1118" s="26">
        <v>6</v>
      </c>
      <c r="G1118" s="27">
        <v>21.42</v>
      </c>
      <c r="H1118" s="74">
        <f t="shared" si="151"/>
        <v>20.349</v>
      </c>
      <c r="I1118" s="32" t="s">
        <v>1636</v>
      </c>
      <c r="J1118" s="32" t="s">
        <v>14</v>
      </c>
      <c r="K1118" s="5"/>
      <c r="L1118" s="161"/>
      <c r="M1118" s="161"/>
      <c r="N1118" s="33">
        <f t="shared" si="154"/>
        <v>0</v>
      </c>
      <c r="O1118" s="5">
        <f t="shared" si="155"/>
        <v>0</v>
      </c>
      <c r="P1118" s="34">
        <v>20</v>
      </c>
    </row>
    <row r="1119" spans="1:25" s="60" customFormat="1" ht="12.75" x14ac:dyDescent="0.2">
      <c r="A1119" s="425"/>
      <c r="B1119" s="425" t="s">
        <v>57</v>
      </c>
      <c r="C1119" s="104" t="s">
        <v>3837</v>
      </c>
      <c r="D1119" s="9" t="s">
        <v>3838</v>
      </c>
      <c r="E1119" s="26" t="s">
        <v>403</v>
      </c>
      <c r="F1119" s="26">
        <v>6</v>
      </c>
      <c r="G1119" s="27">
        <v>28.26</v>
      </c>
      <c r="H1119" s="74">
        <f t="shared" si="151"/>
        <v>26.847000000000001</v>
      </c>
      <c r="I1119" s="32" t="s">
        <v>1636</v>
      </c>
      <c r="J1119" s="32" t="s">
        <v>14</v>
      </c>
      <c r="K1119" s="231"/>
      <c r="L1119" s="162"/>
      <c r="M1119" s="162"/>
      <c r="N1119" s="33">
        <f t="shared" si="154"/>
        <v>0</v>
      </c>
      <c r="O1119" s="5">
        <f t="shared" si="155"/>
        <v>0</v>
      </c>
      <c r="P1119" s="34">
        <v>20</v>
      </c>
    </row>
    <row r="1120" spans="1:25" s="60" customFormat="1" ht="12.75" x14ac:dyDescent="0.2">
      <c r="A1120" s="425"/>
      <c r="B1120" s="425" t="s">
        <v>57</v>
      </c>
      <c r="C1120" s="61" t="s">
        <v>1641</v>
      </c>
      <c r="D1120" s="49" t="s">
        <v>1642</v>
      </c>
      <c r="E1120" s="45" t="s">
        <v>366</v>
      </c>
      <c r="F1120" s="45">
        <v>6</v>
      </c>
      <c r="G1120" s="46">
        <v>7.5</v>
      </c>
      <c r="H1120" s="73">
        <f t="shared" si="151"/>
        <v>7.125</v>
      </c>
      <c r="I1120" s="28" t="s">
        <v>404</v>
      </c>
      <c r="J1120" s="28" t="s">
        <v>14</v>
      </c>
      <c r="K1120" s="239"/>
      <c r="L1120" s="160"/>
      <c r="M1120" s="160"/>
      <c r="N1120" s="29">
        <f t="shared" si="154"/>
        <v>0</v>
      </c>
      <c r="O1120" s="3">
        <f t="shared" si="155"/>
        <v>0</v>
      </c>
      <c r="P1120" s="30">
        <v>20</v>
      </c>
    </row>
    <row r="1121" spans="1:16" s="60" customFormat="1" ht="12.75" x14ac:dyDescent="0.2">
      <c r="A1121" s="425"/>
      <c r="B1121" s="425" t="s">
        <v>57</v>
      </c>
      <c r="C1121" s="104" t="s">
        <v>3839</v>
      </c>
      <c r="D1121" s="9" t="s">
        <v>3840</v>
      </c>
      <c r="E1121" s="26" t="s">
        <v>403</v>
      </c>
      <c r="F1121" s="26">
        <v>6</v>
      </c>
      <c r="G1121" s="27">
        <v>13.05</v>
      </c>
      <c r="H1121" s="74">
        <f t="shared" ref="H1121" si="156">G1121*0.95</f>
        <v>12.397500000000001</v>
      </c>
      <c r="I1121" s="32" t="s">
        <v>1536</v>
      </c>
      <c r="J1121" s="32" t="s">
        <v>14</v>
      </c>
      <c r="K1121" s="18"/>
      <c r="L1121" s="161"/>
      <c r="M1121" s="161"/>
      <c r="N1121" s="33">
        <f t="shared" ref="N1121" si="157">O1121*G1121</f>
        <v>0</v>
      </c>
      <c r="O1121" s="5">
        <f t="shared" ref="O1121" si="158">M1121+L1121*F1121</f>
        <v>0</v>
      </c>
      <c r="P1121" s="34">
        <v>20</v>
      </c>
    </row>
    <row r="1122" spans="1:16" s="60" customFormat="1" ht="12.75" x14ac:dyDescent="0.2">
      <c r="A1122" s="425"/>
      <c r="B1122" s="425" t="s">
        <v>57</v>
      </c>
      <c r="C1122" s="104" t="s">
        <v>1643</v>
      </c>
      <c r="D1122" s="9" t="s">
        <v>1644</v>
      </c>
      <c r="E1122" s="26" t="s">
        <v>366</v>
      </c>
      <c r="F1122" s="26">
        <v>6</v>
      </c>
      <c r="G1122" s="27">
        <v>7.5</v>
      </c>
      <c r="H1122" s="74">
        <f t="shared" si="151"/>
        <v>7.125</v>
      </c>
      <c r="I1122" s="32" t="s">
        <v>404</v>
      </c>
      <c r="J1122" s="32" t="s">
        <v>14</v>
      </c>
      <c r="K1122" s="18"/>
      <c r="L1122" s="161"/>
      <c r="M1122" s="161"/>
      <c r="N1122" s="33">
        <f t="shared" si="154"/>
        <v>0</v>
      </c>
      <c r="O1122" s="5">
        <f t="shared" si="155"/>
        <v>0</v>
      </c>
      <c r="P1122" s="34">
        <v>20</v>
      </c>
    </row>
    <row r="1123" spans="1:16" s="60" customFormat="1" ht="12.75" x14ac:dyDescent="0.2">
      <c r="A1123" s="425"/>
      <c r="B1123" s="425" t="s">
        <v>57</v>
      </c>
      <c r="C1123" s="104" t="s">
        <v>1645</v>
      </c>
      <c r="D1123" s="9" t="s">
        <v>1646</v>
      </c>
      <c r="E1123" s="26" t="s">
        <v>366</v>
      </c>
      <c r="F1123" s="26">
        <v>6</v>
      </c>
      <c r="G1123" s="27">
        <v>7.7</v>
      </c>
      <c r="H1123" s="74">
        <f t="shared" si="151"/>
        <v>7.3149999999999995</v>
      </c>
      <c r="I1123" s="32" t="s">
        <v>404</v>
      </c>
      <c r="J1123" s="32" t="s">
        <v>14</v>
      </c>
      <c r="K1123" s="18"/>
      <c r="L1123" s="162"/>
      <c r="M1123" s="162"/>
      <c r="N1123" s="33">
        <f t="shared" si="154"/>
        <v>0</v>
      </c>
      <c r="O1123" s="5">
        <f t="shared" si="155"/>
        <v>0</v>
      </c>
      <c r="P1123" s="34">
        <v>20</v>
      </c>
    </row>
    <row r="1124" spans="1:16" s="60" customFormat="1" ht="12.75" x14ac:dyDescent="0.2">
      <c r="A1124" s="425"/>
      <c r="B1124" s="425" t="s">
        <v>57</v>
      </c>
      <c r="C1124" s="105" t="s">
        <v>1647</v>
      </c>
      <c r="D1124" s="51" t="s">
        <v>1648</v>
      </c>
      <c r="E1124" s="64" t="s">
        <v>403</v>
      </c>
      <c r="F1124" s="64">
        <v>6</v>
      </c>
      <c r="G1124" s="76">
        <v>22.58</v>
      </c>
      <c r="H1124" s="73">
        <f t="shared" si="151"/>
        <v>21.450999999999997</v>
      </c>
      <c r="I1124" s="78" t="s">
        <v>1536</v>
      </c>
      <c r="J1124" s="78" t="s">
        <v>14</v>
      </c>
      <c r="K1124" s="57"/>
      <c r="L1124" s="163"/>
      <c r="M1124" s="163"/>
      <c r="N1124" s="65">
        <f t="shared" si="154"/>
        <v>0</v>
      </c>
      <c r="O1124" s="57">
        <f t="shared" si="155"/>
        <v>0</v>
      </c>
      <c r="P1124" s="66">
        <v>20</v>
      </c>
    </row>
    <row r="1125" spans="1:16" s="60" customFormat="1" ht="12.75" x14ac:dyDescent="0.2">
      <c r="A1125" s="425"/>
      <c r="B1125" s="425" t="s">
        <v>57</v>
      </c>
      <c r="C1125" s="61" t="s">
        <v>1649</v>
      </c>
      <c r="D1125" s="49" t="s">
        <v>1650</v>
      </c>
      <c r="E1125" s="45" t="s">
        <v>366</v>
      </c>
      <c r="F1125" s="45">
        <v>6</v>
      </c>
      <c r="G1125" s="46">
        <v>16.2</v>
      </c>
      <c r="H1125" s="73">
        <f t="shared" si="151"/>
        <v>15.389999999999999</v>
      </c>
      <c r="I1125" s="28" t="s">
        <v>404</v>
      </c>
      <c r="J1125" s="28" t="s">
        <v>14</v>
      </c>
      <c r="K1125" s="239"/>
      <c r="L1125" s="163"/>
      <c r="M1125" s="163"/>
      <c r="N1125" s="29">
        <f t="shared" si="154"/>
        <v>0</v>
      </c>
      <c r="O1125" s="3">
        <f t="shared" si="155"/>
        <v>0</v>
      </c>
      <c r="P1125" s="30">
        <v>20</v>
      </c>
    </row>
    <row r="1126" spans="1:16" s="60" customFormat="1" ht="12.75" x14ac:dyDescent="0.2">
      <c r="A1126" s="425"/>
      <c r="B1126" s="425" t="s">
        <v>57</v>
      </c>
      <c r="C1126" s="105" t="s">
        <v>1651</v>
      </c>
      <c r="D1126" s="51" t="s">
        <v>1652</v>
      </c>
      <c r="E1126" s="64" t="s">
        <v>403</v>
      </c>
      <c r="F1126" s="64">
        <v>6</v>
      </c>
      <c r="G1126" s="76">
        <v>12</v>
      </c>
      <c r="H1126" s="73">
        <f t="shared" si="151"/>
        <v>11.399999999999999</v>
      </c>
      <c r="I1126" s="78" t="s">
        <v>1536</v>
      </c>
      <c r="J1126" s="78" t="s">
        <v>14</v>
      </c>
      <c r="K1126" s="57"/>
      <c r="L1126" s="163"/>
      <c r="M1126" s="163"/>
      <c r="N1126" s="65">
        <f t="shared" si="154"/>
        <v>0</v>
      </c>
      <c r="O1126" s="57">
        <f t="shared" si="155"/>
        <v>0</v>
      </c>
      <c r="P1126" s="66">
        <v>20</v>
      </c>
    </row>
    <row r="1127" spans="1:16" s="60" customFormat="1" ht="12.75" x14ac:dyDescent="0.2">
      <c r="A1127" s="425"/>
      <c r="B1127" s="425" t="s">
        <v>57</v>
      </c>
      <c r="C1127" s="61" t="s">
        <v>1653</v>
      </c>
      <c r="D1127" s="49" t="s">
        <v>1654</v>
      </c>
      <c r="E1127" s="45" t="s">
        <v>403</v>
      </c>
      <c r="F1127" s="45">
        <v>6</v>
      </c>
      <c r="G1127" s="46">
        <v>17.68</v>
      </c>
      <c r="H1127" s="73">
        <f t="shared" si="151"/>
        <v>16.795999999999999</v>
      </c>
      <c r="I1127" s="28" t="s">
        <v>1536</v>
      </c>
      <c r="J1127" s="28" t="s">
        <v>14</v>
      </c>
      <c r="K1127" s="3"/>
      <c r="L1127" s="160"/>
      <c r="M1127" s="160"/>
      <c r="N1127" s="29">
        <f t="shared" si="154"/>
        <v>0</v>
      </c>
      <c r="O1127" s="3">
        <f t="shared" si="155"/>
        <v>0</v>
      </c>
      <c r="P1127" s="30">
        <v>20</v>
      </c>
    </row>
    <row r="1128" spans="1:16" s="60" customFormat="1" ht="12.75" x14ac:dyDescent="0.2">
      <c r="A1128" s="425"/>
      <c r="B1128" s="425" t="s">
        <v>57</v>
      </c>
      <c r="C1128" s="62" t="s">
        <v>1655</v>
      </c>
      <c r="D1128" s="10" t="s">
        <v>1656</v>
      </c>
      <c r="E1128" s="36" t="s">
        <v>403</v>
      </c>
      <c r="F1128" s="36">
        <v>6</v>
      </c>
      <c r="G1128" s="37">
        <v>17.87</v>
      </c>
      <c r="H1128" s="74">
        <f t="shared" si="151"/>
        <v>16.976500000000001</v>
      </c>
      <c r="I1128" s="38" t="s">
        <v>1657</v>
      </c>
      <c r="J1128" s="38" t="s">
        <v>14</v>
      </c>
      <c r="K1128" s="5"/>
      <c r="L1128" s="162"/>
      <c r="M1128" s="162"/>
      <c r="N1128" s="39">
        <f t="shared" si="154"/>
        <v>0</v>
      </c>
      <c r="O1128" s="7">
        <f t="shared" si="155"/>
        <v>0</v>
      </c>
      <c r="P1128" s="40">
        <v>20</v>
      </c>
    </row>
    <row r="1129" spans="1:16" s="60" customFormat="1" ht="12.75" x14ac:dyDescent="0.2">
      <c r="A1129" s="425"/>
      <c r="B1129" s="425" t="s">
        <v>57</v>
      </c>
      <c r="C1129" s="61" t="s">
        <v>1658</v>
      </c>
      <c r="D1129" s="49" t="s">
        <v>1659</v>
      </c>
      <c r="E1129" s="45" t="s">
        <v>366</v>
      </c>
      <c r="F1129" s="45">
        <v>1</v>
      </c>
      <c r="G1129" s="46">
        <v>11.5</v>
      </c>
      <c r="H1129" s="73">
        <f t="shared" si="151"/>
        <v>10.924999999999999</v>
      </c>
      <c r="I1129" s="28" t="s">
        <v>212</v>
      </c>
      <c r="J1129" s="28" t="s">
        <v>14</v>
      </c>
      <c r="K1129" s="240"/>
      <c r="L1129" s="160"/>
      <c r="M1129" s="160"/>
      <c r="N1129" s="29">
        <f t="shared" si="154"/>
        <v>0</v>
      </c>
      <c r="O1129" s="3">
        <f t="shared" si="155"/>
        <v>0</v>
      </c>
      <c r="P1129" s="30">
        <v>20</v>
      </c>
    </row>
    <row r="1130" spans="1:16" s="60" customFormat="1" ht="12.75" x14ac:dyDescent="0.2">
      <c r="A1130" s="425"/>
      <c r="B1130" s="425" t="s">
        <v>57</v>
      </c>
      <c r="C1130" s="104" t="s">
        <v>1660</v>
      </c>
      <c r="D1130" s="9" t="s">
        <v>1661</v>
      </c>
      <c r="E1130" s="26" t="s">
        <v>366</v>
      </c>
      <c r="F1130" s="26">
        <v>1</v>
      </c>
      <c r="G1130" s="27">
        <v>11.5</v>
      </c>
      <c r="H1130" s="74">
        <f t="shared" si="151"/>
        <v>10.924999999999999</v>
      </c>
      <c r="I1130" s="32" t="s">
        <v>212</v>
      </c>
      <c r="J1130" s="32" t="s">
        <v>14</v>
      </c>
      <c r="K1130" s="18"/>
      <c r="L1130" s="161"/>
      <c r="M1130" s="161"/>
      <c r="N1130" s="33">
        <f t="shared" si="154"/>
        <v>0</v>
      </c>
      <c r="O1130" s="5">
        <f t="shared" si="155"/>
        <v>0</v>
      </c>
      <c r="P1130" s="34">
        <v>20</v>
      </c>
    </row>
    <row r="1131" spans="1:16" s="60" customFormat="1" ht="12.75" x14ac:dyDescent="0.2">
      <c r="A1131" s="425"/>
      <c r="B1131" s="425" t="s">
        <v>57</v>
      </c>
      <c r="C1131" s="104" t="s">
        <v>1662</v>
      </c>
      <c r="D1131" s="9" t="s">
        <v>1663</v>
      </c>
      <c r="E1131" s="26" t="s">
        <v>366</v>
      </c>
      <c r="F1131" s="26">
        <v>1</v>
      </c>
      <c r="G1131" s="27">
        <v>11.5</v>
      </c>
      <c r="H1131" s="74">
        <f t="shared" si="151"/>
        <v>10.924999999999999</v>
      </c>
      <c r="I1131" s="32" t="s">
        <v>212</v>
      </c>
      <c r="J1131" s="32" t="s">
        <v>14</v>
      </c>
      <c r="K1131" s="18"/>
      <c r="L1131" s="162"/>
      <c r="M1131" s="162"/>
      <c r="N1131" s="33">
        <f t="shared" si="154"/>
        <v>0</v>
      </c>
      <c r="O1131" s="5">
        <f t="shared" si="155"/>
        <v>0</v>
      </c>
      <c r="P1131" s="34">
        <v>20</v>
      </c>
    </row>
    <row r="1132" spans="1:16" s="60" customFormat="1" ht="12.75" x14ac:dyDescent="0.2">
      <c r="A1132" s="425"/>
      <c r="B1132" s="425" t="s">
        <v>57</v>
      </c>
      <c r="C1132" s="61" t="s">
        <v>1664</v>
      </c>
      <c r="D1132" s="49" t="s">
        <v>1665</v>
      </c>
      <c r="E1132" s="45" t="s">
        <v>49</v>
      </c>
      <c r="F1132" s="45">
        <v>6</v>
      </c>
      <c r="G1132" s="46">
        <v>8.59</v>
      </c>
      <c r="H1132" s="73">
        <f t="shared" si="151"/>
        <v>8.160499999999999</v>
      </c>
      <c r="I1132" s="28" t="s">
        <v>214</v>
      </c>
      <c r="J1132" s="28" t="s">
        <v>14</v>
      </c>
      <c r="K1132" s="3"/>
      <c r="L1132" s="160"/>
      <c r="M1132" s="160"/>
      <c r="N1132" s="29">
        <f t="shared" si="154"/>
        <v>0</v>
      </c>
      <c r="O1132" s="3">
        <f t="shared" si="155"/>
        <v>0</v>
      </c>
      <c r="P1132" s="30">
        <v>20</v>
      </c>
    </row>
    <row r="1133" spans="1:16" s="60" customFormat="1" ht="12.75" x14ac:dyDescent="0.2">
      <c r="A1133" s="425"/>
      <c r="B1133" s="425" t="s">
        <v>57</v>
      </c>
      <c r="C1133" s="104" t="s">
        <v>1666</v>
      </c>
      <c r="D1133" s="9" t="s">
        <v>1667</v>
      </c>
      <c r="E1133" s="26" t="s">
        <v>366</v>
      </c>
      <c r="F1133" s="26">
        <v>6</v>
      </c>
      <c r="G1133" s="27">
        <v>8.59</v>
      </c>
      <c r="H1133" s="74">
        <f t="shared" si="151"/>
        <v>8.160499999999999</v>
      </c>
      <c r="I1133" s="32" t="s">
        <v>214</v>
      </c>
      <c r="J1133" s="32" t="s">
        <v>14</v>
      </c>
      <c r="K1133" s="18"/>
      <c r="L1133" s="161"/>
      <c r="M1133" s="161"/>
      <c r="N1133" s="33">
        <f t="shared" si="154"/>
        <v>0</v>
      </c>
      <c r="O1133" s="5">
        <f t="shared" si="155"/>
        <v>0</v>
      </c>
      <c r="P1133" s="34">
        <v>20</v>
      </c>
    </row>
    <row r="1134" spans="1:16" s="60" customFormat="1" ht="12.75" x14ac:dyDescent="0.2">
      <c r="A1134" s="425"/>
      <c r="B1134" s="425" t="s">
        <v>57</v>
      </c>
      <c r="C1134" s="104" t="s">
        <v>1668</v>
      </c>
      <c r="D1134" s="9" t="s">
        <v>1669</v>
      </c>
      <c r="E1134" s="26" t="s">
        <v>49</v>
      </c>
      <c r="F1134" s="26">
        <v>6</v>
      </c>
      <c r="G1134" s="27">
        <v>7.58</v>
      </c>
      <c r="H1134" s="74">
        <f t="shared" si="151"/>
        <v>7.2009999999999996</v>
      </c>
      <c r="I1134" s="32" t="s">
        <v>214</v>
      </c>
      <c r="J1134" s="32" t="s">
        <v>14</v>
      </c>
      <c r="K1134" s="18"/>
      <c r="L1134" s="162"/>
      <c r="M1134" s="162"/>
      <c r="N1134" s="33">
        <f t="shared" si="154"/>
        <v>0</v>
      </c>
      <c r="O1134" s="5">
        <f t="shared" si="155"/>
        <v>0</v>
      </c>
      <c r="P1134" s="34">
        <v>20</v>
      </c>
    </row>
    <row r="1135" spans="1:16" s="60" customFormat="1" ht="12.75" x14ac:dyDescent="0.2">
      <c r="A1135" s="425"/>
      <c r="B1135" s="425" t="s">
        <v>57</v>
      </c>
      <c r="C1135" s="61" t="s">
        <v>1670</v>
      </c>
      <c r="D1135" s="49" t="s">
        <v>1671</v>
      </c>
      <c r="E1135" s="45" t="s">
        <v>403</v>
      </c>
      <c r="F1135" s="45">
        <v>6</v>
      </c>
      <c r="G1135" s="46">
        <v>17.68</v>
      </c>
      <c r="H1135" s="73">
        <f t="shared" si="151"/>
        <v>16.795999999999999</v>
      </c>
      <c r="I1135" s="28" t="s">
        <v>1536</v>
      </c>
      <c r="J1135" s="28" t="s">
        <v>14</v>
      </c>
      <c r="K1135" s="3"/>
      <c r="L1135" s="163"/>
      <c r="M1135" s="163"/>
      <c r="N1135" s="29">
        <f t="shared" si="154"/>
        <v>0</v>
      </c>
      <c r="O1135" s="3">
        <f t="shared" si="155"/>
        <v>0</v>
      </c>
      <c r="P1135" s="30">
        <v>20</v>
      </c>
    </row>
    <row r="1136" spans="1:16" s="60" customFormat="1" ht="12.75" x14ac:dyDescent="0.2">
      <c r="A1136" s="425"/>
      <c r="B1136" s="425" t="s">
        <v>57</v>
      </c>
      <c r="C1136" s="61" t="s">
        <v>1672</v>
      </c>
      <c r="D1136" s="49" t="s">
        <v>46</v>
      </c>
      <c r="E1136" s="45" t="s">
        <v>49</v>
      </c>
      <c r="F1136" s="45">
        <v>6</v>
      </c>
      <c r="G1136" s="46">
        <v>12.36</v>
      </c>
      <c r="H1136" s="73">
        <f t="shared" si="151"/>
        <v>11.741999999999999</v>
      </c>
      <c r="I1136" s="28" t="s">
        <v>1673</v>
      </c>
      <c r="J1136" s="28" t="s">
        <v>14</v>
      </c>
      <c r="K1136" s="218"/>
      <c r="L1136" s="160"/>
      <c r="M1136" s="160"/>
      <c r="N1136" s="29">
        <f t="shared" si="154"/>
        <v>0</v>
      </c>
      <c r="O1136" s="3">
        <f t="shared" si="155"/>
        <v>0</v>
      </c>
      <c r="P1136" s="30">
        <v>20</v>
      </c>
    </row>
    <row r="1137" spans="1:16" s="60" customFormat="1" ht="12.75" x14ac:dyDescent="0.2">
      <c r="A1137" s="425"/>
      <c r="B1137" s="425" t="s">
        <v>57</v>
      </c>
      <c r="C1137" s="104" t="s">
        <v>1674</v>
      </c>
      <c r="D1137" s="9" t="s">
        <v>1675</v>
      </c>
      <c r="E1137" s="26" t="s">
        <v>49</v>
      </c>
      <c r="F1137" s="26">
        <v>6</v>
      </c>
      <c r="G1137" s="27">
        <v>12.02</v>
      </c>
      <c r="H1137" s="74">
        <f t="shared" si="151"/>
        <v>11.418999999999999</v>
      </c>
      <c r="I1137" s="32" t="s">
        <v>1673</v>
      </c>
      <c r="J1137" s="32" t="s">
        <v>14</v>
      </c>
      <c r="K1137" s="231"/>
      <c r="L1137" s="161"/>
      <c r="M1137" s="161"/>
      <c r="N1137" s="33">
        <f t="shared" si="154"/>
        <v>0</v>
      </c>
      <c r="O1137" s="5">
        <f t="shared" si="155"/>
        <v>0</v>
      </c>
      <c r="P1137" s="34">
        <v>20</v>
      </c>
    </row>
    <row r="1138" spans="1:16" s="60" customFormat="1" ht="12.75" x14ac:dyDescent="0.2">
      <c r="A1138" s="425"/>
      <c r="B1138" s="425" t="s">
        <v>57</v>
      </c>
      <c r="C1138" s="104" t="s">
        <v>1676</v>
      </c>
      <c r="D1138" s="9" t="s">
        <v>1677</v>
      </c>
      <c r="E1138" s="26" t="s">
        <v>49</v>
      </c>
      <c r="F1138" s="26">
        <v>6</v>
      </c>
      <c r="G1138" s="27">
        <v>10.95</v>
      </c>
      <c r="H1138" s="74">
        <f t="shared" si="151"/>
        <v>10.402499999999998</v>
      </c>
      <c r="I1138" s="32" t="s">
        <v>1673</v>
      </c>
      <c r="J1138" s="32" t="s">
        <v>14</v>
      </c>
      <c r="K1138" s="231"/>
      <c r="L1138" s="161"/>
      <c r="M1138" s="161"/>
      <c r="N1138" s="33">
        <f t="shared" si="154"/>
        <v>0</v>
      </c>
      <c r="O1138" s="5">
        <f t="shared" si="155"/>
        <v>0</v>
      </c>
      <c r="P1138" s="34">
        <v>20</v>
      </c>
    </row>
    <row r="1139" spans="1:16" s="60" customFormat="1" ht="12.75" x14ac:dyDescent="0.2">
      <c r="A1139" s="425"/>
      <c r="B1139" s="425" t="s">
        <v>57</v>
      </c>
      <c r="C1139" s="62" t="s">
        <v>1678</v>
      </c>
      <c r="D1139" s="10" t="s">
        <v>1679</v>
      </c>
      <c r="E1139" s="36" t="s">
        <v>49</v>
      </c>
      <c r="F1139" s="36">
        <v>6</v>
      </c>
      <c r="G1139" s="37">
        <v>10.95</v>
      </c>
      <c r="H1139" s="74">
        <f t="shared" si="151"/>
        <v>10.402499999999998</v>
      </c>
      <c r="I1139" s="38" t="s">
        <v>1673</v>
      </c>
      <c r="J1139" s="38" t="s">
        <v>14</v>
      </c>
      <c r="K1139" s="241"/>
      <c r="L1139" s="162"/>
      <c r="M1139" s="162"/>
      <c r="N1139" s="39">
        <f t="shared" si="154"/>
        <v>0</v>
      </c>
      <c r="O1139" s="7">
        <f t="shared" si="155"/>
        <v>0</v>
      </c>
      <c r="P1139" s="40">
        <v>20</v>
      </c>
    </row>
    <row r="1140" spans="1:16" s="60" customFormat="1" ht="12.75" x14ac:dyDescent="0.2">
      <c r="A1140" s="425"/>
      <c r="B1140" s="425" t="s">
        <v>57</v>
      </c>
      <c r="C1140" s="61" t="s">
        <v>1680</v>
      </c>
      <c r="D1140" s="49" t="s">
        <v>1681</v>
      </c>
      <c r="E1140" s="45" t="s">
        <v>403</v>
      </c>
      <c r="F1140" s="45">
        <v>6</v>
      </c>
      <c r="G1140" s="46">
        <v>12.1</v>
      </c>
      <c r="H1140" s="73">
        <f t="shared" si="151"/>
        <v>11.494999999999999</v>
      </c>
      <c r="I1140" s="28" t="s">
        <v>121</v>
      </c>
      <c r="J1140" s="28" t="s">
        <v>14</v>
      </c>
      <c r="K1140" s="239"/>
      <c r="L1140" s="160"/>
      <c r="M1140" s="160"/>
      <c r="N1140" s="29">
        <f t="shared" si="154"/>
        <v>0</v>
      </c>
      <c r="O1140" s="3">
        <f t="shared" si="155"/>
        <v>0</v>
      </c>
      <c r="P1140" s="30">
        <v>20</v>
      </c>
    </row>
    <row r="1141" spans="1:16" s="60" customFormat="1" ht="12.75" x14ac:dyDescent="0.2">
      <c r="A1141" s="425"/>
      <c r="B1141" s="425" t="s">
        <v>57</v>
      </c>
      <c r="C1141" s="61" t="s">
        <v>1682</v>
      </c>
      <c r="D1141" s="49" t="s">
        <v>1683</v>
      </c>
      <c r="E1141" s="45" t="s">
        <v>49</v>
      </c>
      <c r="F1141" s="45">
        <v>6</v>
      </c>
      <c r="G1141" s="46">
        <v>13.37</v>
      </c>
      <c r="H1141" s="73">
        <f t="shared" si="151"/>
        <v>12.701499999999999</v>
      </c>
      <c r="I1141" s="28" t="s">
        <v>1684</v>
      </c>
      <c r="J1141" s="28" t="s">
        <v>14</v>
      </c>
      <c r="K1141" s="3"/>
      <c r="L1141" s="160"/>
      <c r="M1141" s="160"/>
      <c r="N1141" s="29">
        <f t="shared" si="154"/>
        <v>0</v>
      </c>
      <c r="O1141" s="3">
        <f t="shared" si="155"/>
        <v>0</v>
      </c>
      <c r="P1141" s="30">
        <v>20</v>
      </c>
    </row>
    <row r="1142" spans="1:16" s="60" customFormat="1" ht="12.75" x14ac:dyDescent="0.2">
      <c r="A1142" s="425"/>
      <c r="B1142" s="425" t="s">
        <v>57</v>
      </c>
      <c r="C1142" s="104" t="s">
        <v>1685</v>
      </c>
      <c r="D1142" s="9" t="s">
        <v>1686</v>
      </c>
      <c r="E1142" s="26" t="s">
        <v>49</v>
      </c>
      <c r="F1142" s="26">
        <v>6</v>
      </c>
      <c r="G1142" s="27">
        <v>10.89</v>
      </c>
      <c r="H1142" s="74">
        <f t="shared" si="151"/>
        <v>10.345499999999999</v>
      </c>
      <c r="I1142" s="32" t="s">
        <v>1684</v>
      </c>
      <c r="J1142" s="32" t="s">
        <v>14</v>
      </c>
      <c r="K1142" s="231"/>
      <c r="L1142" s="161"/>
      <c r="M1142" s="161"/>
      <c r="N1142" s="33">
        <f t="shared" si="154"/>
        <v>0</v>
      </c>
      <c r="O1142" s="5">
        <f t="shared" si="155"/>
        <v>0</v>
      </c>
      <c r="P1142" s="34">
        <v>20</v>
      </c>
    </row>
    <row r="1143" spans="1:16" s="60" customFormat="1" ht="12.75" x14ac:dyDescent="0.2">
      <c r="A1143" s="425"/>
      <c r="B1143" s="425" t="s">
        <v>57</v>
      </c>
      <c r="C1143" s="104" t="s">
        <v>1687</v>
      </c>
      <c r="D1143" s="9" t="s">
        <v>1688</v>
      </c>
      <c r="E1143" s="26" t="s">
        <v>49</v>
      </c>
      <c r="F1143" s="26">
        <v>6</v>
      </c>
      <c r="G1143" s="27">
        <v>15.68</v>
      </c>
      <c r="H1143" s="74">
        <f t="shared" si="151"/>
        <v>14.895999999999999</v>
      </c>
      <c r="I1143" s="32" t="s">
        <v>1684</v>
      </c>
      <c r="J1143" s="32" t="s">
        <v>14</v>
      </c>
      <c r="K1143" s="231"/>
      <c r="L1143" s="162"/>
      <c r="M1143" s="162"/>
      <c r="N1143" s="33">
        <f t="shared" si="154"/>
        <v>0</v>
      </c>
      <c r="O1143" s="5">
        <f t="shared" si="155"/>
        <v>0</v>
      </c>
      <c r="P1143" s="34">
        <v>20</v>
      </c>
    </row>
    <row r="1144" spans="1:16" s="60" customFormat="1" ht="12.75" x14ac:dyDescent="0.2">
      <c r="A1144" s="425"/>
      <c r="B1144" s="425" t="s">
        <v>57</v>
      </c>
      <c r="C1144" s="61" t="s">
        <v>1689</v>
      </c>
      <c r="D1144" s="49" t="s">
        <v>1690</v>
      </c>
      <c r="E1144" s="45" t="s">
        <v>49</v>
      </c>
      <c r="F1144" s="45">
        <v>6</v>
      </c>
      <c r="G1144" s="46">
        <v>7.95</v>
      </c>
      <c r="H1144" s="73">
        <f t="shared" si="151"/>
        <v>7.5525000000000002</v>
      </c>
      <c r="I1144" s="28" t="s">
        <v>316</v>
      </c>
      <c r="J1144" s="28" t="s">
        <v>14</v>
      </c>
      <c r="K1144" s="3"/>
      <c r="L1144" s="163"/>
      <c r="M1144" s="163"/>
      <c r="N1144" s="29">
        <f t="shared" si="154"/>
        <v>0</v>
      </c>
      <c r="O1144" s="3">
        <f t="shared" si="155"/>
        <v>0</v>
      </c>
      <c r="P1144" s="30">
        <v>20</v>
      </c>
    </row>
    <row r="1145" spans="1:16" s="60" customFormat="1" ht="12.75" x14ac:dyDescent="0.2">
      <c r="A1145" s="425"/>
      <c r="B1145" s="425" t="s">
        <v>57</v>
      </c>
      <c r="C1145" s="61" t="s">
        <v>1691</v>
      </c>
      <c r="D1145" s="49" t="s">
        <v>1692</v>
      </c>
      <c r="E1145" s="45" t="s">
        <v>403</v>
      </c>
      <c r="F1145" s="45">
        <v>6</v>
      </c>
      <c r="G1145" s="46">
        <v>19.16</v>
      </c>
      <c r="H1145" s="73">
        <f t="shared" si="151"/>
        <v>18.201999999999998</v>
      </c>
      <c r="I1145" s="28" t="s">
        <v>1693</v>
      </c>
      <c r="J1145" s="28" t="s">
        <v>14</v>
      </c>
      <c r="K1145" s="3"/>
      <c r="L1145" s="160"/>
      <c r="M1145" s="160"/>
      <c r="N1145" s="29">
        <f t="shared" si="154"/>
        <v>0</v>
      </c>
      <c r="O1145" s="3">
        <f t="shared" si="155"/>
        <v>0</v>
      </c>
      <c r="P1145" s="30">
        <v>20</v>
      </c>
    </row>
    <row r="1146" spans="1:16" s="60" customFormat="1" ht="12.75" x14ac:dyDescent="0.2">
      <c r="A1146" s="425"/>
      <c r="B1146" s="425" t="s">
        <v>57</v>
      </c>
      <c r="C1146" s="104" t="s">
        <v>1694</v>
      </c>
      <c r="D1146" s="9" t="s">
        <v>1695</v>
      </c>
      <c r="E1146" s="26" t="s">
        <v>403</v>
      </c>
      <c r="F1146" s="26">
        <v>6</v>
      </c>
      <c r="G1146" s="27">
        <v>19.579999999999998</v>
      </c>
      <c r="H1146" s="74">
        <f t="shared" si="151"/>
        <v>18.600999999999999</v>
      </c>
      <c r="I1146" s="32" t="s">
        <v>1693</v>
      </c>
      <c r="J1146" s="32" t="s">
        <v>14</v>
      </c>
      <c r="K1146" s="5"/>
      <c r="L1146" s="161"/>
      <c r="M1146" s="161"/>
      <c r="N1146" s="33">
        <f t="shared" si="154"/>
        <v>0</v>
      </c>
      <c r="O1146" s="5">
        <f t="shared" si="155"/>
        <v>0</v>
      </c>
      <c r="P1146" s="34">
        <v>20</v>
      </c>
    </row>
    <row r="1147" spans="1:16" s="60" customFormat="1" ht="12.75" x14ac:dyDescent="0.2">
      <c r="A1147" s="425"/>
      <c r="B1147" s="425" t="s">
        <v>57</v>
      </c>
      <c r="C1147" s="104" t="s">
        <v>1696</v>
      </c>
      <c r="D1147" s="9" t="s">
        <v>1697</v>
      </c>
      <c r="E1147" s="26" t="s">
        <v>403</v>
      </c>
      <c r="F1147" s="26">
        <v>6</v>
      </c>
      <c r="G1147" s="27">
        <v>19.68</v>
      </c>
      <c r="H1147" s="74">
        <f t="shared" si="151"/>
        <v>18.695999999999998</v>
      </c>
      <c r="I1147" s="32" t="s">
        <v>1693</v>
      </c>
      <c r="J1147" s="32" t="s">
        <v>14</v>
      </c>
      <c r="K1147" s="5"/>
      <c r="L1147" s="161"/>
      <c r="M1147" s="161"/>
      <c r="N1147" s="33">
        <f t="shared" si="154"/>
        <v>0</v>
      </c>
      <c r="O1147" s="5">
        <f t="shared" si="155"/>
        <v>0</v>
      </c>
      <c r="P1147" s="34">
        <v>20</v>
      </c>
    </row>
    <row r="1148" spans="1:16" s="60" customFormat="1" ht="12.75" x14ac:dyDescent="0.2">
      <c r="A1148" s="425"/>
      <c r="B1148" s="425" t="s">
        <v>57</v>
      </c>
      <c r="C1148" s="104" t="s">
        <v>1698</v>
      </c>
      <c r="D1148" s="9" t="s">
        <v>1699</v>
      </c>
      <c r="E1148" s="26" t="s">
        <v>403</v>
      </c>
      <c r="F1148" s="26">
        <v>6</v>
      </c>
      <c r="G1148" s="27">
        <v>20.27</v>
      </c>
      <c r="H1148" s="74">
        <f t="shared" si="151"/>
        <v>19.256499999999999</v>
      </c>
      <c r="I1148" s="32" t="s">
        <v>1536</v>
      </c>
      <c r="J1148" s="32" t="s">
        <v>14</v>
      </c>
      <c r="K1148" s="5"/>
      <c r="L1148" s="161"/>
      <c r="M1148" s="161"/>
      <c r="N1148" s="33">
        <f t="shared" si="154"/>
        <v>0</v>
      </c>
      <c r="O1148" s="5">
        <f t="shared" si="155"/>
        <v>0</v>
      </c>
      <c r="P1148" s="34">
        <v>20</v>
      </c>
    </row>
    <row r="1149" spans="1:16" s="60" customFormat="1" ht="12.75" x14ac:dyDescent="0.2">
      <c r="A1149" s="425"/>
      <c r="B1149" s="425" t="s">
        <v>57</v>
      </c>
      <c r="C1149" s="104" t="s">
        <v>1700</v>
      </c>
      <c r="D1149" s="9" t="s">
        <v>1701</v>
      </c>
      <c r="E1149" s="26" t="s">
        <v>403</v>
      </c>
      <c r="F1149" s="26">
        <v>6</v>
      </c>
      <c r="G1149" s="27">
        <v>20.27</v>
      </c>
      <c r="H1149" s="74">
        <f t="shared" si="151"/>
        <v>19.256499999999999</v>
      </c>
      <c r="I1149" s="32" t="s">
        <v>1536</v>
      </c>
      <c r="J1149" s="32" t="s">
        <v>14</v>
      </c>
      <c r="K1149" s="5"/>
      <c r="L1149" s="161"/>
      <c r="M1149" s="161"/>
      <c r="N1149" s="33">
        <f t="shared" si="154"/>
        <v>0</v>
      </c>
      <c r="O1149" s="5">
        <f t="shared" si="155"/>
        <v>0</v>
      </c>
      <c r="P1149" s="34">
        <v>20</v>
      </c>
    </row>
    <row r="1150" spans="1:16" s="60" customFormat="1" ht="12.75" x14ac:dyDescent="0.2">
      <c r="A1150" s="425" t="s">
        <v>3807</v>
      </c>
      <c r="B1150" s="425" t="s">
        <v>57</v>
      </c>
      <c r="C1150" s="62" t="s">
        <v>1702</v>
      </c>
      <c r="D1150" s="10" t="s">
        <v>1703</v>
      </c>
      <c r="E1150" s="36" t="s">
        <v>853</v>
      </c>
      <c r="F1150" s="36">
        <v>1</v>
      </c>
      <c r="G1150" s="37">
        <v>504.21</v>
      </c>
      <c r="H1150" s="74">
        <f t="shared" si="151"/>
        <v>478.99949999999995</v>
      </c>
      <c r="I1150" s="38" t="s">
        <v>1536</v>
      </c>
      <c r="J1150" s="38" t="s">
        <v>14</v>
      </c>
      <c r="K1150" s="242"/>
      <c r="L1150" s="243"/>
      <c r="M1150" s="162"/>
      <c r="N1150" s="39">
        <f t="shared" si="154"/>
        <v>0</v>
      </c>
      <c r="O1150" s="7">
        <f t="shared" si="155"/>
        <v>0</v>
      </c>
      <c r="P1150" s="40">
        <v>20</v>
      </c>
    </row>
    <row r="1151" spans="1:16" s="60" customFormat="1" ht="12.75" x14ac:dyDescent="0.2">
      <c r="A1151" s="425"/>
      <c r="B1151" s="425" t="s">
        <v>57</v>
      </c>
      <c r="C1151" s="62" t="s">
        <v>1704</v>
      </c>
      <c r="D1151" s="10" t="s">
        <v>1705</v>
      </c>
      <c r="E1151" s="36" t="s">
        <v>49</v>
      </c>
      <c r="F1151" s="36">
        <v>6</v>
      </c>
      <c r="G1151" s="37">
        <v>2.81</v>
      </c>
      <c r="H1151" s="73">
        <f t="shared" si="151"/>
        <v>2.6694999999999998</v>
      </c>
      <c r="I1151" s="38" t="s">
        <v>122</v>
      </c>
      <c r="J1151" s="38" t="s">
        <v>14</v>
      </c>
      <c r="K1151" s="57"/>
      <c r="L1151" s="163"/>
      <c r="M1151" s="163"/>
      <c r="N1151" s="39">
        <f t="shared" si="154"/>
        <v>0</v>
      </c>
      <c r="O1151" s="7">
        <f t="shared" si="155"/>
        <v>0</v>
      </c>
      <c r="P1151" s="40">
        <v>20</v>
      </c>
    </row>
    <row r="1152" spans="1:16" s="60" customFormat="1" ht="12.75" x14ac:dyDescent="0.2">
      <c r="A1152" s="425"/>
      <c r="B1152" s="425" t="s">
        <v>57</v>
      </c>
      <c r="C1152" s="62" t="s">
        <v>1706</v>
      </c>
      <c r="D1152" s="10" t="s">
        <v>1707</v>
      </c>
      <c r="E1152" s="36" t="s">
        <v>403</v>
      </c>
      <c r="F1152" s="36">
        <v>6</v>
      </c>
      <c r="G1152" s="37">
        <v>12.05</v>
      </c>
      <c r="H1152" s="77">
        <f t="shared" si="151"/>
        <v>11.4475</v>
      </c>
      <c r="I1152" s="38" t="s">
        <v>216</v>
      </c>
      <c r="J1152" s="38" t="s">
        <v>14</v>
      </c>
      <c r="K1152" s="238"/>
      <c r="L1152" s="163"/>
      <c r="M1152" s="163"/>
      <c r="N1152" s="39">
        <f t="shared" si="154"/>
        <v>0</v>
      </c>
      <c r="O1152" s="7">
        <f t="shared" si="155"/>
        <v>0</v>
      </c>
      <c r="P1152" s="40">
        <v>20</v>
      </c>
    </row>
    <row r="1153" spans="1:25" s="60" customFormat="1" ht="12.75" x14ac:dyDescent="0.2">
      <c r="A1153" s="425"/>
      <c r="B1153" s="425" t="s">
        <v>57</v>
      </c>
      <c r="C1153" s="62" t="s">
        <v>1708</v>
      </c>
      <c r="D1153" s="10" t="s">
        <v>1709</v>
      </c>
      <c r="E1153" s="36" t="s">
        <v>403</v>
      </c>
      <c r="F1153" s="36">
        <v>6</v>
      </c>
      <c r="G1153" s="37">
        <v>26.74</v>
      </c>
      <c r="H1153" s="73">
        <f t="shared" si="151"/>
        <v>25.402999999999999</v>
      </c>
      <c r="I1153" s="38" t="s">
        <v>1710</v>
      </c>
      <c r="J1153" s="38" t="s">
        <v>14</v>
      </c>
      <c r="K1153" s="7"/>
      <c r="L1153" s="163"/>
      <c r="M1153" s="163"/>
      <c r="N1153" s="39">
        <f t="shared" si="154"/>
        <v>0</v>
      </c>
      <c r="O1153" s="7">
        <f t="shared" si="155"/>
        <v>0</v>
      </c>
      <c r="P1153" s="40">
        <v>20</v>
      </c>
    </row>
    <row r="1154" spans="1:25" s="60" customFormat="1" ht="12.75" x14ac:dyDescent="0.2">
      <c r="A1154" s="425"/>
      <c r="B1154" s="425" t="s">
        <v>57</v>
      </c>
      <c r="C1154" s="104" t="s">
        <v>1711</v>
      </c>
      <c r="D1154" s="9" t="s">
        <v>1712</v>
      </c>
      <c r="E1154" s="45" t="s">
        <v>119</v>
      </c>
      <c r="F1154" s="26">
        <v>6</v>
      </c>
      <c r="G1154" s="27">
        <v>11.84</v>
      </c>
      <c r="H1154" s="73">
        <f t="shared" si="151"/>
        <v>11.247999999999999</v>
      </c>
      <c r="I1154" s="28" t="s">
        <v>1536</v>
      </c>
      <c r="J1154" s="32" t="s">
        <v>14</v>
      </c>
      <c r="K1154" s="218"/>
      <c r="L1154" s="160"/>
      <c r="M1154" s="160"/>
      <c r="N1154" s="33">
        <f t="shared" si="154"/>
        <v>0</v>
      </c>
      <c r="O1154" s="5">
        <f t="shared" si="155"/>
        <v>0</v>
      </c>
      <c r="P1154" s="34">
        <v>20</v>
      </c>
    </row>
    <row r="1155" spans="1:25" s="60" customFormat="1" ht="12.75" x14ac:dyDescent="0.2">
      <c r="A1155" s="425"/>
      <c r="B1155" s="425" t="s">
        <v>57</v>
      </c>
      <c r="C1155" s="62" t="s">
        <v>1713</v>
      </c>
      <c r="D1155" s="10" t="s">
        <v>1714</v>
      </c>
      <c r="E1155" s="36" t="s">
        <v>119</v>
      </c>
      <c r="F1155" s="36">
        <v>6</v>
      </c>
      <c r="G1155" s="37">
        <v>11.84</v>
      </c>
      <c r="H1155" s="75">
        <f t="shared" si="151"/>
        <v>11.247999999999999</v>
      </c>
      <c r="I1155" s="38" t="s">
        <v>1536</v>
      </c>
      <c r="J1155" s="38" t="s">
        <v>14</v>
      </c>
      <c r="K1155" s="241"/>
      <c r="L1155" s="162"/>
      <c r="M1155" s="162"/>
      <c r="N1155" s="39">
        <f t="shared" si="154"/>
        <v>0</v>
      </c>
      <c r="O1155" s="7">
        <f t="shared" si="155"/>
        <v>0</v>
      </c>
      <c r="P1155" s="40">
        <v>20</v>
      </c>
    </row>
    <row r="1156" spans="1:25" s="60" customFormat="1" ht="12.75" x14ac:dyDescent="0.2">
      <c r="A1156" s="425"/>
      <c r="B1156" s="425" t="s">
        <v>57</v>
      </c>
      <c r="C1156" s="104" t="s">
        <v>3900</v>
      </c>
      <c r="D1156" s="9" t="s">
        <v>3901</v>
      </c>
      <c r="E1156" s="45" t="s">
        <v>403</v>
      </c>
      <c r="F1156" s="26">
        <v>6</v>
      </c>
      <c r="G1156" s="27">
        <v>15.95</v>
      </c>
      <c r="H1156" s="73">
        <f t="shared" si="151"/>
        <v>15.152499999999998</v>
      </c>
      <c r="I1156" s="32" t="s">
        <v>1536</v>
      </c>
      <c r="J1156" s="32" t="s">
        <v>14</v>
      </c>
      <c r="K1156" s="3"/>
      <c r="L1156" s="160"/>
      <c r="M1156" s="160"/>
      <c r="N1156" s="33">
        <f t="shared" si="154"/>
        <v>0</v>
      </c>
      <c r="O1156" s="5">
        <f t="shared" si="155"/>
        <v>0</v>
      </c>
      <c r="P1156" s="34">
        <v>20</v>
      </c>
    </row>
    <row r="1157" spans="1:25" s="60" customFormat="1" ht="12.75" x14ac:dyDescent="0.2">
      <c r="A1157" s="425"/>
      <c r="B1157" s="425" t="s">
        <v>57</v>
      </c>
      <c r="C1157" s="104" t="s">
        <v>1715</v>
      </c>
      <c r="D1157" s="9" t="s">
        <v>1716</v>
      </c>
      <c r="E1157" s="26" t="s">
        <v>403</v>
      </c>
      <c r="F1157" s="26">
        <v>6</v>
      </c>
      <c r="G1157" s="27">
        <v>17.79</v>
      </c>
      <c r="H1157" s="74">
        <f t="shared" si="151"/>
        <v>16.900499999999997</v>
      </c>
      <c r="I1157" s="32" t="s">
        <v>1657</v>
      </c>
      <c r="J1157" s="32" t="s">
        <v>14</v>
      </c>
      <c r="K1157" s="7"/>
      <c r="L1157" s="162"/>
      <c r="M1157" s="162"/>
      <c r="N1157" s="33">
        <f t="shared" si="154"/>
        <v>0</v>
      </c>
      <c r="O1157" s="5">
        <f t="shared" si="155"/>
        <v>0</v>
      </c>
      <c r="P1157" s="34">
        <v>20</v>
      </c>
    </row>
    <row r="1158" spans="1:25" s="60" customFormat="1" ht="12.75" x14ac:dyDescent="0.2">
      <c r="A1158" s="425"/>
      <c r="B1158" s="425" t="s">
        <v>57</v>
      </c>
      <c r="C1158" s="61" t="s">
        <v>1717</v>
      </c>
      <c r="D1158" s="49" t="s">
        <v>1718</v>
      </c>
      <c r="E1158" s="45" t="s">
        <v>403</v>
      </c>
      <c r="F1158" s="45">
        <v>6</v>
      </c>
      <c r="G1158" s="46">
        <v>21</v>
      </c>
      <c r="H1158" s="73">
        <f t="shared" si="151"/>
        <v>19.95</v>
      </c>
      <c r="I1158" s="28" t="s">
        <v>1719</v>
      </c>
      <c r="J1158" s="28" t="s">
        <v>14</v>
      </c>
      <c r="K1158" s="3"/>
      <c r="L1158" s="160"/>
      <c r="M1158" s="160"/>
      <c r="N1158" s="29">
        <f t="shared" si="154"/>
        <v>0</v>
      </c>
      <c r="O1158" s="3">
        <f t="shared" si="155"/>
        <v>0</v>
      </c>
      <c r="P1158" s="30">
        <v>20</v>
      </c>
    </row>
    <row r="1159" spans="1:25" s="60" customFormat="1" ht="12.75" x14ac:dyDescent="0.2">
      <c r="A1159" s="425"/>
      <c r="B1159" s="425" t="s">
        <v>57</v>
      </c>
      <c r="C1159" s="62" t="s">
        <v>1720</v>
      </c>
      <c r="D1159" s="10" t="s">
        <v>1721</v>
      </c>
      <c r="E1159" s="36" t="s">
        <v>403</v>
      </c>
      <c r="F1159" s="36">
        <v>6</v>
      </c>
      <c r="G1159" s="37">
        <v>26.47</v>
      </c>
      <c r="H1159" s="75">
        <f t="shared" si="151"/>
        <v>25.146499999999996</v>
      </c>
      <c r="I1159" s="38" t="s">
        <v>1719</v>
      </c>
      <c r="J1159" s="38" t="s">
        <v>14</v>
      </c>
      <c r="K1159" s="7"/>
      <c r="L1159" s="162"/>
      <c r="M1159" s="162"/>
      <c r="N1159" s="39">
        <f t="shared" si="154"/>
        <v>0</v>
      </c>
      <c r="O1159" s="7">
        <f t="shared" si="155"/>
        <v>0</v>
      </c>
      <c r="P1159" s="40">
        <v>20</v>
      </c>
    </row>
    <row r="1160" spans="1:25" x14ac:dyDescent="0.2">
      <c r="A1160" s="426"/>
      <c r="B1160" s="426"/>
      <c r="Q1160" s="60"/>
      <c r="R1160" s="60"/>
      <c r="S1160" s="60"/>
      <c r="T1160" s="60"/>
      <c r="U1160" s="60"/>
      <c r="V1160" s="60"/>
      <c r="W1160" s="60"/>
      <c r="X1160" s="60"/>
      <c r="Y1160" s="60"/>
    </row>
    <row r="1161" spans="1:25" x14ac:dyDescent="0.2">
      <c r="A1161" s="426"/>
      <c r="B1161" s="426"/>
      <c r="Q1161" s="60"/>
      <c r="R1161" s="60"/>
      <c r="S1161" s="60"/>
      <c r="T1161" s="60"/>
      <c r="U1161" s="60"/>
      <c r="V1161" s="60"/>
      <c r="W1161" s="60"/>
      <c r="X1161" s="60"/>
      <c r="Y1161" s="60"/>
    </row>
    <row r="1162" spans="1:25" x14ac:dyDescent="0.2">
      <c r="A1162" s="426"/>
      <c r="B1162" s="426"/>
      <c r="Q1162" s="60"/>
      <c r="R1162" s="60"/>
      <c r="S1162" s="60"/>
      <c r="T1162" s="60"/>
      <c r="U1162" s="60"/>
      <c r="V1162" s="60"/>
      <c r="W1162" s="60"/>
      <c r="X1162" s="60"/>
      <c r="Y1162" s="60"/>
    </row>
    <row r="1163" spans="1:25" x14ac:dyDescent="0.2">
      <c r="A1163" s="426"/>
      <c r="B1163" s="426"/>
      <c r="Q1163" s="60"/>
      <c r="R1163" s="60"/>
      <c r="S1163" s="60"/>
      <c r="T1163" s="60"/>
      <c r="U1163" s="60"/>
      <c r="V1163" s="60"/>
      <c r="W1163" s="60"/>
      <c r="X1163" s="60"/>
      <c r="Y1163" s="60"/>
    </row>
    <row r="1164" spans="1:25" x14ac:dyDescent="0.2">
      <c r="A1164" s="426"/>
      <c r="B1164" s="426"/>
      <c r="Q1164" s="60"/>
      <c r="R1164" s="60"/>
      <c r="S1164" s="60"/>
      <c r="T1164" s="60"/>
      <c r="U1164" s="60"/>
      <c r="V1164" s="60"/>
      <c r="W1164" s="60"/>
      <c r="X1164" s="60"/>
      <c r="Y1164" s="60"/>
    </row>
    <row r="1165" spans="1:25" x14ac:dyDescent="0.2">
      <c r="A1165" s="426"/>
      <c r="B1165" s="426"/>
      <c r="Q1165" s="60"/>
      <c r="R1165" s="60"/>
      <c r="S1165" s="60"/>
      <c r="T1165" s="60"/>
      <c r="U1165" s="60"/>
      <c r="V1165" s="60"/>
      <c r="W1165" s="60"/>
      <c r="X1165" s="60"/>
      <c r="Y1165" s="60"/>
    </row>
    <row r="1166" spans="1:25" x14ac:dyDescent="0.2">
      <c r="A1166" s="426"/>
      <c r="B1166" s="426"/>
      <c r="Q1166" s="60"/>
      <c r="R1166" s="60"/>
      <c r="S1166" s="60"/>
      <c r="T1166" s="60"/>
      <c r="U1166" s="60"/>
      <c r="V1166" s="60"/>
      <c r="W1166" s="60"/>
      <c r="X1166" s="60"/>
      <c r="Y1166" s="60"/>
    </row>
    <row r="1167" spans="1:25" x14ac:dyDescent="0.2">
      <c r="A1167" s="426"/>
      <c r="B1167" s="426"/>
      <c r="Q1167" s="60"/>
      <c r="R1167" s="60"/>
      <c r="S1167" s="60"/>
      <c r="T1167" s="60"/>
      <c r="U1167" s="60"/>
      <c r="V1167" s="60"/>
      <c r="W1167" s="60"/>
      <c r="X1167" s="60"/>
      <c r="Y1167" s="60"/>
    </row>
    <row r="1168" spans="1:25" x14ac:dyDescent="0.2">
      <c r="A1168" s="426"/>
      <c r="B1168" s="426"/>
      <c r="Q1168" s="60"/>
      <c r="R1168" s="60"/>
      <c r="S1168" s="60"/>
      <c r="T1168" s="60"/>
      <c r="U1168" s="60"/>
      <c r="V1168" s="60"/>
      <c r="W1168" s="60"/>
      <c r="X1168" s="60"/>
      <c r="Y1168" s="60"/>
    </row>
    <row r="1169" spans="1:25" ht="34.5" x14ac:dyDescent="0.2">
      <c r="A1169" s="426"/>
      <c r="B1169" s="426" t="s">
        <v>1722</v>
      </c>
      <c r="D1169" s="476" t="s">
        <v>1722</v>
      </c>
      <c r="E1169" s="476"/>
      <c r="F1169" s="476"/>
      <c r="G1169" s="476"/>
      <c r="H1169" s="476"/>
      <c r="I1169" s="476"/>
      <c r="J1169" s="476"/>
      <c r="K1169" s="476"/>
      <c r="Q1169" s="60"/>
      <c r="R1169" s="60"/>
      <c r="S1169" s="60"/>
      <c r="T1169" s="60"/>
      <c r="U1169" s="60"/>
      <c r="V1169" s="60"/>
      <c r="W1169" s="60"/>
      <c r="X1169" s="60"/>
      <c r="Y1169" s="60"/>
    </row>
    <row r="1170" spans="1:25" ht="14.25" customHeight="1" x14ac:dyDescent="0.2">
      <c r="A1170" s="427"/>
      <c r="B1170" s="427"/>
      <c r="C1170" s="24"/>
      <c r="D1170" s="24"/>
      <c r="E1170" s="477" t="s">
        <v>41</v>
      </c>
      <c r="F1170" s="478" t="s">
        <v>39</v>
      </c>
      <c r="G1170" s="479" t="s">
        <v>6</v>
      </c>
      <c r="H1170" s="481" t="s">
        <v>51</v>
      </c>
      <c r="I1170" s="482" t="s">
        <v>2</v>
      </c>
      <c r="J1170" s="483" t="s">
        <v>3</v>
      </c>
      <c r="K1170" s="484" t="s">
        <v>38</v>
      </c>
      <c r="L1170" s="460" t="s">
        <v>7</v>
      </c>
      <c r="M1170" s="461"/>
      <c r="N1170" s="461"/>
      <c r="O1170" s="461"/>
      <c r="P1170" s="462"/>
      <c r="Q1170" s="60"/>
      <c r="R1170" s="60"/>
      <c r="S1170" s="60"/>
      <c r="T1170" s="60"/>
      <c r="U1170" s="60"/>
      <c r="V1170" s="60"/>
      <c r="W1170" s="60"/>
      <c r="X1170" s="60"/>
      <c r="Y1170" s="60"/>
    </row>
    <row r="1171" spans="1:25" ht="14.25" customHeight="1" x14ac:dyDescent="0.2">
      <c r="A1171" s="426"/>
      <c r="B1171" s="426"/>
      <c r="C1171" s="463" t="s">
        <v>0</v>
      </c>
      <c r="D1171" s="464" t="s">
        <v>1</v>
      </c>
      <c r="E1171" s="477"/>
      <c r="F1171" s="478"/>
      <c r="G1171" s="480"/>
      <c r="H1171" s="481"/>
      <c r="I1171" s="482"/>
      <c r="J1171" s="483"/>
      <c r="K1171" s="484"/>
      <c r="L1171" s="499" t="s">
        <v>8</v>
      </c>
      <c r="M1171" s="500"/>
      <c r="N1171" s="470" t="s">
        <v>4</v>
      </c>
      <c r="O1171" s="472" t="s">
        <v>9</v>
      </c>
      <c r="P1171" s="473" t="s">
        <v>52</v>
      </c>
      <c r="Q1171" s="60"/>
      <c r="R1171" s="60"/>
      <c r="S1171" s="60"/>
      <c r="T1171" s="60"/>
      <c r="U1171" s="60"/>
      <c r="V1171" s="60"/>
      <c r="W1171" s="60"/>
      <c r="X1171" s="60"/>
      <c r="Y1171" s="60"/>
    </row>
    <row r="1172" spans="1:25" x14ac:dyDescent="0.2">
      <c r="A1172" s="426"/>
      <c r="B1172" s="426"/>
      <c r="C1172" s="463"/>
      <c r="D1172" s="465"/>
      <c r="E1172" s="477"/>
      <c r="F1172" s="478"/>
      <c r="G1172" s="479"/>
      <c r="H1172" s="481"/>
      <c r="I1172" s="482"/>
      <c r="J1172" s="483"/>
      <c r="K1172" s="484"/>
      <c r="L1172" s="501"/>
      <c r="M1172" s="502"/>
      <c r="N1172" s="471"/>
      <c r="O1172" s="472"/>
      <c r="P1172" s="473"/>
      <c r="Q1172" s="60"/>
      <c r="R1172" s="60"/>
      <c r="S1172" s="60"/>
      <c r="T1172" s="60"/>
      <c r="U1172" s="60"/>
      <c r="V1172" s="60"/>
      <c r="W1172" s="60"/>
      <c r="X1172" s="60"/>
      <c r="Y1172" s="60"/>
    </row>
    <row r="1173" spans="1:25" ht="23.25" x14ac:dyDescent="0.35">
      <c r="A1173" s="426" t="s">
        <v>3807</v>
      </c>
      <c r="B1173" s="426" t="s">
        <v>1722</v>
      </c>
      <c r="D1173" s="252" t="s">
        <v>1723</v>
      </c>
      <c r="E1173" s="252"/>
      <c r="F1173" s="252"/>
      <c r="G1173" s="252"/>
      <c r="H1173" s="252"/>
      <c r="I1173" s="252"/>
      <c r="J1173" s="252"/>
      <c r="K1173" s="252"/>
      <c r="L1173" s="252"/>
      <c r="M1173" s="252"/>
      <c r="N1173" s="252"/>
      <c r="O1173" s="252"/>
      <c r="P1173" s="252"/>
      <c r="Q1173" s="60"/>
      <c r="R1173" s="60"/>
      <c r="S1173" s="60"/>
      <c r="T1173" s="60"/>
      <c r="U1173" s="60"/>
      <c r="V1173" s="60"/>
      <c r="W1173" s="60"/>
      <c r="X1173" s="60"/>
      <c r="Y1173" s="60"/>
    </row>
    <row r="1174" spans="1:25" s="60" customFormat="1" ht="12.75" x14ac:dyDescent="0.2">
      <c r="A1174" s="425"/>
      <c r="B1174" s="425" t="s">
        <v>1722</v>
      </c>
      <c r="C1174" s="61" t="s">
        <v>1724</v>
      </c>
      <c r="D1174" s="49" t="s">
        <v>1725</v>
      </c>
      <c r="E1174" s="45" t="s">
        <v>1726</v>
      </c>
      <c r="F1174" s="45">
        <v>16</v>
      </c>
      <c r="G1174" s="46">
        <v>3.1</v>
      </c>
      <c r="H1174" s="73">
        <f t="shared" ref="H1174:H1179" si="159">G1174*0.95</f>
        <v>2.9449999999999998</v>
      </c>
      <c r="I1174" s="28" t="s">
        <v>212</v>
      </c>
      <c r="J1174" s="28" t="s">
        <v>14</v>
      </c>
      <c r="K1174" s="239"/>
      <c r="L1174" s="458"/>
      <c r="M1174" s="459"/>
      <c r="N1174" s="29">
        <f t="shared" ref="N1174:N1209" si="160">O1174*G1174</f>
        <v>0</v>
      </c>
      <c r="O1174" s="3">
        <f t="shared" ref="O1174:O1209" si="161">M1174+L1174*F1174</f>
        <v>0</v>
      </c>
      <c r="P1174" s="30" t="s">
        <v>15</v>
      </c>
    </row>
    <row r="1175" spans="1:25" s="60" customFormat="1" ht="12.75" x14ac:dyDescent="0.2">
      <c r="A1175" s="425"/>
      <c r="B1175" s="425" t="s">
        <v>1722</v>
      </c>
      <c r="C1175" s="62" t="s">
        <v>1727</v>
      </c>
      <c r="D1175" s="10" t="s">
        <v>1725</v>
      </c>
      <c r="E1175" s="36" t="s">
        <v>1728</v>
      </c>
      <c r="F1175" s="36">
        <v>6</v>
      </c>
      <c r="G1175" s="37">
        <v>12.25</v>
      </c>
      <c r="H1175" s="75">
        <f t="shared" si="159"/>
        <v>11.637499999999999</v>
      </c>
      <c r="I1175" s="38" t="s">
        <v>212</v>
      </c>
      <c r="J1175" s="38" t="s">
        <v>14</v>
      </c>
      <c r="K1175" s="19"/>
      <c r="L1175" s="456"/>
      <c r="M1175" s="457"/>
      <c r="N1175" s="39">
        <f t="shared" si="160"/>
        <v>0</v>
      </c>
      <c r="O1175" s="7">
        <f t="shared" si="161"/>
        <v>0</v>
      </c>
      <c r="P1175" s="40" t="s">
        <v>15</v>
      </c>
    </row>
    <row r="1176" spans="1:25" s="60" customFormat="1" ht="12.75" x14ac:dyDescent="0.2">
      <c r="A1176" s="425"/>
      <c r="B1176" s="425" t="s">
        <v>1722</v>
      </c>
      <c r="C1176" s="61" t="s">
        <v>1729</v>
      </c>
      <c r="D1176" s="49" t="s">
        <v>1730</v>
      </c>
      <c r="E1176" s="45" t="s">
        <v>1726</v>
      </c>
      <c r="F1176" s="45">
        <v>6</v>
      </c>
      <c r="G1176" s="46">
        <v>3.42</v>
      </c>
      <c r="H1176" s="73">
        <f t="shared" si="159"/>
        <v>3.2489999999999997</v>
      </c>
      <c r="I1176" s="28" t="s">
        <v>212</v>
      </c>
      <c r="J1176" s="28" t="s">
        <v>14</v>
      </c>
      <c r="K1176" s="239"/>
      <c r="L1176" s="458"/>
      <c r="M1176" s="459"/>
      <c r="N1176" s="29">
        <f t="shared" si="160"/>
        <v>0</v>
      </c>
      <c r="O1176" s="3">
        <f t="shared" si="161"/>
        <v>0</v>
      </c>
      <c r="P1176" s="30" t="s">
        <v>15</v>
      </c>
    </row>
    <row r="1177" spans="1:25" s="60" customFormat="1" ht="12.75" x14ac:dyDescent="0.2">
      <c r="A1177" s="425"/>
      <c r="B1177" s="425" t="s">
        <v>1722</v>
      </c>
      <c r="C1177" s="104" t="s">
        <v>1731</v>
      </c>
      <c r="D1177" s="9" t="s">
        <v>1730</v>
      </c>
      <c r="E1177" s="26" t="s">
        <v>1728</v>
      </c>
      <c r="F1177" s="26">
        <v>6</v>
      </c>
      <c r="G1177" s="27">
        <v>12.25</v>
      </c>
      <c r="H1177" s="74">
        <f t="shared" si="159"/>
        <v>11.637499999999999</v>
      </c>
      <c r="I1177" s="32" t="s">
        <v>212</v>
      </c>
      <c r="J1177" s="32" t="s">
        <v>14</v>
      </c>
      <c r="K1177" s="18"/>
      <c r="L1177" s="454"/>
      <c r="M1177" s="455"/>
      <c r="N1177" s="33">
        <f t="shared" si="160"/>
        <v>0</v>
      </c>
      <c r="O1177" s="5">
        <f t="shared" si="161"/>
        <v>0</v>
      </c>
      <c r="P1177" s="34" t="s">
        <v>15</v>
      </c>
    </row>
    <row r="1178" spans="1:25" s="60" customFormat="1" ht="12.75" x14ac:dyDescent="0.2">
      <c r="A1178" s="425" t="s">
        <v>3807</v>
      </c>
      <c r="B1178" s="425" t="s">
        <v>1722</v>
      </c>
      <c r="C1178" s="62" t="s">
        <v>1732</v>
      </c>
      <c r="D1178" s="10" t="s">
        <v>1733</v>
      </c>
      <c r="E1178" s="36" t="s">
        <v>1734</v>
      </c>
      <c r="F1178" s="36">
        <v>1</v>
      </c>
      <c r="G1178" s="37">
        <v>240</v>
      </c>
      <c r="H1178" s="75">
        <f t="shared" si="159"/>
        <v>228</v>
      </c>
      <c r="I1178" s="38" t="s">
        <v>212</v>
      </c>
      <c r="J1178" s="38" t="s">
        <v>14</v>
      </c>
      <c r="K1178" s="7"/>
      <c r="L1178" s="456"/>
      <c r="M1178" s="457"/>
      <c r="N1178" s="39">
        <f t="shared" si="160"/>
        <v>0</v>
      </c>
      <c r="O1178" s="7">
        <f t="shared" si="161"/>
        <v>0</v>
      </c>
      <c r="P1178" s="40" t="s">
        <v>15</v>
      </c>
    </row>
    <row r="1179" spans="1:25" s="60" customFormat="1" ht="12.75" x14ac:dyDescent="0.2">
      <c r="A1179" s="425"/>
      <c r="B1179" s="425" t="s">
        <v>1722</v>
      </c>
      <c r="C1179" s="105" t="s">
        <v>1735</v>
      </c>
      <c r="D1179" s="51" t="s">
        <v>1736</v>
      </c>
      <c r="E1179" s="64" t="s">
        <v>1726</v>
      </c>
      <c r="F1179" s="64">
        <v>5</v>
      </c>
      <c r="G1179" s="76">
        <v>3.95</v>
      </c>
      <c r="H1179" s="77">
        <f t="shared" si="159"/>
        <v>3.7524999999999999</v>
      </c>
      <c r="I1179" s="78" t="s">
        <v>212</v>
      </c>
      <c r="J1179" s="78" t="s">
        <v>14</v>
      </c>
      <c r="K1179" s="57"/>
      <c r="L1179" s="474"/>
      <c r="M1179" s="475"/>
      <c r="N1179" s="65">
        <f t="shared" si="160"/>
        <v>0</v>
      </c>
      <c r="O1179" s="57">
        <f t="shared" si="161"/>
        <v>0</v>
      </c>
      <c r="P1179" s="66" t="s">
        <v>15</v>
      </c>
    </row>
    <row r="1180" spans="1:25" ht="23.25" x14ac:dyDescent="0.35">
      <c r="A1180" s="426" t="s">
        <v>3807</v>
      </c>
      <c r="B1180" s="426" t="s">
        <v>1722</v>
      </c>
      <c r="D1180" s="252" t="s">
        <v>1737</v>
      </c>
      <c r="E1180" s="71"/>
      <c r="F1180" s="71"/>
      <c r="G1180" s="71"/>
      <c r="H1180" s="71"/>
      <c r="I1180" s="71"/>
      <c r="J1180" s="71"/>
      <c r="K1180" s="71"/>
      <c r="L1180" s="22"/>
      <c r="M1180" s="22"/>
      <c r="O1180" s="22"/>
      <c r="P1180" s="23"/>
      <c r="Q1180" s="60"/>
      <c r="R1180" s="60"/>
      <c r="S1180" s="60"/>
      <c r="T1180" s="60"/>
      <c r="U1180" s="60"/>
      <c r="V1180" s="60"/>
      <c r="W1180" s="60"/>
      <c r="X1180" s="60"/>
      <c r="Y1180" s="60"/>
    </row>
    <row r="1181" spans="1:25" s="60" customFormat="1" ht="12.75" x14ac:dyDescent="0.2">
      <c r="A1181" s="425"/>
      <c r="B1181" s="425" t="s">
        <v>1722</v>
      </c>
      <c r="C1181" s="61" t="s">
        <v>1738</v>
      </c>
      <c r="D1181" s="49" t="s">
        <v>1739</v>
      </c>
      <c r="E1181" s="45" t="s">
        <v>1726</v>
      </c>
      <c r="F1181" s="45">
        <v>16</v>
      </c>
      <c r="G1181" s="46">
        <v>3.16</v>
      </c>
      <c r="H1181" s="73">
        <f t="shared" ref="H1181:H1187" si="162">G1181*0.95</f>
        <v>3.0019999999999998</v>
      </c>
      <c r="I1181" s="28" t="s">
        <v>1740</v>
      </c>
      <c r="J1181" s="28" t="s">
        <v>14</v>
      </c>
      <c r="K1181" s="239"/>
      <c r="L1181" s="458"/>
      <c r="M1181" s="459"/>
      <c r="N1181" s="29">
        <f t="shared" si="160"/>
        <v>0</v>
      </c>
      <c r="O1181" s="3">
        <f t="shared" si="161"/>
        <v>0</v>
      </c>
      <c r="P1181" s="30" t="s">
        <v>15</v>
      </c>
    </row>
    <row r="1182" spans="1:25" s="60" customFormat="1" ht="12.75" x14ac:dyDescent="0.2">
      <c r="A1182" s="425"/>
      <c r="B1182" s="425" t="s">
        <v>1722</v>
      </c>
      <c r="C1182" s="104" t="s">
        <v>1741</v>
      </c>
      <c r="D1182" s="9" t="s">
        <v>1742</v>
      </c>
      <c r="E1182" s="26" t="s">
        <v>1728</v>
      </c>
      <c r="F1182" s="26">
        <v>6</v>
      </c>
      <c r="G1182" s="27">
        <v>12.4</v>
      </c>
      <c r="H1182" s="74">
        <f t="shared" si="162"/>
        <v>11.78</v>
      </c>
      <c r="I1182" s="32" t="s">
        <v>1740</v>
      </c>
      <c r="J1182" s="32" t="s">
        <v>14</v>
      </c>
      <c r="K1182" s="244"/>
      <c r="L1182" s="454"/>
      <c r="M1182" s="455"/>
      <c r="N1182" s="33">
        <f t="shared" si="160"/>
        <v>0</v>
      </c>
      <c r="O1182" s="5">
        <f t="shared" si="161"/>
        <v>0</v>
      </c>
      <c r="P1182" s="34" t="s">
        <v>15</v>
      </c>
    </row>
    <row r="1183" spans="1:25" s="60" customFormat="1" ht="12.75" x14ac:dyDescent="0.2">
      <c r="A1183" s="425" t="s">
        <v>3807</v>
      </c>
      <c r="B1183" s="425" t="s">
        <v>1722</v>
      </c>
      <c r="C1183" s="62" t="s">
        <v>1743</v>
      </c>
      <c r="D1183" s="10" t="s">
        <v>1742</v>
      </c>
      <c r="E1183" s="36" t="s">
        <v>1734</v>
      </c>
      <c r="F1183" s="36">
        <v>1</v>
      </c>
      <c r="G1183" s="37">
        <v>263</v>
      </c>
      <c r="H1183" s="75">
        <f t="shared" si="162"/>
        <v>249.85</v>
      </c>
      <c r="I1183" s="38" t="s">
        <v>1740</v>
      </c>
      <c r="J1183" s="38" t="s">
        <v>14</v>
      </c>
      <c r="K1183" s="7" t="s">
        <v>1797</v>
      </c>
      <c r="L1183" s="456"/>
      <c r="M1183" s="457"/>
      <c r="N1183" s="39">
        <f t="shared" si="160"/>
        <v>0</v>
      </c>
      <c r="O1183" s="7">
        <f t="shared" si="161"/>
        <v>0</v>
      </c>
      <c r="P1183" s="40" t="s">
        <v>15</v>
      </c>
    </row>
    <row r="1184" spans="1:25" s="60" customFormat="1" ht="12.75" x14ac:dyDescent="0.2">
      <c r="A1184" s="425"/>
      <c r="B1184" s="425" t="s">
        <v>1722</v>
      </c>
      <c r="C1184" s="61" t="s">
        <v>1744</v>
      </c>
      <c r="D1184" s="49" t="s">
        <v>1745</v>
      </c>
      <c r="E1184" s="45" t="s">
        <v>1726</v>
      </c>
      <c r="F1184" s="45">
        <v>16</v>
      </c>
      <c r="G1184" s="46">
        <v>3.16</v>
      </c>
      <c r="H1184" s="73">
        <f t="shared" si="162"/>
        <v>3.0019999999999998</v>
      </c>
      <c r="I1184" s="28" t="s">
        <v>1746</v>
      </c>
      <c r="J1184" s="28" t="s">
        <v>14</v>
      </c>
      <c r="K1184" s="3"/>
      <c r="L1184" s="458"/>
      <c r="M1184" s="459"/>
      <c r="N1184" s="29">
        <f t="shared" si="160"/>
        <v>0</v>
      </c>
      <c r="O1184" s="3">
        <f t="shared" si="161"/>
        <v>0</v>
      </c>
      <c r="P1184" s="30" t="s">
        <v>15</v>
      </c>
    </row>
    <row r="1185" spans="1:25" s="60" customFormat="1" ht="12.75" x14ac:dyDescent="0.2">
      <c r="A1185" s="425"/>
      <c r="B1185" s="425" t="s">
        <v>1722</v>
      </c>
      <c r="C1185" s="104" t="s">
        <v>1747</v>
      </c>
      <c r="D1185" s="9" t="s">
        <v>1748</v>
      </c>
      <c r="E1185" s="26" t="s">
        <v>1728</v>
      </c>
      <c r="F1185" s="26">
        <v>6</v>
      </c>
      <c r="G1185" s="27">
        <v>12.4</v>
      </c>
      <c r="H1185" s="74">
        <f t="shared" si="162"/>
        <v>11.78</v>
      </c>
      <c r="I1185" s="32" t="s">
        <v>1746</v>
      </c>
      <c r="J1185" s="32" t="s">
        <v>14</v>
      </c>
      <c r="K1185" s="5"/>
      <c r="L1185" s="454"/>
      <c r="M1185" s="455"/>
      <c r="N1185" s="33">
        <f t="shared" si="160"/>
        <v>0</v>
      </c>
      <c r="O1185" s="5">
        <f t="shared" si="161"/>
        <v>0</v>
      </c>
      <c r="P1185" s="34" t="s">
        <v>15</v>
      </c>
    </row>
    <row r="1186" spans="1:25" s="60" customFormat="1" ht="12.75" x14ac:dyDescent="0.2">
      <c r="A1186" s="425" t="s">
        <v>3807</v>
      </c>
      <c r="B1186" s="425" t="s">
        <v>1722</v>
      </c>
      <c r="C1186" s="62" t="s">
        <v>1749</v>
      </c>
      <c r="D1186" s="10" t="s">
        <v>1748</v>
      </c>
      <c r="E1186" s="36" t="s">
        <v>1734</v>
      </c>
      <c r="F1186" s="36">
        <v>1</v>
      </c>
      <c r="G1186" s="37">
        <v>263</v>
      </c>
      <c r="H1186" s="75">
        <f t="shared" si="162"/>
        <v>249.85</v>
      </c>
      <c r="I1186" s="38" t="s">
        <v>1746</v>
      </c>
      <c r="J1186" s="38" t="s">
        <v>14</v>
      </c>
      <c r="K1186" s="7" t="s">
        <v>1797</v>
      </c>
      <c r="L1186" s="456"/>
      <c r="M1186" s="457"/>
      <c r="N1186" s="39">
        <f t="shared" si="160"/>
        <v>0</v>
      </c>
      <c r="O1186" s="7">
        <f t="shared" si="161"/>
        <v>0</v>
      </c>
      <c r="P1186" s="40" t="s">
        <v>15</v>
      </c>
    </row>
    <row r="1187" spans="1:25" s="60" customFormat="1" ht="12.75" x14ac:dyDescent="0.2">
      <c r="A1187" s="425"/>
      <c r="B1187" s="425" t="s">
        <v>1722</v>
      </c>
      <c r="C1187" s="105" t="s">
        <v>1750</v>
      </c>
      <c r="D1187" s="51" t="s">
        <v>1751</v>
      </c>
      <c r="E1187" s="64" t="s">
        <v>1726</v>
      </c>
      <c r="F1187" s="64">
        <v>16</v>
      </c>
      <c r="G1187" s="76">
        <v>3.16</v>
      </c>
      <c r="H1187" s="77">
        <f t="shared" si="162"/>
        <v>3.0019999999999998</v>
      </c>
      <c r="I1187" s="248" t="s">
        <v>1798</v>
      </c>
      <c r="J1187" s="78" t="s">
        <v>14</v>
      </c>
      <c r="K1187" s="238"/>
      <c r="L1187" s="474"/>
      <c r="M1187" s="475"/>
      <c r="N1187" s="65">
        <f t="shared" si="160"/>
        <v>0</v>
      </c>
      <c r="O1187" s="57">
        <f t="shared" si="161"/>
        <v>0</v>
      </c>
      <c r="P1187" s="66" t="s">
        <v>15</v>
      </c>
    </row>
    <row r="1188" spans="1:25" ht="23.25" x14ac:dyDescent="0.35">
      <c r="A1188" s="426"/>
      <c r="B1188" s="426" t="s">
        <v>1722</v>
      </c>
      <c r="D1188" s="252" t="s">
        <v>1752</v>
      </c>
      <c r="E1188" s="71"/>
      <c r="F1188" s="71"/>
      <c r="G1188" s="71"/>
      <c r="H1188" s="71"/>
      <c r="I1188" s="71"/>
      <c r="J1188" s="71"/>
      <c r="K1188" s="71"/>
      <c r="L1188" s="22"/>
      <c r="M1188" s="22"/>
      <c r="O1188" s="22"/>
      <c r="P1188" s="23"/>
      <c r="Q1188" s="60"/>
      <c r="R1188" s="60"/>
      <c r="S1188" s="60"/>
      <c r="T1188" s="60"/>
      <c r="U1188" s="60"/>
      <c r="V1188" s="60"/>
      <c r="W1188" s="60"/>
      <c r="X1188" s="60"/>
      <c r="Y1188" s="60"/>
    </row>
    <row r="1189" spans="1:25" s="60" customFormat="1" ht="12.75" x14ac:dyDescent="0.2">
      <c r="A1189" s="425"/>
      <c r="B1189" s="425" t="s">
        <v>1722</v>
      </c>
      <c r="C1189" s="61" t="s">
        <v>1753</v>
      </c>
      <c r="D1189" s="49" t="s">
        <v>1754</v>
      </c>
      <c r="E1189" s="45" t="s">
        <v>1726</v>
      </c>
      <c r="F1189" s="45">
        <v>6</v>
      </c>
      <c r="G1189" s="46">
        <v>3.43</v>
      </c>
      <c r="H1189" s="73">
        <f t="shared" ref="H1189:H1194" si="163">G1189*0.95</f>
        <v>3.2585000000000002</v>
      </c>
      <c r="I1189" s="250" t="s">
        <v>1755</v>
      </c>
      <c r="J1189" s="28" t="s">
        <v>14</v>
      </c>
      <c r="K1189" s="239"/>
      <c r="L1189" s="458"/>
      <c r="M1189" s="459"/>
      <c r="N1189" s="29">
        <f t="shared" si="160"/>
        <v>0</v>
      </c>
      <c r="O1189" s="3">
        <f t="shared" si="161"/>
        <v>0</v>
      </c>
      <c r="P1189" s="30" t="s">
        <v>15</v>
      </c>
    </row>
    <row r="1190" spans="1:25" s="60" customFormat="1" ht="12.75" x14ac:dyDescent="0.2">
      <c r="A1190" s="425"/>
      <c r="B1190" s="425" t="s">
        <v>1722</v>
      </c>
      <c r="C1190" s="104" t="s">
        <v>1756</v>
      </c>
      <c r="D1190" s="9" t="s">
        <v>1757</v>
      </c>
      <c r="E1190" s="26" t="s">
        <v>1726</v>
      </c>
      <c r="F1190" s="26">
        <v>6</v>
      </c>
      <c r="G1190" s="27">
        <v>3.37</v>
      </c>
      <c r="H1190" s="74">
        <f t="shared" si="163"/>
        <v>3.2014999999999998</v>
      </c>
      <c r="I1190" s="32" t="s">
        <v>1758</v>
      </c>
      <c r="J1190" s="32" t="s">
        <v>14</v>
      </c>
      <c r="K1190" s="18"/>
      <c r="L1190" s="454"/>
      <c r="M1190" s="455"/>
      <c r="N1190" s="33">
        <f t="shared" si="160"/>
        <v>0</v>
      </c>
      <c r="O1190" s="5">
        <f t="shared" si="161"/>
        <v>0</v>
      </c>
      <c r="P1190" s="34" t="s">
        <v>15</v>
      </c>
    </row>
    <row r="1191" spans="1:25" s="60" customFormat="1" ht="12.75" x14ac:dyDescent="0.2">
      <c r="A1191" s="425"/>
      <c r="B1191" s="425" t="s">
        <v>1722</v>
      </c>
      <c r="C1191" s="104" t="s">
        <v>1759</v>
      </c>
      <c r="D1191" s="9" t="s">
        <v>1760</v>
      </c>
      <c r="E1191" s="26" t="s">
        <v>1726</v>
      </c>
      <c r="F1191" s="26">
        <v>6</v>
      </c>
      <c r="G1191" s="27">
        <v>3.9</v>
      </c>
      <c r="H1191" s="74">
        <f t="shared" si="163"/>
        <v>3.7049999999999996</v>
      </c>
      <c r="I1191" s="32" t="s">
        <v>1758</v>
      </c>
      <c r="J1191" s="32" t="s">
        <v>14</v>
      </c>
      <c r="K1191" s="18"/>
      <c r="L1191" s="454"/>
      <c r="M1191" s="455"/>
      <c r="N1191" s="33">
        <f t="shared" si="160"/>
        <v>0</v>
      </c>
      <c r="O1191" s="5">
        <f t="shared" si="161"/>
        <v>0</v>
      </c>
      <c r="P1191" s="34" t="s">
        <v>15</v>
      </c>
    </row>
    <row r="1192" spans="1:25" s="60" customFormat="1" ht="12.75" x14ac:dyDescent="0.2">
      <c r="A1192" s="425"/>
      <c r="B1192" s="425" t="s">
        <v>1722</v>
      </c>
      <c r="C1192" s="62" t="s">
        <v>1761</v>
      </c>
      <c r="D1192" s="10" t="s">
        <v>1762</v>
      </c>
      <c r="E1192" s="36" t="s">
        <v>1726</v>
      </c>
      <c r="F1192" s="36">
        <v>6</v>
      </c>
      <c r="G1192" s="37">
        <v>3.64</v>
      </c>
      <c r="H1192" s="75">
        <f t="shared" si="163"/>
        <v>3.4579999999999997</v>
      </c>
      <c r="I1192" s="249" t="s">
        <v>1755</v>
      </c>
      <c r="J1192" s="38" t="s">
        <v>14</v>
      </c>
      <c r="K1192" s="19"/>
      <c r="L1192" s="456"/>
      <c r="M1192" s="457"/>
      <c r="N1192" s="39">
        <f t="shared" si="160"/>
        <v>0</v>
      </c>
      <c r="O1192" s="7">
        <f t="shared" si="161"/>
        <v>0</v>
      </c>
      <c r="P1192" s="40" t="s">
        <v>15</v>
      </c>
    </row>
    <row r="1193" spans="1:25" s="60" customFormat="1" ht="12.75" x14ac:dyDescent="0.2">
      <c r="A1193" s="425"/>
      <c r="B1193" s="425" t="s">
        <v>1722</v>
      </c>
      <c r="C1193" s="104" t="s">
        <v>1763</v>
      </c>
      <c r="D1193" s="9" t="s">
        <v>1762</v>
      </c>
      <c r="E1193" s="26" t="s">
        <v>1728</v>
      </c>
      <c r="F1193" s="26">
        <v>5</v>
      </c>
      <c r="G1193" s="27">
        <v>14.5</v>
      </c>
      <c r="H1193" s="73">
        <f t="shared" si="163"/>
        <v>13.774999999999999</v>
      </c>
      <c r="I1193" s="250" t="s">
        <v>1755</v>
      </c>
      <c r="J1193" s="32" t="s">
        <v>14</v>
      </c>
      <c r="K1193" s="239"/>
      <c r="L1193" s="458"/>
      <c r="M1193" s="459"/>
      <c r="N1193" s="33">
        <f t="shared" si="160"/>
        <v>0</v>
      </c>
      <c r="O1193" s="5">
        <f t="shared" si="161"/>
        <v>0</v>
      </c>
      <c r="P1193" s="34" t="s">
        <v>15</v>
      </c>
    </row>
    <row r="1194" spans="1:25" s="60" customFormat="1" ht="12.75" x14ac:dyDescent="0.2">
      <c r="A1194" s="425"/>
      <c r="B1194" s="425" t="s">
        <v>1722</v>
      </c>
      <c r="C1194" s="62" t="s">
        <v>1764</v>
      </c>
      <c r="D1194" s="10" t="s">
        <v>1765</v>
      </c>
      <c r="E1194" s="36" t="s">
        <v>1728</v>
      </c>
      <c r="F1194" s="36">
        <v>5</v>
      </c>
      <c r="G1194" s="37">
        <v>14.5</v>
      </c>
      <c r="H1194" s="75">
        <f t="shared" si="163"/>
        <v>13.774999999999999</v>
      </c>
      <c r="I1194" s="38" t="s">
        <v>1758</v>
      </c>
      <c r="J1194" s="38" t="s">
        <v>14</v>
      </c>
      <c r="K1194" s="19"/>
      <c r="L1194" s="456"/>
      <c r="M1194" s="457"/>
      <c r="N1194" s="39">
        <f t="shared" si="160"/>
        <v>0</v>
      </c>
      <c r="O1194" s="7">
        <f t="shared" si="161"/>
        <v>0</v>
      </c>
      <c r="P1194" s="40" t="s">
        <v>15</v>
      </c>
    </row>
    <row r="1195" spans="1:25" ht="23.25" x14ac:dyDescent="0.35">
      <c r="A1195" s="426"/>
      <c r="B1195" s="426" t="s">
        <v>1722</v>
      </c>
      <c r="D1195" s="252" t="s">
        <v>1766</v>
      </c>
      <c r="E1195" s="71"/>
      <c r="F1195" s="71"/>
      <c r="G1195" s="71"/>
      <c r="H1195" s="71"/>
      <c r="I1195" s="71"/>
      <c r="J1195" s="71"/>
      <c r="K1195" s="71"/>
      <c r="L1195" s="22"/>
      <c r="M1195" s="22"/>
      <c r="O1195" s="22"/>
      <c r="P1195" s="23"/>
      <c r="Q1195" s="60"/>
      <c r="R1195" s="60"/>
      <c r="S1195" s="60"/>
      <c r="T1195" s="60"/>
      <c r="U1195" s="60"/>
      <c r="V1195" s="60"/>
      <c r="W1195" s="60"/>
      <c r="X1195" s="60"/>
      <c r="Y1195" s="60"/>
    </row>
    <row r="1196" spans="1:25" s="60" customFormat="1" ht="12.75" x14ac:dyDescent="0.2">
      <c r="A1196" s="425"/>
      <c r="B1196" s="425" t="s">
        <v>1722</v>
      </c>
      <c r="C1196" s="61" t="s">
        <v>1767</v>
      </c>
      <c r="D1196" s="49" t="s">
        <v>1768</v>
      </c>
      <c r="E1196" s="45" t="s">
        <v>1726</v>
      </c>
      <c r="F1196" s="45">
        <v>12</v>
      </c>
      <c r="G1196" s="46">
        <v>3.45</v>
      </c>
      <c r="H1196" s="73">
        <f>G1196*0.95</f>
        <v>3.2774999999999999</v>
      </c>
      <c r="I1196" s="250" t="s">
        <v>1769</v>
      </c>
      <c r="J1196" s="28" t="s">
        <v>14</v>
      </c>
      <c r="K1196" s="239"/>
      <c r="L1196" s="458"/>
      <c r="M1196" s="459"/>
      <c r="N1196" s="29">
        <f t="shared" si="160"/>
        <v>0</v>
      </c>
      <c r="O1196" s="3">
        <f t="shared" si="161"/>
        <v>0</v>
      </c>
      <c r="P1196" s="30" t="s">
        <v>15</v>
      </c>
    </row>
    <row r="1197" spans="1:25" s="60" customFormat="1" ht="12.75" x14ac:dyDescent="0.2">
      <c r="A1197" s="425"/>
      <c r="B1197" s="425" t="s">
        <v>1722</v>
      </c>
      <c r="C1197" s="104" t="s">
        <v>1770</v>
      </c>
      <c r="D1197" s="9" t="s">
        <v>1771</v>
      </c>
      <c r="E1197" s="26" t="s">
        <v>1726</v>
      </c>
      <c r="F1197" s="26">
        <v>12</v>
      </c>
      <c r="G1197" s="27">
        <v>3.45</v>
      </c>
      <c r="H1197" s="74">
        <f>G1197*0.95</f>
        <v>3.2774999999999999</v>
      </c>
      <c r="I1197" s="41" t="s">
        <v>1769</v>
      </c>
      <c r="J1197" s="32" t="s">
        <v>14</v>
      </c>
      <c r="K1197" s="18"/>
      <c r="L1197" s="454"/>
      <c r="M1197" s="455"/>
      <c r="N1197" s="33">
        <f t="shared" si="160"/>
        <v>0</v>
      </c>
      <c r="O1197" s="5">
        <f t="shared" si="161"/>
        <v>0</v>
      </c>
      <c r="P1197" s="34" t="s">
        <v>15</v>
      </c>
    </row>
    <row r="1198" spans="1:25" s="60" customFormat="1" ht="12.75" x14ac:dyDescent="0.2">
      <c r="A1198" s="425"/>
      <c r="B1198" s="425" t="s">
        <v>1722</v>
      </c>
      <c r="C1198" s="104" t="s">
        <v>1772</v>
      </c>
      <c r="D1198" s="9" t="s">
        <v>1760</v>
      </c>
      <c r="E1198" s="26" t="s">
        <v>1726</v>
      </c>
      <c r="F1198" s="26">
        <v>12</v>
      </c>
      <c r="G1198" s="27">
        <v>3.77</v>
      </c>
      <c r="H1198" s="74">
        <f>G1198*0.95</f>
        <v>3.5814999999999997</v>
      </c>
      <c r="I1198" s="41" t="s">
        <v>1769</v>
      </c>
      <c r="J1198" s="32" t="s">
        <v>14</v>
      </c>
      <c r="K1198" s="18"/>
      <c r="L1198" s="454"/>
      <c r="M1198" s="455"/>
      <c r="N1198" s="33">
        <f t="shared" si="160"/>
        <v>0</v>
      </c>
      <c r="O1198" s="5">
        <f t="shared" si="161"/>
        <v>0</v>
      </c>
      <c r="P1198" s="34" t="s">
        <v>15</v>
      </c>
    </row>
    <row r="1199" spans="1:25" s="60" customFormat="1" ht="12.75" x14ac:dyDescent="0.2">
      <c r="A1199" s="425"/>
      <c r="B1199" s="425" t="s">
        <v>1722</v>
      </c>
      <c r="C1199" s="104" t="s">
        <v>1773</v>
      </c>
      <c r="D1199" s="9" t="s">
        <v>1774</v>
      </c>
      <c r="E1199" s="26" t="s">
        <v>1726</v>
      </c>
      <c r="F1199" s="26">
        <v>12</v>
      </c>
      <c r="G1199" s="27">
        <v>3.45</v>
      </c>
      <c r="H1199" s="75">
        <f>G1199*0.95</f>
        <v>3.2774999999999999</v>
      </c>
      <c r="I1199" s="41" t="s">
        <v>1769</v>
      </c>
      <c r="J1199" s="32" t="s">
        <v>14</v>
      </c>
      <c r="K1199" s="19"/>
      <c r="L1199" s="456"/>
      <c r="M1199" s="457"/>
      <c r="N1199" s="33">
        <f t="shared" si="160"/>
        <v>0</v>
      </c>
      <c r="O1199" s="5">
        <f t="shared" si="161"/>
        <v>0</v>
      </c>
      <c r="P1199" s="34" t="s">
        <v>15</v>
      </c>
    </row>
    <row r="1200" spans="1:25" s="60" customFormat="1" ht="12.75" x14ac:dyDescent="0.2">
      <c r="A1200" s="425"/>
      <c r="B1200" s="425" t="s">
        <v>1722</v>
      </c>
      <c r="C1200" s="105" t="s">
        <v>1775</v>
      </c>
      <c r="D1200" s="51" t="s">
        <v>1776</v>
      </c>
      <c r="E1200" s="64" t="s">
        <v>1728</v>
      </c>
      <c r="F1200" s="64">
        <v>8</v>
      </c>
      <c r="G1200" s="76">
        <v>13.8</v>
      </c>
      <c r="H1200" s="77">
        <f>G1200*0.95</f>
        <v>13.11</v>
      </c>
      <c r="I1200" s="248" t="s">
        <v>1769</v>
      </c>
      <c r="J1200" s="78" t="s">
        <v>14</v>
      </c>
      <c r="K1200" s="245"/>
      <c r="L1200" s="474"/>
      <c r="M1200" s="475"/>
      <c r="N1200" s="65">
        <f t="shared" si="160"/>
        <v>0</v>
      </c>
      <c r="O1200" s="57">
        <f t="shared" si="161"/>
        <v>0</v>
      </c>
      <c r="P1200" s="66" t="s">
        <v>15</v>
      </c>
    </row>
    <row r="1201" spans="1:25" ht="23.25" x14ac:dyDescent="0.35">
      <c r="A1201" s="426"/>
      <c r="B1201" s="426" t="s">
        <v>1722</v>
      </c>
      <c r="D1201" s="252" t="s">
        <v>1777</v>
      </c>
      <c r="E1201" s="152"/>
      <c r="F1201" s="152"/>
      <c r="G1201" s="152"/>
      <c r="H1201" s="152"/>
      <c r="I1201" s="152"/>
      <c r="J1201" s="152"/>
      <c r="K1201" s="152"/>
      <c r="O1201" s="22"/>
      <c r="P1201" s="23"/>
      <c r="Q1201" s="60"/>
      <c r="R1201" s="60"/>
      <c r="S1201" s="60"/>
      <c r="T1201" s="60"/>
      <c r="U1201" s="60"/>
      <c r="V1201" s="60"/>
      <c r="W1201" s="60"/>
      <c r="X1201" s="60"/>
      <c r="Y1201" s="60"/>
    </row>
    <row r="1202" spans="1:25" s="60" customFormat="1" ht="12.75" x14ac:dyDescent="0.2">
      <c r="A1202" s="425"/>
      <c r="B1202" s="425" t="s">
        <v>1722</v>
      </c>
      <c r="C1202" s="61" t="s">
        <v>1778</v>
      </c>
      <c r="D1202" s="49" t="s">
        <v>1779</v>
      </c>
      <c r="E1202" s="45" t="s">
        <v>1780</v>
      </c>
      <c r="F1202" s="45">
        <v>12</v>
      </c>
      <c r="G1202" s="46">
        <v>2.62</v>
      </c>
      <c r="H1202" s="154">
        <f>G1202*0.95</f>
        <v>2.4889999999999999</v>
      </c>
      <c r="I1202" s="28" t="s">
        <v>301</v>
      </c>
      <c r="J1202" s="28" t="s">
        <v>14</v>
      </c>
      <c r="K1202" s="239"/>
      <c r="L1202" s="458"/>
      <c r="M1202" s="459"/>
      <c r="N1202" s="29">
        <f t="shared" si="160"/>
        <v>0</v>
      </c>
      <c r="O1202" s="3">
        <f t="shared" si="161"/>
        <v>0</v>
      </c>
      <c r="P1202" s="30" t="s">
        <v>15</v>
      </c>
    </row>
    <row r="1203" spans="1:25" s="60" customFormat="1" ht="12.75" x14ac:dyDescent="0.2">
      <c r="A1203" s="425"/>
      <c r="B1203" s="425" t="s">
        <v>1722</v>
      </c>
      <c r="C1203" s="104" t="s">
        <v>1781</v>
      </c>
      <c r="D1203" s="9" t="s">
        <v>1782</v>
      </c>
      <c r="E1203" s="26" t="s">
        <v>1780</v>
      </c>
      <c r="F1203" s="26">
        <v>12</v>
      </c>
      <c r="G1203" s="27">
        <v>2.62</v>
      </c>
      <c r="H1203" s="80">
        <f>G1203*0.95</f>
        <v>2.4889999999999999</v>
      </c>
      <c r="I1203" s="32" t="s">
        <v>301</v>
      </c>
      <c r="J1203" s="32" t="s">
        <v>14</v>
      </c>
      <c r="K1203" s="246"/>
      <c r="L1203" s="454"/>
      <c r="M1203" s="455"/>
      <c r="N1203" s="33">
        <f t="shared" si="160"/>
        <v>0</v>
      </c>
      <c r="O1203" s="5">
        <f t="shared" si="161"/>
        <v>0</v>
      </c>
      <c r="P1203" s="34" t="s">
        <v>15</v>
      </c>
    </row>
    <row r="1204" spans="1:25" s="60" customFormat="1" ht="12.75" x14ac:dyDescent="0.2">
      <c r="A1204" s="425"/>
      <c r="B1204" s="425" t="s">
        <v>1722</v>
      </c>
      <c r="C1204" s="104" t="s">
        <v>1783</v>
      </c>
      <c r="D1204" s="9" t="s">
        <v>1784</v>
      </c>
      <c r="E1204" s="26" t="s">
        <v>1785</v>
      </c>
      <c r="F1204" s="26">
        <v>6</v>
      </c>
      <c r="G1204" s="27">
        <v>3.34</v>
      </c>
      <c r="H1204" s="80">
        <f>G1204*0.95</f>
        <v>3.1729999999999996</v>
      </c>
      <c r="I1204" s="32" t="s">
        <v>301</v>
      </c>
      <c r="J1204" s="32" t="s">
        <v>14</v>
      </c>
      <c r="K1204" s="246"/>
      <c r="L1204" s="454"/>
      <c r="M1204" s="455"/>
      <c r="N1204" s="33">
        <f t="shared" si="160"/>
        <v>0</v>
      </c>
      <c r="O1204" s="5">
        <f t="shared" si="161"/>
        <v>0</v>
      </c>
      <c r="P1204" s="34" t="s">
        <v>15</v>
      </c>
    </row>
    <row r="1205" spans="1:25" s="60" customFormat="1" ht="12.75" x14ac:dyDescent="0.2">
      <c r="A1205" s="425"/>
      <c r="B1205" s="425" t="s">
        <v>1722</v>
      </c>
      <c r="C1205" s="62" t="s">
        <v>1786</v>
      </c>
      <c r="D1205" s="10" t="s">
        <v>1787</v>
      </c>
      <c r="E1205" s="36" t="s">
        <v>1788</v>
      </c>
      <c r="F1205" s="36">
        <v>12</v>
      </c>
      <c r="G1205" s="37">
        <v>3.62</v>
      </c>
      <c r="H1205" s="82">
        <f>G1205*0.95</f>
        <v>3.4390000000000001</v>
      </c>
      <c r="I1205" s="38" t="s">
        <v>301</v>
      </c>
      <c r="J1205" s="38" t="s">
        <v>14</v>
      </c>
      <c r="K1205" s="247"/>
      <c r="L1205" s="456"/>
      <c r="M1205" s="457"/>
      <c r="N1205" s="39">
        <f t="shared" si="160"/>
        <v>0</v>
      </c>
      <c r="O1205" s="7">
        <f t="shared" si="161"/>
        <v>0</v>
      </c>
      <c r="P1205" s="40" t="s">
        <v>15</v>
      </c>
    </row>
    <row r="1206" spans="1:25" ht="23.25" x14ac:dyDescent="0.35">
      <c r="A1206" s="426" t="s">
        <v>3807</v>
      </c>
      <c r="B1206" s="426" t="s">
        <v>1722</v>
      </c>
      <c r="D1206" s="252" t="s">
        <v>1789</v>
      </c>
      <c r="E1206" s="152"/>
      <c r="F1206" s="152"/>
      <c r="G1206" s="152"/>
      <c r="H1206" s="152"/>
      <c r="I1206" s="152"/>
      <c r="J1206" s="152"/>
      <c r="K1206" s="152"/>
      <c r="O1206" s="22"/>
      <c r="P1206" s="23"/>
      <c r="Q1206" s="60"/>
      <c r="R1206" s="60"/>
      <c r="S1206" s="60"/>
      <c r="T1206" s="60"/>
      <c r="U1206" s="60"/>
      <c r="V1206" s="60"/>
      <c r="W1206" s="60"/>
      <c r="X1206" s="60"/>
      <c r="Y1206" s="60"/>
    </row>
    <row r="1207" spans="1:25" s="60" customFormat="1" ht="12.75" x14ac:dyDescent="0.2">
      <c r="A1207" s="425" t="s">
        <v>3807</v>
      </c>
      <c r="B1207" s="425" t="s">
        <v>1722</v>
      </c>
      <c r="C1207" s="105" t="s">
        <v>1790</v>
      </c>
      <c r="D1207" s="51" t="s">
        <v>1796</v>
      </c>
      <c r="E1207" s="64" t="s">
        <v>1791</v>
      </c>
      <c r="F1207" s="64">
        <v>2</v>
      </c>
      <c r="G1207" s="76">
        <v>30</v>
      </c>
      <c r="H1207" s="77">
        <f>G1207*0.95</f>
        <v>28.5</v>
      </c>
      <c r="I1207" s="78" t="s">
        <v>301</v>
      </c>
      <c r="J1207" s="78" t="s">
        <v>14</v>
      </c>
      <c r="K1207" s="245"/>
      <c r="L1207" s="474"/>
      <c r="M1207" s="475"/>
      <c r="N1207" s="65">
        <f t="shared" si="160"/>
        <v>0</v>
      </c>
      <c r="O1207" s="57">
        <f t="shared" si="161"/>
        <v>0</v>
      </c>
      <c r="P1207" s="66" t="s">
        <v>15</v>
      </c>
    </row>
    <row r="1208" spans="1:25" ht="23.25" x14ac:dyDescent="0.35">
      <c r="A1208" s="426"/>
      <c r="B1208" s="426" t="s">
        <v>1722</v>
      </c>
      <c r="D1208" s="252" t="s">
        <v>1795</v>
      </c>
      <c r="E1208" s="71"/>
      <c r="F1208" s="71"/>
      <c r="G1208" s="71"/>
      <c r="H1208" s="71"/>
      <c r="I1208" s="71"/>
      <c r="J1208" s="71"/>
      <c r="K1208" s="71"/>
      <c r="L1208" s="22"/>
      <c r="M1208" s="22"/>
      <c r="O1208" s="22"/>
      <c r="P1208" s="23"/>
      <c r="Q1208" s="60"/>
      <c r="R1208" s="60"/>
      <c r="S1208" s="60"/>
      <c r="T1208" s="60"/>
      <c r="U1208" s="60"/>
      <c r="V1208" s="60"/>
      <c r="W1208" s="60"/>
      <c r="X1208" s="60"/>
      <c r="Y1208" s="60"/>
    </row>
    <row r="1209" spans="1:25" s="60" customFormat="1" ht="12.75" x14ac:dyDescent="0.2">
      <c r="A1209" s="425"/>
      <c r="B1209" s="425" t="s">
        <v>1722</v>
      </c>
      <c r="C1209" s="105" t="s">
        <v>1792</v>
      </c>
      <c r="D1209" s="51" t="s">
        <v>1793</v>
      </c>
      <c r="E1209" s="64" t="s">
        <v>1794</v>
      </c>
      <c r="F1209" s="64">
        <v>12</v>
      </c>
      <c r="G1209" s="76">
        <v>1.97</v>
      </c>
      <c r="H1209" s="77">
        <f>G1209*0.95</f>
        <v>1.8714999999999999</v>
      </c>
      <c r="I1209" s="78" t="s">
        <v>216</v>
      </c>
      <c r="J1209" s="78" t="s">
        <v>14</v>
      </c>
      <c r="K1209" s="245"/>
      <c r="L1209" s="474"/>
      <c r="M1209" s="475"/>
      <c r="N1209" s="65">
        <f t="shared" si="160"/>
        <v>0</v>
      </c>
      <c r="O1209" s="57">
        <f t="shared" si="161"/>
        <v>0</v>
      </c>
      <c r="P1209" s="66" t="s">
        <v>15</v>
      </c>
    </row>
    <row r="1210" spans="1:25" x14ac:dyDescent="0.2">
      <c r="A1210" s="426"/>
      <c r="B1210" s="426"/>
      <c r="Q1210" s="60"/>
      <c r="R1210" s="60"/>
      <c r="S1210" s="60"/>
      <c r="T1210" s="60"/>
      <c r="U1210" s="60"/>
      <c r="V1210" s="60"/>
      <c r="W1210" s="60"/>
      <c r="X1210" s="60"/>
      <c r="Y1210" s="60"/>
    </row>
    <row r="1211" spans="1:25" ht="34.5" x14ac:dyDescent="0.2">
      <c r="A1211" s="426"/>
      <c r="B1211" s="426"/>
      <c r="D1211" s="476" t="s">
        <v>1799</v>
      </c>
      <c r="E1211" s="476"/>
      <c r="F1211" s="476"/>
      <c r="G1211" s="476"/>
      <c r="H1211" s="476"/>
      <c r="I1211" s="476"/>
      <c r="J1211" s="476"/>
      <c r="K1211" s="476"/>
      <c r="Q1211" s="60"/>
      <c r="R1211" s="60"/>
      <c r="S1211" s="60"/>
      <c r="T1211" s="60"/>
      <c r="U1211" s="60"/>
      <c r="V1211" s="60"/>
      <c r="W1211" s="60"/>
      <c r="X1211" s="60"/>
      <c r="Y1211" s="60"/>
    </row>
    <row r="1212" spans="1:25" ht="14.25" customHeight="1" x14ac:dyDescent="0.2">
      <c r="A1212" s="427"/>
      <c r="B1212" s="427"/>
      <c r="C1212" s="24"/>
      <c r="D1212" s="24"/>
      <c r="E1212" s="477" t="s">
        <v>41</v>
      </c>
      <c r="F1212" s="478" t="s">
        <v>39</v>
      </c>
      <c r="G1212" s="479" t="s">
        <v>1804</v>
      </c>
      <c r="H1212" s="481" t="s">
        <v>1805</v>
      </c>
      <c r="I1212" s="482" t="s">
        <v>2</v>
      </c>
      <c r="J1212" s="483" t="s">
        <v>3</v>
      </c>
      <c r="K1212" s="484" t="s">
        <v>38</v>
      </c>
      <c r="L1212" s="460" t="s">
        <v>7</v>
      </c>
      <c r="M1212" s="461"/>
      <c r="N1212" s="461"/>
      <c r="O1212" s="461"/>
      <c r="P1212" s="462"/>
      <c r="Q1212" s="60"/>
      <c r="R1212" s="60"/>
      <c r="S1212" s="60"/>
      <c r="T1212" s="60"/>
      <c r="U1212" s="60"/>
      <c r="V1212" s="60"/>
      <c r="W1212" s="60"/>
      <c r="X1212" s="60"/>
      <c r="Y1212" s="60"/>
    </row>
    <row r="1213" spans="1:25" ht="14.25" customHeight="1" x14ac:dyDescent="0.2">
      <c r="A1213" s="426"/>
      <c r="B1213" s="426"/>
      <c r="C1213" s="463" t="s">
        <v>0</v>
      </c>
      <c r="D1213" s="464" t="s">
        <v>1</v>
      </c>
      <c r="E1213" s="477"/>
      <c r="F1213" s="478"/>
      <c r="G1213" s="480"/>
      <c r="H1213" s="481"/>
      <c r="I1213" s="482"/>
      <c r="J1213" s="483"/>
      <c r="K1213" s="484"/>
      <c r="L1213" s="499" t="s">
        <v>1806</v>
      </c>
      <c r="M1213" s="500"/>
      <c r="N1213" s="470" t="s">
        <v>4</v>
      </c>
      <c r="O1213" s="472" t="s">
        <v>9</v>
      </c>
      <c r="P1213" s="473" t="s">
        <v>52</v>
      </c>
      <c r="Q1213" s="60"/>
      <c r="R1213" s="60"/>
      <c r="S1213" s="60"/>
      <c r="T1213" s="60"/>
      <c r="U1213" s="60"/>
      <c r="V1213" s="60"/>
      <c r="W1213" s="60"/>
      <c r="X1213" s="60"/>
      <c r="Y1213" s="60"/>
    </row>
    <row r="1214" spans="1:25" x14ac:dyDescent="0.2">
      <c r="A1214" s="426"/>
      <c r="B1214" s="426"/>
      <c r="C1214" s="463"/>
      <c r="D1214" s="465"/>
      <c r="E1214" s="477"/>
      <c r="F1214" s="478"/>
      <c r="G1214" s="479"/>
      <c r="H1214" s="481"/>
      <c r="I1214" s="482"/>
      <c r="J1214" s="483"/>
      <c r="K1214" s="484"/>
      <c r="L1214" s="501"/>
      <c r="M1214" s="502"/>
      <c r="N1214" s="471"/>
      <c r="O1214" s="472"/>
      <c r="P1214" s="473"/>
      <c r="Q1214" s="60"/>
      <c r="R1214" s="60"/>
      <c r="S1214" s="60"/>
      <c r="T1214" s="60"/>
      <c r="U1214" s="60"/>
      <c r="V1214" s="60"/>
      <c r="W1214" s="60"/>
      <c r="X1214" s="60"/>
      <c r="Y1214" s="60"/>
    </row>
    <row r="1215" spans="1:25" ht="23.25" x14ac:dyDescent="0.35">
      <c r="A1215" s="426"/>
      <c r="B1215" s="426" t="s">
        <v>58</v>
      </c>
      <c r="D1215" s="339" t="s">
        <v>1800</v>
      </c>
      <c r="E1215" s="339"/>
      <c r="F1215" s="339"/>
      <c r="G1215" s="339"/>
      <c r="H1215" s="339"/>
      <c r="I1215" s="339"/>
      <c r="J1215" s="339"/>
      <c r="K1215" s="339"/>
      <c r="L1215" s="339"/>
      <c r="M1215" s="339"/>
      <c r="N1215" s="339"/>
      <c r="O1215" s="339"/>
      <c r="P1215" s="339"/>
      <c r="Q1215" s="60"/>
      <c r="R1215" s="60"/>
      <c r="S1215" s="60"/>
      <c r="T1215" s="60"/>
      <c r="U1215" s="60"/>
      <c r="V1215" s="60"/>
      <c r="W1215" s="60"/>
      <c r="X1215" s="60"/>
      <c r="Y1215" s="60"/>
    </row>
    <row r="1216" spans="1:25" s="60" customFormat="1" ht="12.75" x14ac:dyDescent="0.2">
      <c r="A1216" s="425"/>
      <c r="B1216" s="425" t="s">
        <v>58</v>
      </c>
      <c r="C1216" s="105" t="s">
        <v>1801</v>
      </c>
      <c r="D1216" s="51" t="s">
        <v>1802</v>
      </c>
      <c r="E1216" s="64">
        <v>200</v>
      </c>
      <c r="F1216" s="64">
        <v>1</v>
      </c>
      <c r="G1216" s="76">
        <v>27</v>
      </c>
      <c r="H1216" s="77">
        <f>G1216*0.95</f>
        <v>25.65</v>
      </c>
      <c r="I1216" s="78" t="s">
        <v>1803</v>
      </c>
      <c r="J1216" s="78" t="s">
        <v>14</v>
      </c>
      <c r="K1216" s="57"/>
      <c r="L1216" s="474"/>
      <c r="M1216" s="475"/>
      <c r="N1216" s="65">
        <f t="shared" ref="N1216" si="164">O1216*G1216</f>
        <v>0</v>
      </c>
      <c r="O1216" s="57">
        <f t="shared" ref="O1216" si="165">M1216+L1216*F1216</f>
        <v>0</v>
      </c>
      <c r="P1216" s="66" t="s">
        <v>15</v>
      </c>
    </row>
    <row r="1217" spans="1:26" x14ac:dyDescent="0.2">
      <c r="A1217" s="426"/>
      <c r="B1217" s="426"/>
      <c r="Q1217" s="60"/>
      <c r="R1217" s="60"/>
      <c r="S1217" s="60"/>
      <c r="T1217" s="60"/>
      <c r="U1217" s="60"/>
      <c r="V1217" s="60"/>
      <c r="W1217" s="60"/>
      <c r="X1217" s="60"/>
      <c r="Y1217" s="60"/>
    </row>
    <row r="1218" spans="1:26" x14ac:dyDescent="0.2">
      <c r="A1218" s="426"/>
      <c r="B1218" s="426"/>
      <c r="Q1218" s="60"/>
      <c r="R1218" s="60"/>
      <c r="S1218" s="60"/>
      <c r="T1218" s="60"/>
      <c r="U1218" s="60"/>
      <c r="V1218" s="60"/>
      <c r="W1218" s="60"/>
      <c r="X1218" s="60"/>
      <c r="Y1218" s="60"/>
    </row>
    <row r="1219" spans="1:26" x14ac:dyDescent="0.2">
      <c r="A1219" s="426"/>
      <c r="B1219" s="426"/>
      <c r="Q1219" s="60"/>
      <c r="R1219" s="60"/>
      <c r="S1219" s="60"/>
      <c r="T1219" s="60"/>
      <c r="U1219" s="60"/>
      <c r="V1219" s="60"/>
      <c r="W1219" s="60"/>
      <c r="X1219" s="60"/>
      <c r="Y1219" s="60"/>
    </row>
    <row r="1220" spans="1:26" x14ac:dyDescent="0.2">
      <c r="A1220" s="426"/>
      <c r="B1220" s="426"/>
      <c r="Q1220" s="60"/>
      <c r="R1220" s="60"/>
      <c r="S1220" s="60"/>
      <c r="T1220" s="60"/>
      <c r="U1220" s="60"/>
      <c r="V1220" s="60"/>
      <c r="W1220" s="60"/>
      <c r="X1220" s="60"/>
      <c r="Y1220" s="60"/>
    </row>
    <row r="1221" spans="1:26" ht="34.5" x14ac:dyDescent="0.2">
      <c r="A1221" s="426"/>
      <c r="B1221" s="426" t="s">
        <v>1911</v>
      </c>
      <c r="D1221" s="476" t="s">
        <v>1807</v>
      </c>
      <c r="E1221" s="476"/>
      <c r="F1221" s="476"/>
      <c r="G1221" s="476"/>
      <c r="H1221" s="476"/>
      <c r="I1221" s="476"/>
      <c r="J1221" s="476"/>
      <c r="K1221" s="476"/>
      <c r="Q1221" s="60"/>
      <c r="R1221" s="60"/>
      <c r="S1221" s="60"/>
      <c r="T1221" s="60"/>
      <c r="U1221" s="60"/>
      <c r="V1221" s="60"/>
      <c r="W1221" s="60"/>
      <c r="X1221" s="60"/>
      <c r="Y1221" s="60"/>
    </row>
    <row r="1222" spans="1:26" ht="14.25" customHeight="1" x14ac:dyDescent="0.2">
      <c r="A1222" s="427"/>
      <c r="B1222" s="427"/>
      <c r="C1222" s="24"/>
      <c r="D1222" s="24"/>
      <c r="E1222" s="477" t="s">
        <v>41</v>
      </c>
      <c r="F1222" s="478" t="s">
        <v>39</v>
      </c>
      <c r="G1222" s="479" t="s">
        <v>6</v>
      </c>
      <c r="H1222" s="481" t="s">
        <v>51</v>
      </c>
      <c r="I1222" s="482" t="s">
        <v>2</v>
      </c>
      <c r="J1222" s="483" t="s">
        <v>3</v>
      </c>
      <c r="K1222" s="484" t="s">
        <v>38</v>
      </c>
      <c r="L1222" s="460" t="s">
        <v>7</v>
      </c>
      <c r="M1222" s="461"/>
      <c r="N1222" s="461"/>
      <c r="O1222" s="461"/>
      <c r="P1222" s="462"/>
      <c r="Q1222" s="60"/>
      <c r="R1222" s="60"/>
      <c r="S1222" s="60"/>
      <c r="T1222" s="60"/>
      <c r="U1222" s="60"/>
      <c r="V1222" s="60"/>
      <c r="W1222" s="60"/>
      <c r="X1222" s="60"/>
      <c r="Y1222" s="60"/>
    </row>
    <row r="1223" spans="1:26" ht="14.25" customHeight="1" x14ac:dyDescent="0.2">
      <c r="A1223" s="426"/>
      <c r="B1223" s="426" t="s">
        <v>1911</v>
      </c>
      <c r="C1223" s="463" t="s">
        <v>0</v>
      </c>
      <c r="D1223" s="464" t="s">
        <v>1</v>
      </c>
      <c r="E1223" s="477"/>
      <c r="F1223" s="478"/>
      <c r="G1223" s="480"/>
      <c r="H1223" s="481"/>
      <c r="I1223" s="482"/>
      <c r="J1223" s="483"/>
      <c r="K1223" s="484"/>
      <c r="L1223" s="495" t="s">
        <v>8</v>
      </c>
      <c r="M1223" s="497" t="s">
        <v>399</v>
      </c>
      <c r="N1223" s="470" t="s">
        <v>4</v>
      </c>
      <c r="O1223" s="472" t="s">
        <v>9</v>
      </c>
      <c r="P1223" s="473" t="s">
        <v>52</v>
      </c>
      <c r="Q1223" s="60"/>
      <c r="R1223" s="60"/>
      <c r="S1223" s="60"/>
      <c r="T1223" s="60"/>
      <c r="U1223" s="60"/>
      <c r="V1223" s="60"/>
      <c r="W1223" s="60"/>
      <c r="X1223" s="60"/>
      <c r="Y1223" s="60"/>
    </row>
    <row r="1224" spans="1:26" x14ac:dyDescent="0.2">
      <c r="A1224" s="426"/>
      <c r="B1224" s="426" t="s">
        <v>1911</v>
      </c>
      <c r="C1224" s="463"/>
      <c r="D1224" s="465"/>
      <c r="E1224" s="477"/>
      <c r="F1224" s="478"/>
      <c r="G1224" s="479"/>
      <c r="H1224" s="481"/>
      <c r="I1224" s="482"/>
      <c r="J1224" s="483"/>
      <c r="K1224" s="484"/>
      <c r="L1224" s="496"/>
      <c r="M1224" s="498"/>
      <c r="N1224" s="471"/>
      <c r="O1224" s="472"/>
      <c r="P1224" s="473"/>
      <c r="Q1224" s="60"/>
      <c r="R1224" s="60"/>
      <c r="S1224" s="60"/>
      <c r="T1224" s="60"/>
      <c r="U1224" s="60"/>
      <c r="V1224" s="60"/>
      <c r="W1224" s="60"/>
      <c r="X1224" s="60"/>
      <c r="Y1224" s="60"/>
    </row>
    <row r="1225" spans="1:26" ht="23.25" x14ac:dyDescent="0.35">
      <c r="A1225" s="426"/>
      <c r="B1225" s="426" t="s">
        <v>1911</v>
      </c>
      <c r="D1225" s="252" t="s">
        <v>1808</v>
      </c>
      <c r="E1225" s="252"/>
      <c r="F1225" s="252"/>
      <c r="G1225" s="252"/>
      <c r="H1225" s="252"/>
      <c r="I1225" s="252"/>
      <c r="J1225" s="252"/>
      <c r="K1225" s="252"/>
      <c r="L1225" s="252"/>
      <c r="M1225" s="252"/>
      <c r="N1225" s="252"/>
      <c r="O1225" s="252"/>
      <c r="P1225" s="252"/>
      <c r="Q1225" s="60"/>
      <c r="R1225" s="60"/>
      <c r="S1225" s="60"/>
      <c r="T1225" s="60"/>
      <c r="U1225" s="60"/>
      <c r="V1225" s="60"/>
      <c r="W1225" s="60"/>
      <c r="X1225" s="60"/>
      <c r="Y1225" s="60"/>
      <c r="Z1225" s="23"/>
    </row>
    <row r="1226" spans="1:26" s="60" customFormat="1" ht="12.75" x14ac:dyDescent="0.2">
      <c r="A1226" s="425"/>
      <c r="B1226" s="425" t="s">
        <v>1911</v>
      </c>
      <c r="C1226" s="61" t="s">
        <v>1809</v>
      </c>
      <c r="D1226" s="143" t="s">
        <v>1810</v>
      </c>
      <c r="E1226" s="45" t="s">
        <v>1785</v>
      </c>
      <c r="F1226" s="45">
        <v>6</v>
      </c>
      <c r="G1226" s="46">
        <v>3.62</v>
      </c>
      <c r="H1226" s="73">
        <f t="shared" ref="H1226:H1240" si="166">G1226*0.95</f>
        <v>3.4390000000000001</v>
      </c>
      <c r="I1226" s="28" t="s">
        <v>1811</v>
      </c>
      <c r="J1226" s="28" t="s">
        <v>14</v>
      </c>
      <c r="K1226" s="239"/>
      <c r="L1226" s="160"/>
      <c r="M1226" s="160"/>
      <c r="N1226" s="29">
        <f t="shared" ref="N1226:N1275" si="167">O1226*G1226</f>
        <v>0</v>
      </c>
      <c r="O1226" s="3">
        <f t="shared" ref="O1226:O1275" si="168">M1226+L1226*F1226</f>
        <v>0</v>
      </c>
      <c r="P1226" s="30" t="s">
        <v>15</v>
      </c>
    </row>
    <row r="1227" spans="1:26" s="60" customFormat="1" ht="12.75" x14ac:dyDescent="0.2">
      <c r="A1227" s="425"/>
      <c r="B1227" s="425" t="s">
        <v>1911</v>
      </c>
      <c r="C1227" s="104" t="s">
        <v>1812</v>
      </c>
      <c r="D1227" s="9" t="s">
        <v>1813</v>
      </c>
      <c r="E1227" s="26" t="s">
        <v>1785</v>
      </c>
      <c r="F1227" s="26">
        <v>6</v>
      </c>
      <c r="G1227" s="27">
        <v>3.59</v>
      </c>
      <c r="H1227" s="74">
        <f t="shared" si="166"/>
        <v>3.4104999999999999</v>
      </c>
      <c r="I1227" s="32" t="s">
        <v>1814</v>
      </c>
      <c r="J1227" s="32" t="s">
        <v>14</v>
      </c>
      <c r="K1227" s="18"/>
      <c r="L1227" s="161"/>
      <c r="M1227" s="161"/>
      <c r="N1227" s="33">
        <f t="shared" si="167"/>
        <v>0</v>
      </c>
      <c r="O1227" s="5">
        <f t="shared" si="168"/>
        <v>0</v>
      </c>
      <c r="P1227" s="34" t="s">
        <v>15</v>
      </c>
    </row>
    <row r="1228" spans="1:26" s="60" customFormat="1" ht="12.75" x14ac:dyDescent="0.2">
      <c r="A1228" s="425"/>
      <c r="B1228" s="425" t="s">
        <v>1911</v>
      </c>
      <c r="C1228" s="104" t="s">
        <v>1815</v>
      </c>
      <c r="D1228" s="9" t="s">
        <v>1816</v>
      </c>
      <c r="E1228" s="26" t="s">
        <v>1785</v>
      </c>
      <c r="F1228" s="26">
        <v>6</v>
      </c>
      <c r="G1228" s="27">
        <v>3.36</v>
      </c>
      <c r="H1228" s="74">
        <f t="shared" si="166"/>
        <v>3.1919999999999997</v>
      </c>
      <c r="I1228" s="32" t="s">
        <v>1814</v>
      </c>
      <c r="J1228" s="32" t="s">
        <v>14</v>
      </c>
      <c r="K1228" s="18"/>
      <c r="L1228" s="161"/>
      <c r="M1228" s="161"/>
      <c r="N1228" s="33">
        <f t="shared" si="167"/>
        <v>0</v>
      </c>
      <c r="O1228" s="5">
        <f t="shared" si="168"/>
        <v>0</v>
      </c>
      <c r="P1228" s="34" t="s">
        <v>15</v>
      </c>
    </row>
    <row r="1229" spans="1:26" s="60" customFormat="1" ht="12.75" x14ac:dyDescent="0.2">
      <c r="A1229" s="425"/>
      <c r="B1229" s="425" t="s">
        <v>1911</v>
      </c>
      <c r="C1229" s="104" t="s">
        <v>1817</v>
      </c>
      <c r="D1229" s="9" t="s">
        <v>1818</v>
      </c>
      <c r="E1229" s="26" t="s">
        <v>1785</v>
      </c>
      <c r="F1229" s="26">
        <v>6</v>
      </c>
      <c r="G1229" s="27">
        <v>4.8</v>
      </c>
      <c r="H1229" s="74">
        <f t="shared" si="166"/>
        <v>4.5599999999999996</v>
      </c>
      <c r="I1229" s="32" t="s">
        <v>1814</v>
      </c>
      <c r="J1229" s="32" t="s">
        <v>14</v>
      </c>
      <c r="K1229" s="18"/>
      <c r="L1229" s="161"/>
      <c r="M1229" s="161"/>
      <c r="N1229" s="33">
        <f t="shared" si="167"/>
        <v>0</v>
      </c>
      <c r="O1229" s="5">
        <f t="shared" si="168"/>
        <v>0</v>
      </c>
      <c r="P1229" s="34" t="s">
        <v>15</v>
      </c>
    </row>
    <row r="1230" spans="1:26" s="60" customFormat="1" ht="12.75" x14ac:dyDescent="0.2">
      <c r="A1230" s="425"/>
      <c r="B1230" s="425" t="s">
        <v>1911</v>
      </c>
      <c r="C1230" s="104" t="s">
        <v>1819</v>
      </c>
      <c r="D1230" s="9" t="s">
        <v>1820</v>
      </c>
      <c r="E1230" s="26" t="s">
        <v>1785</v>
      </c>
      <c r="F1230" s="26">
        <v>6</v>
      </c>
      <c r="G1230" s="27">
        <v>3.25</v>
      </c>
      <c r="H1230" s="74">
        <f t="shared" si="166"/>
        <v>3.0874999999999999</v>
      </c>
      <c r="I1230" s="32" t="s">
        <v>1814</v>
      </c>
      <c r="J1230" s="32" t="s">
        <v>14</v>
      </c>
      <c r="K1230" s="18"/>
      <c r="L1230" s="161"/>
      <c r="M1230" s="161"/>
      <c r="N1230" s="33">
        <f t="shared" si="167"/>
        <v>0</v>
      </c>
      <c r="O1230" s="5">
        <f t="shared" si="168"/>
        <v>0</v>
      </c>
      <c r="P1230" s="34" t="s">
        <v>15</v>
      </c>
    </row>
    <row r="1231" spans="1:26" s="60" customFormat="1" ht="12.75" x14ac:dyDescent="0.2">
      <c r="A1231" s="425"/>
      <c r="B1231" s="425" t="s">
        <v>1911</v>
      </c>
      <c r="C1231" s="104" t="s">
        <v>1821</v>
      </c>
      <c r="D1231" s="9" t="s">
        <v>1822</v>
      </c>
      <c r="E1231" s="26" t="s">
        <v>1785</v>
      </c>
      <c r="F1231" s="26">
        <v>6</v>
      </c>
      <c r="G1231" s="27">
        <v>4.0599999999999996</v>
      </c>
      <c r="H1231" s="74">
        <f t="shared" si="166"/>
        <v>3.8569999999999993</v>
      </c>
      <c r="I1231" s="32" t="s">
        <v>1811</v>
      </c>
      <c r="J1231" s="32" t="s">
        <v>14</v>
      </c>
      <c r="K1231" s="18"/>
      <c r="L1231" s="161"/>
      <c r="M1231" s="161"/>
      <c r="N1231" s="33">
        <f t="shared" si="167"/>
        <v>0</v>
      </c>
      <c r="O1231" s="5">
        <f t="shared" si="168"/>
        <v>0</v>
      </c>
      <c r="P1231" s="34" t="s">
        <v>15</v>
      </c>
    </row>
    <row r="1232" spans="1:26" s="60" customFormat="1" ht="12.75" x14ac:dyDescent="0.2">
      <c r="A1232" s="425"/>
      <c r="B1232" s="425" t="s">
        <v>1911</v>
      </c>
      <c r="C1232" s="104" t="s">
        <v>1823</v>
      </c>
      <c r="D1232" s="9" t="s">
        <v>1824</v>
      </c>
      <c r="E1232" s="26" t="s">
        <v>1785</v>
      </c>
      <c r="F1232" s="26">
        <v>6</v>
      </c>
      <c r="G1232" s="27">
        <v>3.43</v>
      </c>
      <c r="H1232" s="74">
        <f t="shared" si="166"/>
        <v>3.2585000000000002</v>
      </c>
      <c r="I1232" s="32" t="s">
        <v>1811</v>
      </c>
      <c r="J1232" s="32" t="s">
        <v>14</v>
      </c>
      <c r="K1232" s="18"/>
      <c r="L1232" s="161"/>
      <c r="M1232" s="161"/>
      <c r="N1232" s="33">
        <f t="shared" si="167"/>
        <v>0</v>
      </c>
      <c r="O1232" s="5">
        <f t="shared" si="168"/>
        <v>0</v>
      </c>
      <c r="P1232" s="34" t="s">
        <v>15</v>
      </c>
    </row>
    <row r="1233" spans="1:25" s="60" customFormat="1" ht="12.75" x14ac:dyDescent="0.2">
      <c r="A1233" s="425"/>
      <c r="B1233" s="425" t="s">
        <v>1911</v>
      </c>
      <c r="C1233" s="104" t="s">
        <v>1825</v>
      </c>
      <c r="D1233" s="9" t="s">
        <v>1826</v>
      </c>
      <c r="E1233" s="26" t="s">
        <v>1785</v>
      </c>
      <c r="F1233" s="26">
        <v>6</v>
      </c>
      <c r="G1233" s="27">
        <v>3.73</v>
      </c>
      <c r="H1233" s="74">
        <f t="shared" si="166"/>
        <v>3.5434999999999999</v>
      </c>
      <c r="I1233" s="32" t="s">
        <v>1811</v>
      </c>
      <c r="J1233" s="32" t="s">
        <v>14</v>
      </c>
      <c r="K1233" s="18"/>
      <c r="L1233" s="161"/>
      <c r="M1233" s="161"/>
      <c r="N1233" s="33">
        <f t="shared" si="167"/>
        <v>0</v>
      </c>
      <c r="O1233" s="5">
        <f t="shared" si="168"/>
        <v>0</v>
      </c>
      <c r="P1233" s="34" t="s">
        <v>15</v>
      </c>
    </row>
    <row r="1234" spans="1:25" s="60" customFormat="1" ht="12.75" x14ac:dyDescent="0.2">
      <c r="A1234" s="425"/>
      <c r="B1234" s="425" t="s">
        <v>1911</v>
      </c>
      <c r="C1234" s="104" t="s">
        <v>1827</v>
      </c>
      <c r="D1234" s="9" t="s">
        <v>1828</v>
      </c>
      <c r="E1234" s="26" t="s">
        <v>1785</v>
      </c>
      <c r="F1234" s="26">
        <v>6</v>
      </c>
      <c r="G1234" s="27">
        <v>3.96</v>
      </c>
      <c r="H1234" s="74">
        <f t="shared" si="166"/>
        <v>3.762</v>
      </c>
      <c r="I1234" s="32" t="s">
        <v>1811</v>
      </c>
      <c r="J1234" s="32" t="s">
        <v>14</v>
      </c>
      <c r="K1234" s="18"/>
      <c r="L1234" s="161"/>
      <c r="M1234" s="161"/>
      <c r="N1234" s="33">
        <f t="shared" si="167"/>
        <v>0</v>
      </c>
      <c r="O1234" s="5">
        <f t="shared" si="168"/>
        <v>0</v>
      </c>
      <c r="P1234" s="34" t="s">
        <v>15</v>
      </c>
    </row>
    <row r="1235" spans="1:25" s="60" customFormat="1" ht="12.75" x14ac:dyDescent="0.2">
      <c r="A1235" s="425"/>
      <c r="B1235" s="425" t="s">
        <v>1911</v>
      </c>
      <c r="C1235" s="104" t="s">
        <v>1829</v>
      </c>
      <c r="D1235" s="9" t="s">
        <v>1830</v>
      </c>
      <c r="E1235" s="26" t="s">
        <v>1785</v>
      </c>
      <c r="F1235" s="26">
        <v>6</v>
      </c>
      <c r="G1235" s="27">
        <v>3.17</v>
      </c>
      <c r="H1235" s="74">
        <f t="shared" si="166"/>
        <v>3.0114999999999998</v>
      </c>
      <c r="I1235" s="32" t="s">
        <v>1831</v>
      </c>
      <c r="J1235" s="32" t="s">
        <v>14</v>
      </c>
      <c r="K1235" s="18"/>
      <c r="L1235" s="161"/>
      <c r="M1235" s="161"/>
      <c r="N1235" s="33">
        <f t="shared" si="167"/>
        <v>0</v>
      </c>
      <c r="O1235" s="5">
        <f t="shared" si="168"/>
        <v>0</v>
      </c>
      <c r="P1235" s="34" t="s">
        <v>15</v>
      </c>
    </row>
    <row r="1236" spans="1:25" s="60" customFormat="1" ht="12.75" x14ac:dyDescent="0.2">
      <c r="A1236" s="425"/>
      <c r="B1236" s="425" t="s">
        <v>1911</v>
      </c>
      <c r="C1236" s="104" t="s">
        <v>1832</v>
      </c>
      <c r="D1236" s="9" t="s">
        <v>44</v>
      </c>
      <c r="E1236" s="26" t="s">
        <v>1785</v>
      </c>
      <c r="F1236" s="26">
        <v>6</v>
      </c>
      <c r="G1236" s="27">
        <v>3.42</v>
      </c>
      <c r="H1236" s="74">
        <f t="shared" si="166"/>
        <v>3.2489999999999997</v>
      </c>
      <c r="I1236" s="32" t="s">
        <v>1831</v>
      </c>
      <c r="J1236" s="32" t="s">
        <v>14</v>
      </c>
      <c r="K1236" s="18"/>
      <c r="L1236" s="161"/>
      <c r="M1236" s="161"/>
      <c r="N1236" s="33">
        <f t="shared" si="167"/>
        <v>0</v>
      </c>
      <c r="O1236" s="5">
        <f t="shared" si="168"/>
        <v>0</v>
      </c>
      <c r="P1236" s="34" t="s">
        <v>15</v>
      </c>
    </row>
    <row r="1237" spans="1:25" s="60" customFormat="1" ht="12.75" x14ac:dyDescent="0.2">
      <c r="A1237" s="425"/>
      <c r="B1237" s="425" t="s">
        <v>1911</v>
      </c>
      <c r="C1237" s="104" t="s">
        <v>1833</v>
      </c>
      <c r="D1237" s="9" t="s">
        <v>1834</v>
      </c>
      <c r="E1237" s="26" t="s">
        <v>1785</v>
      </c>
      <c r="F1237" s="26">
        <v>6</v>
      </c>
      <c r="G1237" s="27">
        <v>4.26</v>
      </c>
      <c r="H1237" s="74">
        <f t="shared" si="166"/>
        <v>4.0469999999999997</v>
      </c>
      <c r="I1237" s="32" t="s">
        <v>1835</v>
      </c>
      <c r="J1237" s="32" t="s">
        <v>14</v>
      </c>
      <c r="K1237" s="18"/>
      <c r="L1237" s="161"/>
      <c r="M1237" s="161"/>
      <c r="N1237" s="33">
        <f t="shared" si="167"/>
        <v>0</v>
      </c>
      <c r="O1237" s="5">
        <f t="shared" si="168"/>
        <v>0</v>
      </c>
      <c r="P1237" s="34" t="s">
        <v>15</v>
      </c>
    </row>
    <row r="1238" spans="1:25" s="60" customFormat="1" ht="12.75" x14ac:dyDescent="0.2">
      <c r="A1238" s="425"/>
      <c r="B1238" s="425" t="s">
        <v>1911</v>
      </c>
      <c r="C1238" s="104" t="s">
        <v>1836</v>
      </c>
      <c r="D1238" s="9" t="s">
        <v>1837</v>
      </c>
      <c r="E1238" s="26" t="s">
        <v>1785</v>
      </c>
      <c r="F1238" s="26">
        <v>6</v>
      </c>
      <c r="G1238" s="27">
        <v>3.95</v>
      </c>
      <c r="H1238" s="74">
        <f>G1238*0.95</f>
        <v>3.7524999999999999</v>
      </c>
      <c r="I1238" s="32" t="s">
        <v>1811</v>
      </c>
      <c r="J1238" s="32" t="s">
        <v>14</v>
      </c>
      <c r="K1238" s="18"/>
      <c r="L1238" s="161"/>
      <c r="M1238" s="161"/>
      <c r="N1238" s="33">
        <f t="shared" si="167"/>
        <v>0</v>
      </c>
      <c r="O1238" s="5">
        <f t="shared" si="168"/>
        <v>0</v>
      </c>
      <c r="P1238" s="34" t="s">
        <v>15</v>
      </c>
    </row>
    <row r="1239" spans="1:25" s="60" customFormat="1" ht="12.75" x14ac:dyDescent="0.2">
      <c r="A1239" s="425"/>
      <c r="B1239" s="425" t="s">
        <v>1911</v>
      </c>
      <c r="C1239" s="104" t="s">
        <v>1838</v>
      </c>
      <c r="D1239" s="9" t="s">
        <v>1839</v>
      </c>
      <c r="E1239" s="26" t="s">
        <v>1785</v>
      </c>
      <c r="F1239" s="26">
        <v>6</v>
      </c>
      <c r="G1239" s="27">
        <v>3.96</v>
      </c>
      <c r="H1239" s="74">
        <f>G1239*0.95</f>
        <v>3.762</v>
      </c>
      <c r="I1239" s="32" t="s">
        <v>1811</v>
      </c>
      <c r="J1239" s="32" t="s">
        <v>14</v>
      </c>
      <c r="K1239" s="18"/>
      <c r="L1239" s="161"/>
      <c r="M1239" s="161"/>
      <c r="N1239" s="33">
        <f t="shared" si="167"/>
        <v>0</v>
      </c>
      <c r="O1239" s="5">
        <f t="shared" si="168"/>
        <v>0</v>
      </c>
      <c r="P1239" s="34" t="s">
        <v>15</v>
      </c>
    </row>
    <row r="1240" spans="1:25" s="60" customFormat="1" ht="12.75" x14ac:dyDescent="0.2">
      <c r="A1240" s="425"/>
      <c r="B1240" s="425" t="s">
        <v>1911</v>
      </c>
      <c r="C1240" s="105" t="s">
        <v>1840</v>
      </c>
      <c r="D1240" s="51" t="s">
        <v>1841</v>
      </c>
      <c r="E1240" s="64" t="s">
        <v>1842</v>
      </c>
      <c r="F1240" s="64">
        <v>6</v>
      </c>
      <c r="G1240" s="76">
        <v>3.68</v>
      </c>
      <c r="H1240" s="77">
        <f t="shared" si="166"/>
        <v>3.496</v>
      </c>
      <c r="I1240" s="78" t="s">
        <v>1814</v>
      </c>
      <c r="J1240" s="78" t="s">
        <v>14</v>
      </c>
      <c r="K1240" s="238"/>
      <c r="L1240" s="163"/>
      <c r="M1240" s="163"/>
      <c r="N1240" s="65">
        <f t="shared" si="167"/>
        <v>0</v>
      </c>
      <c r="O1240" s="57">
        <f t="shared" si="168"/>
        <v>0</v>
      </c>
      <c r="P1240" s="66" t="s">
        <v>15</v>
      </c>
    </row>
    <row r="1241" spans="1:25" ht="23.25" x14ac:dyDescent="0.35">
      <c r="A1241" s="426"/>
      <c r="B1241" s="426" t="s">
        <v>1911</v>
      </c>
      <c r="D1241" s="252" t="s">
        <v>1843</v>
      </c>
      <c r="E1241" s="71"/>
      <c r="F1241" s="71"/>
      <c r="G1241" s="71"/>
      <c r="H1241" s="71"/>
      <c r="I1241" s="71"/>
      <c r="J1241" s="71"/>
      <c r="K1241" s="71"/>
      <c r="L1241" s="22"/>
      <c r="M1241" s="22"/>
      <c r="O1241" s="22"/>
      <c r="P1241" s="23"/>
      <c r="Q1241" s="60"/>
      <c r="R1241" s="60"/>
      <c r="S1241" s="60"/>
      <c r="T1241" s="60"/>
      <c r="U1241" s="60"/>
      <c r="V1241" s="60"/>
      <c r="W1241" s="60"/>
      <c r="X1241" s="60"/>
      <c r="Y1241" s="60"/>
    </row>
    <row r="1242" spans="1:25" s="60" customFormat="1" ht="12.75" x14ac:dyDescent="0.2">
      <c r="A1242" s="425"/>
      <c r="B1242" s="425" t="s">
        <v>1911</v>
      </c>
      <c r="C1242" s="61" t="s">
        <v>1844</v>
      </c>
      <c r="D1242" s="49" t="s">
        <v>43</v>
      </c>
      <c r="E1242" s="45" t="s">
        <v>1785</v>
      </c>
      <c r="F1242" s="45">
        <v>6</v>
      </c>
      <c r="G1242" s="46">
        <v>3.65</v>
      </c>
      <c r="H1242" s="73">
        <f t="shared" ref="H1242:H1252" si="169">G1242*0.95</f>
        <v>3.4674999999999998</v>
      </c>
      <c r="I1242" s="28" t="s">
        <v>1845</v>
      </c>
      <c r="J1242" s="28" t="s">
        <v>14</v>
      </c>
      <c r="K1242" s="239"/>
      <c r="L1242" s="160"/>
      <c r="M1242" s="160"/>
      <c r="N1242" s="29">
        <f t="shared" si="167"/>
        <v>0</v>
      </c>
      <c r="O1242" s="3">
        <f t="shared" si="168"/>
        <v>0</v>
      </c>
      <c r="P1242" s="30" t="s">
        <v>15</v>
      </c>
    </row>
    <row r="1243" spans="1:25" s="60" customFormat="1" ht="12.75" x14ac:dyDescent="0.2">
      <c r="A1243" s="425"/>
      <c r="B1243" s="425" t="s">
        <v>1911</v>
      </c>
      <c r="C1243" s="104" t="s">
        <v>1846</v>
      </c>
      <c r="D1243" s="9" t="s">
        <v>1847</v>
      </c>
      <c r="E1243" s="26" t="s">
        <v>1785</v>
      </c>
      <c r="F1243" s="26">
        <v>6</v>
      </c>
      <c r="G1243" s="27">
        <v>3.58</v>
      </c>
      <c r="H1243" s="74">
        <f t="shared" si="169"/>
        <v>3.4009999999999998</v>
      </c>
      <c r="I1243" s="32" t="s">
        <v>1848</v>
      </c>
      <c r="J1243" s="32" t="s">
        <v>14</v>
      </c>
      <c r="K1243" s="18"/>
      <c r="L1243" s="161"/>
      <c r="M1243" s="161"/>
      <c r="N1243" s="33">
        <f t="shared" si="167"/>
        <v>0</v>
      </c>
      <c r="O1243" s="5">
        <f t="shared" si="168"/>
        <v>0</v>
      </c>
      <c r="P1243" s="34" t="s">
        <v>15</v>
      </c>
    </row>
    <row r="1244" spans="1:25" s="60" customFormat="1" ht="12.75" x14ac:dyDescent="0.2">
      <c r="A1244" s="425"/>
      <c r="B1244" s="425" t="s">
        <v>1911</v>
      </c>
      <c r="C1244" s="104" t="s">
        <v>1849</v>
      </c>
      <c r="D1244" s="9" t="s">
        <v>1850</v>
      </c>
      <c r="E1244" s="26" t="s">
        <v>1785</v>
      </c>
      <c r="F1244" s="26">
        <v>6</v>
      </c>
      <c r="G1244" s="27">
        <v>3.23</v>
      </c>
      <c r="H1244" s="74">
        <f t="shared" si="169"/>
        <v>3.0684999999999998</v>
      </c>
      <c r="I1244" s="32" t="s">
        <v>1848</v>
      </c>
      <c r="J1244" s="32" t="s">
        <v>14</v>
      </c>
      <c r="K1244" s="18"/>
      <c r="L1244" s="161"/>
      <c r="M1244" s="161"/>
      <c r="N1244" s="33">
        <f t="shared" si="167"/>
        <v>0</v>
      </c>
      <c r="O1244" s="5">
        <f t="shared" si="168"/>
        <v>0</v>
      </c>
      <c r="P1244" s="34" t="s">
        <v>15</v>
      </c>
    </row>
    <row r="1245" spans="1:25" s="60" customFormat="1" ht="12.75" x14ac:dyDescent="0.2">
      <c r="A1245" s="425"/>
      <c r="B1245" s="425" t="s">
        <v>1911</v>
      </c>
      <c r="C1245" s="104" t="s">
        <v>1851</v>
      </c>
      <c r="D1245" s="9" t="s">
        <v>1852</v>
      </c>
      <c r="E1245" s="26" t="s">
        <v>1785</v>
      </c>
      <c r="F1245" s="26">
        <v>6</v>
      </c>
      <c r="G1245" s="27">
        <v>6.55</v>
      </c>
      <c r="H1245" s="74">
        <f t="shared" si="169"/>
        <v>6.2224999999999993</v>
      </c>
      <c r="I1245" s="32" t="s">
        <v>1814</v>
      </c>
      <c r="J1245" s="32" t="s">
        <v>14</v>
      </c>
      <c r="K1245" s="18"/>
      <c r="L1245" s="161"/>
      <c r="M1245" s="161"/>
      <c r="N1245" s="33">
        <f t="shared" si="167"/>
        <v>0</v>
      </c>
      <c r="O1245" s="5">
        <f t="shared" si="168"/>
        <v>0</v>
      </c>
      <c r="P1245" s="34" t="s">
        <v>15</v>
      </c>
    </row>
    <row r="1246" spans="1:25" s="60" customFormat="1" ht="12.75" x14ac:dyDescent="0.2">
      <c r="A1246" s="425"/>
      <c r="B1246" s="425" t="s">
        <v>1911</v>
      </c>
      <c r="C1246" s="104" t="s">
        <v>1853</v>
      </c>
      <c r="D1246" s="9" t="s">
        <v>1854</v>
      </c>
      <c r="E1246" s="26" t="s">
        <v>1785</v>
      </c>
      <c r="F1246" s="26">
        <v>6</v>
      </c>
      <c r="G1246" s="27">
        <v>3.68</v>
      </c>
      <c r="H1246" s="74">
        <f t="shared" si="169"/>
        <v>3.496</v>
      </c>
      <c r="I1246" s="32" t="s">
        <v>1831</v>
      </c>
      <c r="J1246" s="32" t="s">
        <v>14</v>
      </c>
      <c r="K1246" s="18"/>
      <c r="L1246" s="161"/>
      <c r="M1246" s="161"/>
      <c r="N1246" s="33">
        <f t="shared" si="167"/>
        <v>0</v>
      </c>
      <c r="O1246" s="5">
        <f t="shared" si="168"/>
        <v>0</v>
      </c>
      <c r="P1246" s="34" t="s">
        <v>15</v>
      </c>
    </row>
    <row r="1247" spans="1:25" s="60" customFormat="1" ht="12.75" x14ac:dyDescent="0.2">
      <c r="A1247" s="425"/>
      <c r="B1247" s="425" t="s">
        <v>1911</v>
      </c>
      <c r="C1247" s="104" t="s">
        <v>1855</v>
      </c>
      <c r="D1247" s="9" t="s">
        <v>1856</v>
      </c>
      <c r="E1247" s="26" t="s">
        <v>1785</v>
      </c>
      <c r="F1247" s="26">
        <v>6</v>
      </c>
      <c r="G1247" s="27">
        <v>4.1900000000000004</v>
      </c>
      <c r="H1247" s="74">
        <f t="shared" si="169"/>
        <v>3.9805000000000001</v>
      </c>
      <c r="I1247" s="32" t="s">
        <v>1845</v>
      </c>
      <c r="J1247" s="32" t="s">
        <v>14</v>
      </c>
      <c r="K1247" s="18"/>
      <c r="L1247" s="161"/>
      <c r="M1247" s="161"/>
      <c r="N1247" s="33">
        <f t="shared" si="167"/>
        <v>0</v>
      </c>
      <c r="O1247" s="5">
        <f t="shared" si="168"/>
        <v>0</v>
      </c>
      <c r="P1247" s="34" t="s">
        <v>15</v>
      </c>
    </row>
    <row r="1248" spans="1:25" s="60" customFormat="1" ht="12.75" x14ac:dyDescent="0.2">
      <c r="A1248" s="425"/>
      <c r="B1248" s="425" t="s">
        <v>1911</v>
      </c>
      <c r="C1248" s="104" t="s">
        <v>1857</v>
      </c>
      <c r="D1248" s="9" t="s">
        <v>1858</v>
      </c>
      <c r="E1248" s="26" t="s">
        <v>1785</v>
      </c>
      <c r="F1248" s="26">
        <v>6</v>
      </c>
      <c r="G1248" s="27">
        <v>3.73</v>
      </c>
      <c r="H1248" s="74">
        <f t="shared" si="169"/>
        <v>3.5434999999999999</v>
      </c>
      <c r="I1248" s="32" t="s">
        <v>1845</v>
      </c>
      <c r="J1248" s="32" t="s">
        <v>14</v>
      </c>
      <c r="K1248" s="18"/>
      <c r="L1248" s="161"/>
      <c r="M1248" s="161"/>
      <c r="N1248" s="33">
        <f t="shared" si="167"/>
        <v>0</v>
      </c>
      <c r="O1248" s="5">
        <f t="shared" si="168"/>
        <v>0</v>
      </c>
      <c r="P1248" s="34" t="s">
        <v>15</v>
      </c>
    </row>
    <row r="1249" spans="1:25" s="60" customFormat="1" ht="12.75" x14ac:dyDescent="0.2">
      <c r="A1249" s="425"/>
      <c r="B1249" s="425" t="s">
        <v>1911</v>
      </c>
      <c r="C1249" s="104" t="s">
        <v>1859</v>
      </c>
      <c r="D1249" s="9" t="s">
        <v>1860</v>
      </c>
      <c r="E1249" s="26" t="s">
        <v>1785</v>
      </c>
      <c r="F1249" s="26">
        <v>6</v>
      </c>
      <c r="G1249" s="27">
        <v>3.64</v>
      </c>
      <c r="H1249" s="74">
        <f t="shared" si="169"/>
        <v>3.4579999999999997</v>
      </c>
      <c r="I1249" s="32" t="s">
        <v>1845</v>
      </c>
      <c r="J1249" s="32" t="s">
        <v>14</v>
      </c>
      <c r="K1249" s="18"/>
      <c r="L1249" s="161"/>
      <c r="M1249" s="161"/>
      <c r="N1249" s="33">
        <f t="shared" si="167"/>
        <v>0</v>
      </c>
      <c r="O1249" s="5">
        <f t="shared" si="168"/>
        <v>0</v>
      </c>
      <c r="P1249" s="34" t="s">
        <v>15</v>
      </c>
    </row>
    <row r="1250" spans="1:25" s="60" customFormat="1" ht="12.75" x14ac:dyDescent="0.2">
      <c r="A1250" s="425"/>
      <c r="B1250" s="425" t="s">
        <v>1911</v>
      </c>
      <c r="C1250" s="104" t="s">
        <v>1861</v>
      </c>
      <c r="D1250" s="9" t="s">
        <v>1862</v>
      </c>
      <c r="E1250" s="26" t="s">
        <v>1785</v>
      </c>
      <c r="F1250" s="26">
        <v>6</v>
      </c>
      <c r="G1250" s="27">
        <v>4.0199999999999996</v>
      </c>
      <c r="H1250" s="74">
        <f t="shared" si="169"/>
        <v>3.8189999999999995</v>
      </c>
      <c r="I1250" s="32" t="s">
        <v>1845</v>
      </c>
      <c r="J1250" s="32" t="s">
        <v>14</v>
      </c>
      <c r="K1250" s="18"/>
      <c r="L1250" s="161"/>
      <c r="M1250" s="161"/>
      <c r="N1250" s="33">
        <f t="shared" si="167"/>
        <v>0</v>
      </c>
      <c r="O1250" s="5">
        <f t="shared" si="168"/>
        <v>0</v>
      </c>
      <c r="P1250" s="34" t="s">
        <v>15</v>
      </c>
    </row>
    <row r="1251" spans="1:25" s="60" customFormat="1" ht="12.75" x14ac:dyDescent="0.2">
      <c r="A1251" s="425"/>
      <c r="B1251" s="425" t="s">
        <v>1911</v>
      </c>
      <c r="C1251" s="104" t="s">
        <v>1863</v>
      </c>
      <c r="D1251" s="9" t="s">
        <v>1864</v>
      </c>
      <c r="E1251" s="26" t="s">
        <v>1785</v>
      </c>
      <c r="F1251" s="26">
        <v>6</v>
      </c>
      <c r="G1251" s="27">
        <v>3.79</v>
      </c>
      <c r="H1251" s="74">
        <f t="shared" si="169"/>
        <v>3.6004999999999998</v>
      </c>
      <c r="I1251" s="32" t="s">
        <v>1845</v>
      </c>
      <c r="J1251" s="32" t="s">
        <v>14</v>
      </c>
      <c r="K1251" s="18"/>
      <c r="L1251" s="161"/>
      <c r="M1251" s="161"/>
      <c r="N1251" s="33">
        <f t="shared" si="167"/>
        <v>0</v>
      </c>
      <c r="O1251" s="5">
        <f t="shared" si="168"/>
        <v>0</v>
      </c>
      <c r="P1251" s="34" t="s">
        <v>15</v>
      </c>
    </row>
    <row r="1252" spans="1:25" s="60" customFormat="1" ht="12.75" x14ac:dyDescent="0.2">
      <c r="A1252" s="425"/>
      <c r="B1252" s="425" t="s">
        <v>1911</v>
      </c>
      <c r="C1252" s="62" t="s">
        <v>1865</v>
      </c>
      <c r="D1252" s="10" t="s">
        <v>1866</v>
      </c>
      <c r="E1252" s="36" t="s">
        <v>1785</v>
      </c>
      <c r="F1252" s="36">
        <v>6</v>
      </c>
      <c r="G1252" s="37">
        <v>4.1399999999999997</v>
      </c>
      <c r="H1252" s="75">
        <f t="shared" si="169"/>
        <v>3.9329999999999994</v>
      </c>
      <c r="I1252" s="38" t="s">
        <v>1845</v>
      </c>
      <c r="J1252" s="38" t="s">
        <v>14</v>
      </c>
      <c r="K1252" s="19"/>
      <c r="L1252" s="162"/>
      <c r="M1252" s="162"/>
      <c r="N1252" s="39">
        <f t="shared" si="167"/>
        <v>0</v>
      </c>
      <c r="O1252" s="7">
        <f t="shared" si="168"/>
        <v>0</v>
      </c>
      <c r="P1252" s="40" t="s">
        <v>15</v>
      </c>
    </row>
    <row r="1253" spans="1:25" ht="23.25" x14ac:dyDescent="0.35">
      <c r="A1253" s="426" t="s">
        <v>3807</v>
      </c>
      <c r="B1253" s="426" t="s">
        <v>1911</v>
      </c>
      <c r="D1253" s="252" t="s">
        <v>1867</v>
      </c>
      <c r="E1253" s="71"/>
      <c r="F1253" s="71"/>
      <c r="G1253" s="71"/>
      <c r="H1253" s="71"/>
      <c r="I1253" s="71"/>
      <c r="J1253" s="71"/>
      <c r="K1253" s="71"/>
      <c r="L1253" s="22"/>
      <c r="M1253" s="22"/>
      <c r="O1253" s="22"/>
      <c r="P1253" s="23"/>
      <c r="Q1253" s="60"/>
      <c r="R1253" s="60"/>
      <c r="S1253" s="60"/>
      <c r="T1253" s="60"/>
      <c r="U1253" s="60"/>
      <c r="V1253" s="60"/>
      <c r="W1253" s="60"/>
      <c r="X1253" s="60"/>
      <c r="Y1253" s="60"/>
    </row>
    <row r="1254" spans="1:25" s="60" customFormat="1" ht="12.75" x14ac:dyDescent="0.2">
      <c r="A1254" s="425"/>
      <c r="B1254" s="425" t="s">
        <v>1911</v>
      </c>
      <c r="C1254" s="61" t="s">
        <v>1868</v>
      </c>
      <c r="D1254" s="49" t="s">
        <v>1869</v>
      </c>
      <c r="E1254" s="45" t="s">
        <v>1785</v>
      </c>
      <c r="F1254" s="45">
        <v>6</v>
      </c>
      <c r="G1254" s="46">
        <v>2.8</v>
      </c>
      <c r="H1254" s="73">
        <f t="shared" ref="H1254:H1267" si="170">G1254*0.95</f>
        <v>2.6599999999999997</v>
      </c>
      <c r="I1254" s="28" t="s">
        <v>1870</v>
      </c>
      <c r="J1254" s="28" t="s">
        <v>14</v>
      </c>
      <c r="K1254" s="239"/>
      <c r="L1254" s="160"/>
      <c r="M1254" s="160"/>
      <c r="N1254" s="29">
        <f t="shared" si="167"/>
        <v>0</v>
      </c>
      <c r="O1254" s="3">
        <f t="shared" si="168"/>
        <v>0</v>
      </c>
      <c r="P1254" s="30" t="s">
        <v>15</v>
      </c>
    </row>
    <row r="1255" spans="1:25" s="60" customFormat="1" ht="12.75" x14ac:dyDescent="0.2">
      <c r="A1255" s="425"/>
      <c r="B1255" s="425" t="s">
        <v>1911</v>
      </c>
      <c r="C1255" s="104" t="s">
        <v>1871</v>
      </c>
      <c r="D1255" s="9" t="s">
        <v>1912</v>
      </c>
      <c r="E1255" s="26" t="s">
        <v>1785</v>
      </c>
      <c r="F1255" s="26">
        <v>6</v>
      </c>
      <c r="G1255" s="27">
        <v>3.28</v>
      </c>
      <c r="H1255" s="74">
        <f t="shared" si="170"/>
        <v>3.1159999999999997</v>
      </c>
      <c r="I1255" s="32" t="s">
        <v>1870</v>
      </c>
      <c r="J1255" s="32" t="s">
        <v>14</v>
      </c>
      <c r="K1255" s="18"/>
      <c r="L1255" s="161"/>
      <c r="M1255" s="161"/>
      <c r="N1255" s="33">
        <f t="shared" si="167"/>
        <v>0</v>
      </c>
      <c r="O1255" s="5">
        <f t="shared" si="168"/>
        <v>0</v>
      </c>
      <c r="P1255" s="34" t="s">
        <v>15</v>
      </c>
    </row>
    <row r="1256" spans="1:25" s="60" customFormat="1" ht="12.75" x14ac:dyDescent="0.2">
      <c r="A1256" s="425"/>
      <c r="B1256" s="425" t="s">
        <v>1911</v>
      </c>
      <c r="C1256" s="104" t="s">
        <v>1872</v>
      </c>
      <c r="D1256" s="9" t="s">
        <v>1873</v>
      </c>
      <c r="E1256" s="26" t="s">
        <v>1785</v>
      </c>
      <c r="F1256" s="26">
        <v>6</v>
      </c>
      <c r="G1256" s="27">
        <v>3.96</v>
      </c>
      <c r="H1256" s="74">
        <f t="shared" si="170"/>
        <v>3.762</v>
      </c>
      <c r="I1256" s="32" t="s">
        <v>1870</v>
      </c>
      <c r="J1256" s="32" t="s">
        <v>14</v>
      </c>
      <c r="K1256" s="18"/>
      <c r="L1256" s="161"/>
      <c r="M1256" s="161"/>
      <c r="N1256" s="33">
        <f t="shared" si="167"/>
        <v>0</v>
      </c>
      <c r="O1256" s="5">
        <f t="shared" si="168"/>
        <v>0</v>
      </c>
      <c r="P1256" s="34" t="s">
        <v>15</v>
      </c>
    </row>
    <row r="1257" spans="1:25" s="60" customFormat="1" ht="12.75" x14ac:dyDescent="0.2">
      <c r="A1257" s="425"/>
      <c r="B1257" s="425" t="s">
        <v>1911</v>
      </c>
      <c r="C1257" s="104" t="s">
        <v>1874</v>
      </c>
      <c r="D1257" s="9" t="s">
        <v>1875</v>
      </c>
      <c r="E1257" s="26" t="s">
        <v>1785</v>
      </c>
      <c r="F1257" s="26">
        <v>6</v>
      </c>
      <c r="G1257" s="27">
        <v>3.51</v>
      </c>
      <c r="H1257" s="74">
        <f t="shared" si="170"/>
        <v>3.3344999999999998</v>
      </c>
      <c r="I1257" s="32" t="s">
        <v>1870</v>
      </c>
      <c r="J1257" s="32" t="s">
        <v>14</v>
      </c>
      <c r="K1257" s="18"/>
      <c r="L1257" s="161"/>
      <c r="M1257" s="161"/>
      <c r="N1257" s="33">
        <f t="shared" si="167"/>
        <v>0</v>
      </c>
      <c r="O1257" s="5">
        <f t="shared" si="168"/>
        <v>0</v>
      </c>
      <c r="P1257" s="34" t="s">
        <v>15</v>
      </c>
    </row>
    <row r="1258" spans="1:25" s="60" customFormat="1" ht="12.75" x14ac:dyDescent="0.2">
      <c r="A1258" s="425"/>
      <c r="B1258" s="425" t="s">
        <v>1911</v>
      </c>
      <c r="C1258" s="104" t="s">
        <v>1876</v>
      </c>
      <c r="D1258" s="9" t="s">
        <v>1877</v>
      </c>
      <c r="E1258" s="26" t="s">
        <v>1785</v>
      </c>
      <c r="F1258" s="26">
        <v>6</v>
      </c>
      <c r="G1258" s="27">
        <v>3.73</v>
      </c>
      <c r="H1258" s="74">
        <f t="shared" si="170"/>
        <v>3.5434999999999999</v>
      </c>
      <c r="I1258" s="32" t="s">
        <v>1870</v>
      </c>
      <c r="J1258" s="32" t="s">
        <v>14</v>
      </c>
      <c r="K1258" s="18"/>
      <c r="L1258" s="161"/>
      <c r="M1258" s="161"/>
      <c r="N1258" s="33">
        <f t="shared" si="167"/>
        <v>0</v>
      </c>
      <c r="O1258" s="5">
        <f t="shared" si="168"/>
        <v>0</v>
      </c>
      <c r="P1258" s="34" t="s">
        <v>15</v>
      </c>
    </row>
    <row r="1259" spans="1:25" s="60" customFormat="1" ht="12.75" x14ac:dyDescent="0.2">
      <c r="A1259" s="425"/>
      <c r="B1259" s="425" t="s">
        <v>1911</v>
      </c>
      <c r="C1259" s="104" t="s">
        <v>1878</v>
      </c>
      <c r="D1259" s="9" t="s">
        <v>1879</v>
      </c>
      <c r="E1259" s="26" t="s">
        <v>1785</v>
      </c>
      <c r="F1259" s="26">
        <v>6</v>
      </c>
      <c r="G1259" s="27">
        <v>3.84</v>
      </c>
      <c r="H1259" s="74">
        <f t="shared" si="170"/>
        <v>3.6479999999999997</v>
      </c>
      <c r="I1259" s="32" t="s">
        <v>1870</v>
      </c>
      <c r="J1259" s="32" t="s">
        <v>14</v>
      </c>
      <c r="K1259" s="18"/>
      <c r="L1259" s="161"/>
      <c r="M1259" s="161"/>
      <c r="N1259" s="33">
        <f t="shared" si="167"/>
        <v>0</v>
      </c>
      <c r="O1259" s="5">
        <f t="shared" si="168"/>
        <v>0</v>
      </c>
      <c r="P1259" s="34" t="s">
        <v>15</v>
      </c>
    </row>
    <row r="1260" spans="1:25" s="60" customFormat="1" ht="12.75" x14ac:dyDescent="0.2">
      <c r="A1260" s="425"/>
      <c r="B1260" s="425" t="s">
        <v>1911</v>
      </c>
      <c r="C1260" s="104" t="s">
        <v>1880</v>
      </c>
      <c r="D1260" s="9" t="s">
        <v>1881</v>
      </c>
      <c r="E1260" s="26" t="s">
        <v>1785</v>
      </c>
      <c r="F1260" s="26">
        <v>6</v>
      </c>
      <c r="G1260" s="27">
        <v>3.57</v>
      </c>
      <c r="H1260" s="74">
        <f t="shared" si="170"/>
        <v>3.3914999999999997</v>
      </c>
      <c r="I1260" s="32" t="s">
        <v>1870</v>
      </c>
      <c r="J1260" s="32" t="s">
        <v>14</v>
      </c>
      <c r="K1260" s="18"/>
      <c r="L1260" s="161"/>
      <c r="M1260" s="161"/>
      <c r="N1260" s="33">
        <f t="shared" si="167"/>
        <v>0</v>
      </c>
      <c r="O1260" s="5">
        <f t="shared" si="168"/>
        <v>0</v>
      </c>
      <c r="P1260" s="34" t="s">
        <v>15</v>
      </c>
    </row>
    <row r="1261" spans="1:25" s="60" customFormat="1" ht="12.75" x14ac:dyDescent="0.2">
      <c r="A1261" s="425"/>
      <c r="B1261" s="425" t="s">
        <v>1911</v>
      </c>
      <c r="C1261" s="104" t="s">
        <v>1882</v>
      </c>
      <c r="D1261" s="9" t="s">
        <v>1883</v>
      </c>
      <c r="E1261" s="26" t="s">
        <v>1785</v>
      </c>
      <c r="F1261" s="26">
        <v>6</v>
      </c>
      <c r="G1261" s="27">
        <v>3.57</v>
      </c>
      <c r="H1261" s="74">
        <f t="shared" si="170"/>
        <v>3.3914999999999997</v>
      </c>
      <c r="I1261" s="32" t="s">
        <v>1870</v>
      </c>
      <c r="J1261" s="32" t="s">
        <v>14</v>
      </c>
      <c r="K1261" s="18"/>
      <c r="L1261" s="161"/>
      <c r="M1261" s="161"/>
      <c r="N1261" s="33">
        <f t="shared" si="167"/>
        <v>0</v>
      </c>
      <c r="O1261" s="5">
        <f t="shared" si="168"/>
        <v>0</v>
      </c>
      <c r="P1261" s="34" t="s">
        <v>15</v>
      </c>
    </row>
    <row r="1262" spans="1:25" s="60" customFormat="1" ht="12.75" x14ac:dyDescent="0.2">
      <c r="A1262" s="425"/>
      <c r="B1262" s="425" t="s">
        <v>1911</v>
      </c>
      <c r="C1262" s="104" t="s">
        <v>1884</v>
      </c>
      <c r="D1262" s="9" t="s">
        <v>1885</v>
      </c>
      <c r="E1262" s="26" t="s">
        <v>1785</v>
      </c>
      <c r="F1262" s="26">
        <v>6</v>
      </c>
      <c r="G1262" s="27">
        <v>3.92</v>
      </c>
      <c r="H1262" s="74">
        <f>G1262*0.95</f>
        <v>3.7239999999999998</v>
      </c>
      <c r="I1262" s="32" t="s">
        <v>1870</v>
      </c>
      <c r="J1262" s="32" t="s">
        <v>14</v>
      </c>
      <c r="K1262" s="18"/>
      <c r="L1262" s="161"/>
      <c r="M1262" s="161"/>
      <c r="N1262" s="33">
        <f t="shared" si="167"/>
        <v>0</v>
      </c>
      <c r="O1262" s="5">
        <f t="shared" si="168"/>
        <v>0</v>
      </c>
      <c r="P1262" s="34" t="s">
        <v>15</v>
      </c>
    </row>
    <row r="1263" spans="1:25" s="60" customFormat="1" ht="12.75" x14ac:dyDescent="0.2">
      <c r="A1263" s="425"/>
      <c r="B1263" s="425" t="s">
        <v>1911</v>
      </c>
      <c r="C1263" s="104" t="s">
        <v>1886</v>
      </c>
      <c r="D1263" s="9" t="s">
        <v>1887</v>
      </c>
      <c r="E1263" s="26" t="s">
        <v>1785</v>
      </c>
      <c r="F1263" s="26">
        <v>6</v>
      </c>
      <c r="G1263" s="27">
        <v>4.3499999999999996</v>
      </c>
      <c r="H1263" s="74">
        <f t="shared" si="170"/>
        <v>4.1324999999999994</v>
      </c>
      <c r="I1263" s="32" t="s">
        <v>1870</v>
      </c>
      <c r="J1263" s="32" t="s">
        <v>14</v>
      </c>
      <c r="K1263" s="18"/>
      <c r="L1263" s="161"/>
      <c r="M1263" s="161"/>
      <c r="N1263" s="33">
        <f t="shared" si="167"/>
        <v>0</v>
      </c>
      <c r="O1263" s="5">
        <f t="shared" si="168"/>
        <v>0</v>
      </c>
      <c r="P1263" s="34" t="s">
        <v>15</v>
      </c>
    </row>
    <row r="1264" spans="1:25" s="60" customFormat="1" ht="12.75" x14ac:dyDescent="0.2">
      <c r="A1264" s="425"/>
      <c r="B1264" s="425" t="s">
        <v>1911</v>
      </c>
      <c r="C1264" s="104" t="s">
        <v>1888</v>
      </c>
      <c r="D1264" s="9" t="s">
        <v>1889</v>
      </c>
      <c r="E1264" s="26" t="s">
        <v>1785</v>
      </c>
      <c r="F1264" s="26">
        <v>6</v>
      </c>
      <c r="G1264" s="27">
        <v>3.92</v>
      </c>
      <c r="H1264" s="74">
        <f t="shared" si="170"/>
        <v>3.7239999999999998</v>
      </c>
      <c r="I1264" s="32" t="s">
        <v>1870</v>
      </c>
      <c r="J1264" s="32" t="s">
        <v>14</v>
      </c>
      <c r="K1264" s="18"/>
      <c r="L1264" s="161"/>
      <c r="M1264" s="161"/>
      <c r="N1264" s="33">
        <f t="shared" si="167"/>
        <v>0</v>
      </c>
      <c r="O1264" s="5">
        <f t="shared" si="168"/>
        <v>0</v>
      </c>
      <c r="P1264" s="34" t="s">
        <v>15</v>
      </c>
    </row>
    <row r="1265" spans="1:25" s="60" customFormat="1" ht="12.75" x14ac:dyDescent="0.2">
      <c r="A1265" s="425"/>
      <c r="B1265" s="425" t="s">
        <v>1911</v>
      </c>
      <c r="C1265" s="61" t="s">
        <v>1890</v>
      </c>
      <c r="D1265" s="49" t="s">
        <v>1891</v>
      </c>
      <c r="E1265" s="45" t="s">
        <v>1785</v>
      </c>
      <c r="F1265" s="45">
        <v>6</v>
      </c>
      <c r="G1265" s="46">
        <v>2.88</v>
      </c>
      <c r="H1265" s="73">
        <f t="shared" si="170"/>
        <v>2.7359999999999998</v>
      </c>
      <c r="I1265" s="28" t="s">
        <v>1870</v>
      </c>
      <c r="J1265" s="28" t="s">
        <v>14</v>
      </c>
      <c r="K1265" s="239"/>
      <c r="L1265" s="160"/>
      <c r="M1265" s="160"/>
      <c r="N1265" s="29">
        <f t="shared" si="167"/>
        <v>0</v>
      </c>
      <c r="O1265" s="3">
        <f t="shared" si="168"/>
        <v>0</v>
      </c>
      <c r="P1265" s="30" t="s">
        <v>15</v>
      </c>
    </row>
    <row r="1266" spans="1:25" s="60" customFormat="1" ht="12.75" x14ac:dyDescent="0.2">
      <c r="A1266" s="425"/>
      <c r="B1266" s="425" t="s">
        <v>1911</v>
      </c>
      <c r="C1266" s="104" t="s">
        <v>1892</v>
      </c>
      <c r="D1266" s="9" t="s">
        <v>1893</v>
      </c>
      <c r="E1266" s="26" t="s">
        <v>1785</v>
      </c>
      <c r="F1266" s="26">
        <v>6</v>
      </c>
      <c r="G1266" s="27">
        <v>3.77</v>
      </c>
      <c r="H1266" s="74">
        <f t="shared" si="170"/>
        <v>3.5814999999999997</v>
      </c>
      <c r="I1266" s="32" t="s">
        <v>1870</v>
      </c>
      <c r="J1266" s="32" t="s">
        <v>14</v>
      </c>
      <c r="K1266" s="18"/>
      <c r="L1266" s="161"/>
      <c r="M1266" s="161"/>
      <c r="N1266" s="33">
        <f t="shared" si="167"/>
        <v>0</v>
      </c>
      <c r="O1266" s="5">
        <f t="shared" si="168"/>
        <v>0</v>
      </c>
      <c r="P1266" s="34" t="s">
        <v>15</v>
      </c>
    </row>
    <row r="1267" spans="1:25" s="60" customFormat="1" ht="12.75" x14ac:dyDescent="0.2">
      <c r="A1267" s="425" t="s">
        <v>3807</v>
      </c>
      <c r="B1267" s="425" t="s">
        <v>1911</v>
      </c>
      <c r="C1267" s="105" t="s">
        <v>1894</v>
      </c>
      <c r="D1267" s="51" t="s">
        <v>1895</v>
      </c>
      <c r="E1267" s="64" t="s">
        <v>1794</v>
      </c>
      <c r="F1267" s="64">
        <v>6</v>
      </c>
      <c r="G1267" s="76">
        <v>6.83</v>
      </c>
      <c r="H1267" s="77">
        <f t="shared" si="170"/>
        <v>6.4885000000000002</v>
      </c>
      <c r="I1267" s="78" t="s">
        <v>1870</v>
      </c>
      <c r="J1267" s="78" t="s">
        <v>14</v>
      </c>
      <c r="K1267" s="238"/>
      <c r="L1267" s="163"/>
      <c r="M1267" s="163"/>
      <c r="N1267" s="65">
        <f t="shared" si="167"/>
        <v>0</v>
      </c>
      <c r="O1267" s="57">
        <f t="shared" si="168"/>
        <v>0</v>
      </c>
      <c r="P1267" s="66" t="s">
        <v>15</v>
      </c>
    </row>
    <row r="1268" spans="1:25" ht="23.25" x14ac:dyDescent="0.35">
      <c r="A1268" s="426"/>
      <c r="B1268" s="426" t="s">
        <v>1911</v>
      </c>
      <c r="D1268" s="252" t="s">
        <v>1896</v>
      </c>
      <c r="E1268" s="71"/>
      <c r="F1268" s="71"/>
      <c r="G1268" s="71"/>
      <c r="H1268" s="71"/>
      <c r="I1268" s="71"/>
      <c r="J1268" s="71"/>
      <c r="K1268" s="71"/>
      <c r="L1268" s="22"/>
      <c r="M1268" s="22"/>
      <c r="O1268" s="22"/>
      <c r="P1268" s="23"/>
      <c r="Q1268" s="60"/>
      <c r="R1268" s="60"/>
      <c r="S1268" s="60"/>
      <c r="T1268" s="60"/>
      <c r="U1268" s="60"/>
      <c r="V1268" s="60"/>
      <c r="W1268" s="60"/>
      <c r="X1268" s="60"/>
      <c r="Y1268" s="60"/>
    </row>
    <row r="1269" spans="1:25" s="60" customFormat="1" ht="12.75" x14ac:dyDescent="0.2">
      <c r="A1269" s="425"/>
      <c r="B1269" s="425" t="s">
        <v>1911</v>
      </c>
      <c r="C1269" s="61" t="s">
        <v>1897</v>
      </c>
      <c r="D1269" s="49" t="s">
        <v>1898</v>
      </c>
      <c r="E1269" s="45" t="s">
        <v>1785</v>
      </c>
      <c r="F1269" s="45">
        <v>6</v>
      </c>
      <c r="G1269" s="46">
        <v>3.6</v>
      </c>
      <c r="H1269" s="73">
        <f t="shared" ref="H1269:H1275" si="171">G1269*0.95</f>
        <v>3.42</v>
      </c>
      <c r="I1269" s="28" t="s">
        <v>1913</v>
      </c>
      <c r="J1269" s="28" t="s">
        <v>14</v>
      </c>
      <c r="K1269" s="239"/>
      <c r="L1269" s="160"/>
      <c r="M1269" s="160"/>
      <c r="N1269" s="29">
        <f t="shared" si="167"/>
        <v>0</v>
      </c>
      <c r="O1269" s="3">
        <f t="shared" si="168"/>
        <v>0</v>
      </c>
      <c r="P1269" s="30" t="s">
        <v>15</v>
      </c>
    </row>
    <row r="1270" spans="1:25" s="60" customFormat="1" ht="12.75" x14ac:dyDescent="0.2">
      <c r="A1270" s="425"/>
      <c r="B1270" s="425" t="s">
        <v>1911</v>
      </c>
      <c r="C1270" s="104" t="s">
        <v>1899</v>
      </c>
      <c r="D1270" s="9" t="s">
        <v>1900</v>
      </c>
      <c r="E1270" s="26" t="s">
        <v>1785</v>
      </c>
      <c r="F1270" s="26">
        <v>6</v>
      </c>
      <c r="G1270" s="27">
        <v>4.0199999999999996</v>
      </c>
      <c r="H1270" s="74">
        <f t="shared" si="171"/>
        <v>3.8189999999999995</v>
      </c>
      <c r="I1270" s="32" t="s">
        <v>1913</v>
      </c>
      <c r="J1270" s="32" t="s">
        <v>14</v>
      </c>
      <c r="K1270" s="18"/>
      <c r="L1270" s="161"/>
      <c r="M1270" s="161"/>
      <c r="N1270" s="33">
        <f t="shared" si="167"/>
        <v>0</v>
      </c>
      <c r="O1270" s="5">
        <f t="shared" si="168"/>
        <v>0</v>
      </c>
      <c r="P1270" s="34" t="s">
        <v>15</v>
      </c>
    </row>
    <row r="1271" spans="1:25" s="60" customFormat="1" ht="12.75" x14ac:dyDescent="0.2">
      <c r="A1271" s="425"/>
      <c r="B1271" s="425" t="s">
        <v>1911</v>
      </c>
      <c r="C1271" s="104" t="s">
        <v>1901</v>
      </c>
      <c r="D1271" s="9" t="s">
        <v>1902</v>
      </c>
      <c r="E1271" s="26" t="s">
        <v>1785</v>
      </c>
      <c r="F1271" s="26">
        <v>6</v>
      </c>
      <c r="G1271" s="27">
        <v>4.0199999999999996</v>
      </c>
      <c r="H1271" s="74">
        <f t="shared" si="171"/>
        <v>3.8189999999999995</v>
      </c>
      <c r="I1271" s="32" t="s">
        <v>1913</v>
      </c>
      <c r="J1271" s="32" t="s">
        <v>14</v>
      </c>
      <c r="K1271" s="18"/>
      <c r="L1271" s="161"/>
      <c r="M1271" s="161"/>
      <c r="N1271" s="33">
        <f t="shared" si="167"/>
        <v>0</v>
      </c>
      <c r="O1271" s="5">
        <f t="shared" si="168"/>
        <v>0</v>
      </c>
      <c r="P1271" s="34" t="s">
        <v>15</v>
      </c>
    </row>
    <row r="1272" spans="1:25" s="60" customFormat="1" ht="12.75" x14ac:dyDescent="0.2">
      <c r="A1272" s="425"/>
      <c r="B1272" s="425" t="s">
        <v>1911</v>
      </c>
      <c r="C1272" s="104" t="s">
        <v>1903</v>
      </c>
      <c r="D1272" s="9" t="s">
        <v>1904</v>
      </c>
      <c r="E1272" s="26" t="s">
        <v>1785</v>
      </c>
      <c r="F1272" s="26">
        <v>6</v>
      </c>
      <c r="G1272" s="27">
        <v>4.0199999999999996</v>
      </c>
      <c r="H1272" s="74">
        <f t="shared" si="171"/>
        <v>3.8189999999999995</v>
      </c>
      <c r="I1272" s="32" t="s">
        <v>1913</v>
      </c>
      <c r="J1272" s="32" t="s">
        <v>14</v>
      </c>
      <c r="K1272" s="18"/>
      <c r="L1272" s="161"/>
      <c r="M1272" s="161"/>
      <c r="N1272" s="33">
        <f t="shared" si="167"/>
        <v>0</v>
      </c>
      <c r="O1272" s="5">
        <f t="shared" si="168"/>
        <v>0</v>
      </c>
      <c r="P1272" s="34" t="s">
        <v>15</v>
      </c>
    </row>
    <row r="1273" spans="1:25" s="60" customFormat="1" ht="12.75" x14ac:dyDescent="0.2">
      <c r="A1273" s="425"/>
      <c r="B1273" s="425" t="s">
        <v>1911</v>
      </c>
      <c r="C1273" s="104" t="s">
        <v>1905</v>
      </c>
      <c r="D1273" s="9" t="s">
        <v>1906</v>
      </c>
      <c r="E1273" s="26" t="s">
        <v>1785</v>
      </c>
      <c r="F1273" s="26">
        <v>6</v>
      </c>
      <c r="G1273" s="27">
        <v>4.0199999999999996</v>
      </c>
      <c r="H1273" s="74">
        <f t="shared" si="171"/>
        <v>3.8189999999999995</v>
      </c>
      <c r="I1273" s="32" t="s">
        <v>1913</v>
      </c>
      <c r="J1273" s="32" t="s">
        <v>14</v>
      </c>
      <c r="K1273" s="18"/>
      <c r="L1273" s="161"/>
      <c r="M1273" s="161"/>
      <c r="N1273" s="33">
        <f t="shared" si="167"/>
        <v>0</v>
      </c>
      <c r="O1273" s="5">
        <f t="shared" si="168"/>
        <v>0</v>
      </c>
      <c r="P1273" s="34" t="s">
        <v>15</v>
      </c>
    </row>
    <row r="1274" spans="1:25" s="60" customFormat="1" ht="12.75" x14ac:dyDescent="0.2">
      <c r="A1274" s="425"/>
      <c r="B1274" s="425" t="s">
        <v>1911</v>
      </c>
      <c r="C1274" s="104" t="s">
        <v>1907</v>
      </c>
      <c r="D1274" s="9" t="s">
        <v>1908</v>
      </c>
      <c r="E1274" s="26" t="s">
        <v>1785</v>
      </c>
      <c r="F1274" s="26">
        <v>6</v>
      </c>
      <c r="G1274" s="27">
        <v>4.0199999999999996</v>
      </c>
      <c r="H1274" s="74">
        <f t="shared" si="171"/>
        <v>3.8189999999999995</v>
      </c>
      <c r="I1274" s="32" t="s">
        <v>1913</v>
      </c>
      <c r="J1274" s="32" t="s">
        <v>14</v>
      </c>
      <c r="K1274" s="18"/>
      <c r="L1274" s="161"/>
      <c r="M1274" s="161"/>
      <c r="N1274" s="33">
        <f t="shared" si="167"/>
        <v>0</v>
      </c>
      <c r="O1274" s="5">
        <f t="shared" si="168"/>
        <v>0</v>
      </c>
      <c r="P1274" s="34" t="s">
        <v>15</v>
      </c>
    </row>
    <row r="1275" spans="1:25" s="60" customFormat="1" ht="12.75" x14ac:dyDescent="0.2">
      <c r="A1275" s="425"/>
      <c r="B1275" s="425" t="s">
        <v>1911</v>
      </c>
      <c r="C1275" s="62" t="s">
        <v>1909</v>
      </c>
      <c r="D1275" s="10" t="s">
        <v>1910</v>
      </c>
      <c r="E1275" s="36" t="s">
        <v>1785</v>
      </c>
      <c r="F1275" s="36">
        <v>6</v>
      </c>
      <c r="G1275" s="37">
        <v>4.0199999999999996</v>
      </c>
      <c r="H1275" s="75">
        <f t="shared" si="171"/>
        <v>3.8189999999999995</v>
      </c>
      <c r="I1275" s="38" t="s">
        <v>1913</v>
      </c>
      <c r="J1275" s="38" t="s">
        <v>14</v>
      </c>
      <c r="K1275" s="19"/>
      <c r="L1275" s="162"/>
      <c r="M1275" s="162"/>
      <c r="N1275" s="39">
        <f t="shared" si="167"/>
        <v>0</v>
      </c>
      <c r="O1275" s="7">
        <f t="shared" si="168"/>
        <v>0</v>
      </c>
      <c r="P1275" s="40" t="s">
        <v>15</v>
      </c>
    </row>
    <row r="1276" spans="1:25" x14ac:dyDescent="0.2">
      <c r="A1276" s="426"/>
      <c r="B1276" s="426"/>
      <c r="Q1276" s="60"/>
      <c r="R1276" s="60"/>
      <c r="S1276" s="60"/>
      <c r="T1276" s="60"/>
      <c r="U1276" s="60"/>
      <c r="V1276" s="60"/>
      <c r="W1276" s="60"/>
      <c r="X1276" s="60"/>
      <c r="Y1276" s="60"/>
    </row>
    <row r="1277" spans="1:25" x14ac:dyDescent="0.2">
      <c r="A1277" s="426"/>
      <c r="B1277" s="426"/>
      <c r="Q1277" s="60"/>
      <c r="R1277" s="60"/>
      <c r="S1277" s="60"/>
      <c r="T1277" s="60"/>
      <c r="U1277" s="60"/>
      <c r="V1277" s="60"/>
      <c r="W1277" s="60"/>
      <c r="X1277" s="60"/>
      <c r="Y1277" s="60"/>
    </row>
    <row r="1278" spans="1:25" x14ac:dyDescent="0.2">
      <c r="A1278" s="426"/>
      <c r="B1278" s="426"/>
      <c r="Q1278" s="60"/>
      <c r="R1278" s="60"/>
      <c r="S1278" s="60"/>
      <c r="T1278" s="60"/>
      <c r="U1278" s="60"/>
      <c r="V1278" s="60"/>
      <c r="W1278" s="60"/>
      <c r="X1278" s="60"/>
      <c r="Y1278" s="60"/>
    </row>
    <row r="1279" spans="1:25" x14ac:dyDescent="0.2">
      <c r="A1279" s="427"/>
      <c r="B1279" s="427"/>
      <c r="C1279" s="24"/>
      <c r="D1279" s="24"/>
      <c r="E1279" s="477" t="s">
        <v>41</v>
      </c>
      <c r="F1279" s="478" t="s">
        <v>39</v>
      </c>
      <c r="G1279" s="479" t="s">
        <v>6</v>
      </c>
      <c r="H1279" s="481" t="s">
        <v>51</v>
      </c>
      <c r="I1279" s="482" t="s">
        <v>2</v>
      </c>
      <c r="J1279" s="483" t="s">
        <v>3</v>
      </c>
      <c r="K1279" s="484" t="s">
        <v>38</v>
      </c>
      <c r="L1279" s="460" t="s">
        <v>7</v>
      </c>
      <c r="M1279" s="461"/>
      <c r="N1279" s="461"/>
      <c r="O1279" s="461"/>
      <c r="P1279" s="462"/>
      <c r="Q1279" s="60"/>
      <c r="R1279" s="60"/>
      <c r="S1279" s="60"/>
      <c r="T1279" s="60"/>
      <c r="U1279" s="60"/>
      <c r="V1279" s="60"/>
      <c r="W1279" s="60"/>
      <c r="X1279" s="60"/>
      <c r="Y1279" s="60"/>
    </row>
    <row r="1280" spans="1:25" ht="14.25" customHeight="1" x14ac:dyDescent="0.2">
      <c r="A1280" s="426"/>
      <c r="B1280" s="426"/>
      <c r="C1280" s="463" t="s">
        <v>0</v>
      </c>
      <c r="D1280" s="464" t="s">
        <v>1</v>
      </c>
      <c r="E1280" s="477"/>
      <c r="F1280" s="478"/>
      <c r="G1280" s="480"/>
      <c r="H1280" s="481"/>
      <c r="I1280" s="482"/>
      <c r="J1280" s="483"/>
      <c r="K1280" s="484"/>
      <c r="L1280" s="495" t="s">
        <v>8</v>
      </c>
      <c r="M1280" s="497" t="s">
        <v>399</v>
      </c>
      <c r="N1280" s="470" t="s">
        <v>4</v>
      </c>
      <c r="O1280" s="472" t="s">
        <v>9</v>
      </c>
      <c r="P1280" s="473" t="s">
        <v>52</v>
      </c>
      <c r="Q1280" s="60"/>
      <c r="R1280" s="60"/>
      <c r="S1280" s="60"/>
      <c r="T1280" s="60"/>
      <c r="U1280" s="60"/>
      <c r="V1280" s="60"/>
      <c r="W1280" s="60"/>
      <c r="X1280" s="60"/>
      <c r="Y1280" s="60"/>
    </row>
    <row r="1281" spans="1:25" x14ac:dyDescent="0.2">
      <c r="A1281" s="426"/>
      <c r="B1281" s="426"/>
      <c r="C1281" s="463"/>
      <c r="D1281" s="465"/>
      <c r="E1281" s="477"/>
      <c r="F1281" s="478"/>
      <c r="G1281" s="479"/>
      <c r="H1281" s="481"/>
      <c r="I1281" s="482"/>
      <c r="J1281" s="483"/>
      <c r="K1281" s="484"/>
      <c r="L1281" s="496"/>
      <c r="M1281" s="498"/>
      <c r="N1281" s="471"/>
      <c r="O1281" s="472"/>
      <c r="P1281" s="473"/>
      <c r="Q1281" s="60"/>
      <c r="R1281" s="60"/>
      <c r="S1281" s="60"/>
      <c r="T1281" s="60"/>
      <c r="U1281" s="60"/>
      <c r="V1281" s="60"/>
      <c r="W1281" s="60"/>
      <c r="X1281" s="60"/>
      <c r="Y1281" s="60"/>
    </row>
    <row r="1282" spans="1:25" ht="23.25" x14ac:dyDescent="0.35">
      <c r="A1282" s="426"/>
      <c r="B1282" s="426" t="s">
        <v>1911</v>
      </c>
      <c r="D1282" s="252" t="s">
        <v>1914</v>
      </c>
      <c r="E1282" s="252"/>
      <c r="F1282" s="252"/>
      <c r="G1282" s="252"/>
      <c r="H1282" s="252"/>
      <c r="I1282" s="252"/>
      <c r="J1282" s="252"/>
      <c r="K1282" s="252"/>
      <c r="L1282" s="252"/>
      <c r="M1282" s="252"/>
      <c r="N1282" s="252"/>
      <c r="O1282" s="252"/>
      <c r="Q1282" s="60"/>
      <c r="R1282" s="60"/>
      <c r="S1282" s="60"/>
      <c r="T1282" s="60"/>
      <c r="U1282" s="60"/>
      <c r="V1282" s="60"/>
      <c r="W1282" s="60"/>
      <c r="X1282" s="60"/>
      <c r="Y1282" s="60"/>
    </row>
    <row r="1283" spans="1:25" s="60" customFormat="1" ht="12.75" x14ac:dyDescent="0.2">
      <c r="A1283" s="425"/>
      <c r="B1283" s="425" t="s">
        <v>1911</v>
      </c>
      <c r="C1283" s="61" t="s">
        <v>1915</v>
      </c>
      <c r="D1283" s="49" t="s">
        <v>1916</v>
      </c>
      <c r="E1283" s="45" t="s">
        <v>1842</v>
      </c>
      <c r="F1283" s="45">
        <v>6</v>
      </c>
      <c r="G1283" s="46">
        <v>3.17</v>
      </c>
      <c r="H1283" s="73">
        <f t="shared" ref="H1283:H1294" si="172">G1283*0.95</f>
        <v>3.0114999999999998</v>
      </c>
      <c r="I1283" s="28" t="s">
        <v>1536</v>
      </c>
      <c r="J1283" s="28" t="s">
        <v>14</v>
      </c>
      <c r="K1283" s="253"/>
      <c r="L1283" s="160"/>
      <c r="M1283" s="160"/>
      <c r="N1283" s="29">
        <f t="shared" ref="N1283:N1298" si="173">O1283*G1283</f>
        <v>0</v>
      </c>
      <c r="O1283" s="3">
        <f t="shared" ref="O1283:O1298" si="174">M1283+L1283*F1283</f>
        <v>0</v>
      </c>
      <c r="P1283" s="30" t="s">
        <v>15</v>
      </c>
    </row>
    <row r="1284" spans="1:25" s="60" customFormat="1" ht="12.75" x14ac:dyDescent="0.2">
      <c r="A1284" s="425"/>
      <c r="B1284" s="425" t="s">
        <v>1911</v>
      </c>
      <c r="C1284" s="104" t="s">
        <v>1917</v>
      </c>
      <c r="D1284" s="9" t="s">
        <v>1918</v>
      </c>
      <c r="E1284" s="26" t="s">
        <v>1842</v>
      </c>
      <c r="F1284" s="26">
        <v>6</v>
      </c>
      <c r="G1284" s="27">
        <v>2.77</v>
      </c>
      <c r="H1284" s="74">
        <f t="shared" si="172"/>
        <v>2.6315</v>
      </c>
      <c r="I1284" s="32" t="s">
        <v>1870</v>
      </c>
      <c r="J1284" s="32" t="s">
        <v>14</v>
      </c>
      <c r="K1284" s="254"/>
      <c r="L1284" s="161"/>
      <c r="M1284" s="161"/>
      <c r="N1284" s="33">
        <f t="shared" si="173"/>
        <v>0</v>
      </c>
      <c r="O1284" s="5">
        <f t="shared" si="174"/>
        <v>0</v>
      </c>
      <c r="P1284" s="34" t="s">
        <v>15</v>
      </c>
    </row>
    <row r="1285" spans="1:25" s="60" customFormat="1" ht="12.75" x14ac:dyDescent="0.2">
      <c r="A1285" s="425"/>
      <c r="B1285" s="425" t="s">
        <v>1911</v>
      </c>
      <c r="C1285" s="104" t="s">
        <v>1919</v>
      </c>
      <c r="D1285" s="9" t="s">
        <v>1920</v>
      </c>
      <c r="E1285" s="26" t="s">
        <v>1842</v>
      </c>
      <c r="F1285" s="26">
        <v>6</v>
      </c>
      <c r="G1285" s="27">
        <v>2.77</v>
      </c>
      <c r="H1285" s="74">
        <f t="shared" si="172"/>
        <v>2.6315</v>
      </c>
      <c r="I1285" s="32" t="s">
        <v>1870</v>
      </c>
      <c r="J1285" s="32" t="s">
        <v>14</v>
      </c>
      <c r="K1285" s="254"/>
      <c r="L1285" s="161"/>
      <c r="M1285" s="161"/>
      <c r="N1285" s="33">
        <f t="shared" si="173"/>
        <v>0</v>
      </c>
      <c r="O1285" s="5">
        <f t="shared" si="174"/>
        <v>0</v>
      </c>
      <c r="P1285" s="34" t="s">
        <v>15</v>
      </c>
    </row>
    <row r="1286" spans="1:25" s="60" customFormat="1" ht="12.75" x14ac:dyDescent="0.2">
      <c r="A1286" s="425"/>
      <c r="B1286" s="425" t="s">
        <v>1911</v>
      </c>
      <c r="C1286" s="104" t="s">
        <v>1921</v>
      </c>
      <c r="D1286" s="9" t="s">
        <v>1922</v>
      </c>
      <c r="E1286" s="26" t="s">
        <v>1842</v>
      </c>
      <c r="F1286" s="26">
        <v>6</v>
      </c>
      <c r="G1286" s="27">
        <v>2.77</v>
      </c>
      <c r="H1286" s="74">
        <f t="shared" si="172"/>
        <v>2.6315</v>
      </c>
      <c r="I1286" s="32" t="s">
        <v>1870</v>
      </c>
      <c r="J1286" s="32" t="s">
        <v>14</v>
      </c>
      <c r="K1286" s="254"/>
      <c r="L1286" s="161"/>
      <c r="M1286" s="161"/>
      <c r="N1286" s="33">
        <f t="shared" si="173"/>
        <v>0</v>
      </c>
      <c r="O1286" s="5">
        <f t="shared" si="174"/>
        <v>0</v>
      </c>
      <c r="P1286" s="34" t="s">
        <v>15</v>
      </c>
    </row>
    <row r="1287" spans="1:25" s="60" customFormat="1" ht="12.75" x14ac:dyDescent="0.2">
      <c r="A1287" s="425"/>
      <c r="B1287" s="425" t="s">
        <v>1911</v>
      </c>
      <c r="C1287" s="104" t="s">
        <v>1923</v>
      </c>
      <c r="D1287" s="9" t="s">
        <v>1924</v>
      </c>
      <c r="E1287" s="26" t="s">
        <v>1842</v>
      </c>
      <c r="F1287" s="26">
        <v>6</v>
      </c>
      <c r="G1287" s="27">
        <v>3.03</v>
      </c>
      <c r="H1287" s="74">
        <f t="shared" si="172"/>
        <v>2.8784999999999998</v>
      </c>
      <c r="I1287" s="32" t="s">
        <v>1870</v>
      </c>
      <c r="J1287" s="32" t="s">
        <v>14</v>
      </c>
      <c r="K1287" s="254"/>
      <c r="L1287" s="161"/>
      <c r="M1287" s="161"/>
      <c r="N1287" s="33">
        <f t="shared" si="173"/>
        <v>0</v>
      </c>
      <c r="O1287" s="5">
        <f t="shared" si="174"/>
        <v>0</v>
      </c>
      <c r="P1287" s="34" t="s">
        <v>15</v>
      </c>
    </row>
    <row r="1288" spans="1:25" s="60" customFormat="1" ht="12.75" x14ac:dyDescent="0.2">
      <c r="A1288" s="425"/>
      <c r="B1288" s="425" t="s">
        <v>1911</v>
      </c>
      <c r="C1288" s="104" t="s">
        <v>1925</v>
      </c>
      <c r="D1288" s="9" t="s">
        <v>1926</v>
      </c>
      <c r="E1288" s="26" t="s">
        <v>1842</v>
      </c>
      <c r="F1288" s="26">
        <v>6</v>
      </c>
      <c r="G1288" s="27">
        <v>2.77</v>
      </c>
      <c r="H1288" s="74">
        <f t="shared" si="172"/>
        <v>2.6315</v>
      </c>
      <c r="I1288" s="32"/>
      <c r="J1288" s="32" t="s">
        <v>14</v>
      </c>
      <c r="K1288" s="254"/>
      <c r="L1288" s="161"/>
      <c r="M1288" s="161"/>
      <c r="N1288" s="33">
        <f t="shared" si="173"/>
        <v>0</v>
      </c>
      <c r="O1288" s="5">
        <f t="shared" si="174"/>
        <v>0</v>
      </c>
      <c r="P1288" s="34" t="s">
        <v>15</v>
      </c>
    </row>
    <row r="1289" spans="1:25" s="60" customFormat="1" ht="12.75" x14ac:dyDescent="0.2">
      <c r="A1289" s="425"/>
      <c r="B1289" s="425" t="s">
        <v>1911</v>
      </c>
      <c r="C1289" s="104" t="s">
        <v>1927</v>
      </c>
      <c r="D1289" s="9" t="s">
        <v>1928</v>
      </c>
      <c r="E1289" s="26" t="s">
        <v>1785</v>
      </c>
      <c r="F1289" s="26">
        <v>6</v>
      </c>
      <c r="G1289" s="27">
        <v>3.77</v>
      </c>
      <c r="H1289" s="74">
        <f t="shared" si="172"/>
        <v>3.5814999999999997</v>
      </c>
      <c r="I1289" s="32"/>
      <c r="J1289" s="32" t="s">
        <v>14</v>
      </c>
      <c r="K1289" s="254"/>
      <c r="L1289" s="161"/>
      <c r="M1289" s="161"/>
      <c r="N1289" s="33">
        <f t="shared" si="173"/>
        <v>0</v>
      </c>
      <c r="O1289" s="5">
        <f t="shared" si="174"/>
        <v>0</v>
      </c>
      <c r="P1289" s="34" t="s">
        <v>15</v>
      </c>
    </row>
    <row r="1290" spans="1:25" s="60" customFormat="1" ht="12.75" x14ac:dyDescent="0.2">
      <c r="A1290" s="425"/>
      <c r="B1290" s="425" t="s">
        <v>1911</v>
      </c>
      <c r="C1290" s="104" t="s">
        <v>1929</v>
      </c>
      <c r="D1290" s="9" t="s">
        <v>1930</v>
      </c>
      <c r="E1290" s="26" t="s">
        <v>1842</v>
      </c>
      <c r="F1290" s="26">
        <v>6</v>
      </c>
      <c r="G1290" s="27">
        <v>3.17</v>
      </c>
      <c r="H1290" s="74">
        <f t="shared" si="172"/>
        <v>3.0114999999999998</v>
      </c>
      <c r="I1290" s="32" t="s">
        <v>1536</v>
      </c>
      <c r="J1290" s="32" t="s">
        <v>14</v>
      </c>
      <c r="K1290" s="254"/>
      <c r="L1290" s="161"/>
      <c r="M1290" s="161"/>
      <c r="N1290" s="33">
        <f t="shared" si="173"/>
        <v>0</v>
      </c>
      <c r="O1290" s="5">
        <f t="shared" si="174"/>
        <v>0</v>
      </c>
      <c r="P1290" s="34" t="s">
        <v>15</v>
      </c>
    </row>
    <row r="1291" spans="1:25" s="60" customFormat="1" ht="12.75" x14ac:dyDescent="0.2">
      <c r="A1291" s="425"/>
      <c r="B1291" s="425" t="s">
        <v>1911</v>
      </c>
      <c r="C1291" s="104" t="s">
        <v>1931</v>
      </c>
      <c r="D1291" s="9" t="s">
        <v>1932</v>
      </c>
      <c r="E1291" s="26" t="s">
        <v>1842</v>
      </c>
      <c r="F1291" s="26">
        <v>6</v>
      </c>
      <c r="G1291" s="27">
        <v>2.68</v>
      </c>
      <c r="H1291" s="74">
        <f t="shared" si="172"/>
        <v>2.5459999999999998</v>
      </c>
      <c r="I1291" s="32" t="s">
        <v>1536</v>
      </c>
      <c r="J1291" s="32" t="s">
        <v>14</v>
      </c>
      <c r="K1291" s="254"/>
      <c r="L1291" s="161"/>
      <c r="M1291" s="161"/>
      <c r="N1291" s="33">
        <f t="shared" si="173"/>
        <v>0</v>
      </c>
      <c r="O1291" s="5">
        <f t="shared" si="174"/>
        <v>0</v>
      </c>
      <c r="P1291" s="34" t="s">
        <v>15</v>
      </c>
    </row>
    <row r="1292" spans="1:25" s="60" customFormat="1" ht="12.75" x14ac:dyDescent="0.2">
      <c r="A1292" s="425"/>
      <c r="B1292" s="425" t="s">
        <v>1911</v>
      </c>
      <c r="C1292" s="104" t="s">
        <v>1933</v>
      </c>
      <c r="D1292" s="9" t="s">
        <v>1934</v>
      </c>
      <c r="E1292" s="26" t="s">
        <v>1842</v>
      </c>
      <c r="F1292" s="26">
        <v>6</v>
      </c>
      <c r="G1292" s="27">
        <v>3.17</v>
      </c>
      <c r="H1292" s="74">
        <f t="shared" si="172"/>
        <v>3.0114999999999998</v>
      </c>
      <c r="I1292" s="32" t="s">
        <v>1536</v>
      </c>
      <c r="J1292" s="32" t="s">
        <v>14</v>
      </c>
      <c r="K1292" s="254"/>
      <c r="L1292" s="161"/>
      <c r="M1292" s="161"/>
      <c r="N1292" s="33">
        <f t="shared" si="173"/>
        <v>0</v>
      </c>
      <c r="O1292" s="5">
        <f t="shared" si="174"/>
        <v>0</v>
      </c>
      <c r="P1292" s="34" t="s">
        <v>15</v>
      </c>
    </row>
    <row r="1293" spans="1:25" s="60" customFormat="1" ht="12.75" x14ac:dyDescent="0.2">
      <c r="A1293" s="425"/>
      <c r="B1293" s="425" t="s">
        <v>1911</v>
      </c>
      <c r="C1293" s="62" t="s">
        <v>1935</v>
      </c>
      <c r="D1293" s="10" t="s">
        <v>1936</v>
      </c>
      <c r="E1293" s="36" t="s">
        <v>1842</v>
      </c>
      <c r="F1293" s="36">
        <v>6</v>
      </c>
      <c r="G1293" s="37">
        <v>2.33</v>
      </c>
      <c r="H1293" s="75">
        <f t="shared" si="172"/>
        <v>2.2134999999999998</v>
      </c>
      <c r="I1293" s="38" t="s">
        <v>1536</v>
      </c>
      <c r="J1293" s="38" t="s">
        <v>14</v>
      </c>
      <c r="K1293" s="254"/>
      <c r="L1293" s="162"/>
      <c r="M1293" s="162"/>
      <c r="N1293" s="39">
        <f t="shared" si="173"/>
        <v>0</v>
      </c>
      <c r="O1293" s="7">
        <f t="shared" si="174"/>
        <v>0</v>
      </c>
      <c r="P1293" s="40" t="s">
        <v>15</v>
      </c>
    </row>
    <row r="1294" spans="1:25" s="60" customFormat="1" ht="12.75" x14ac:dyDescent="0.2">
      <c r="A1294" s="425"/>
      <c r="B1294" s="425" t="s">
        <v>1911</v>
      </c>
      <c r="C1294" s="62" t="s">
        <v>1937</v>
      </c>
      <c r="D1294" s="10" t="s">
        <v>1938</v>
      </c>
      <c r="E1294" s="36" t="s">
        <v>1785</v>
      </c>
      <c r="F1294" s="36">
        <v>6</v>
      </c>
      <c r="G1294" s="37">
        <v>3.89</v>
      </c>
      <c r="H1294" s="75">
        <f t="shared" si="172"/>
        <v>3.6955</v>
      </c>
      <c r="I1294" s="38"/>
      <c r="J1294" s="38" t="s">
        <v>14</v>
      </c>
      <c r="K1294" s="256"/>
      <c r="L1294" s="162"/>
      <c r="M1294" s="162"/>
      <c r="N1294" s="39">
        <f t="shared" si="173"/>
        <v>0</v>
      </c>
      <c r="O1294" s="7">
        <f t="shared" si="174"/>
        <v>0</v>
      </c>
      <c r="P1294" s="40" t="s">
        <v>15</v>
      </c>
    </row>
    <row r="1295" spans="1:25" ht="23.25" x14ac:dyDescent="0.35">
      <c r="A1295" s="426"/>
      <c r="B1295" s="426" t="s">
        <v>1911</v>
      </c>
      <c r="D1295" s="252" t="s">
        <v>1939</v>
      </c>
      <c r="E1295" s="71"/>
      <c r="F1295" s="71"/>
      <c r="G1295" s="71"/>
      <c r="H1295" s="71"/>
      <c r="I1295" s="71"/>
      <c r="J1295" s="252"/>
      <c r="K1295" s="253"/>
      <c r="L1295" s="22"/>
      <c r="M1295" s="22"/>
      <c r="O1295" s="22"/>
      <c r="P1295" s="23"/>
      <c r="Q1295" s="60"/>
      <c r="R1295" s="60"/>
      <c r="S1295" s="60"/>
      <c r="T1295" s="60"/>
      <c r="U1295" s="60"/>
      <c r="V1295" s="60"/>
      <c r="W1295" s="60"/>
      <c r="X1295" s="60"/>
      <c r="Y1295" s="60"/>
    </row>
    <row r="1296" spans="1:25" s="60" customFormat="1" ht="12.75" x14ac:dyDescent="0.2">
      <c r="A1296" s="425"/>
      <c r="B1296" s="425" t="s">
        <v>1911</v>
      </c>
      <c r="C1296" s="61" t="s">
        <v>1940</v>
      </c>
      <c r="D1296" s="49" t="s">
        <v>1941</v>
      </c>
      <c r="E1296" s="45" t="s">
        <v>1942</v>
      </c>
      <c r="F1296" s="45">
        <v>6</v>
      </c>
      <c r="G1296" s="46">
        <v>1.89</v>
      </c>
      <c r="H1296" s="73">
        <f>G1296*0.95</f>
        <v>1.7954999999999999</v>
      </c>
      <c r="I1296" s="28" t="s">
        <v>1536</v>
      </c>
      <c r="J1296" s="28" t="s">
        <v>14</v>
      </c>
      <c r="K1296" s="253"/>
      <c r="L1296" s="160"/>
      <c r="M1296" s="160"/>
      <c r="N1296" s="29">
        <f t="shared" si="173"/>
        <v>0</v>
      </c>
      <c r="O1296" s="3">
        <f t="shared" si="174"/>
        <v>0</v>
      </c>
      <c r="P1296" s="30" t="s">
        <v>15</v>
      </c>
    </row>
    <row r="1297" spans="1:25" s="60" customFormat="1" ht="12.75" x14ac:dyDescent="0.2">
      <c r="A1297" s="425"/>
      <c r="B1297" s="425" t="s">
        <v>1911</v>
      </c>
      <c r="C1297" s="104" t="s">
        <v>1943</v>
      </c>
      <c r="D1297" s="9" t="s">
        <v>1944</v>
      </c>
      <c r="E1297" s="26" t="s">
        <v>1942</v>
      </c>
      <c r="F1297" s="26">
        <v>6</v>
      </c>
      <c r="G1297" s="27">
        <v>1.89</v>
      </c>
      <c r="H1297" s="74">
        <f>G1297*0.95</f>
        <v>1.7954999999999999</v>
      </c>
      <c r="I1297" s="32" t="s">
        <v>1536</v>
      </c>
      <c r="J1297" s="32" t="s">
        <v>14</v>
      </c>
      <c r="K1297" s="254"/>
      <c r="L1297" s="161"/>
      <c r="M1297" s="161"/>
      <c r="N1297" s="33">
        <f t="shared" si="173"/>
        <v>0</v>
      </c>
      <c r="O1297" s="5">
        <f t="shared" si="174"/>
        <v>0</v>
      </c>
      <c r="P1297" s="34" t="s">
        <v>15</v>
      </c>
    </row>
    <row r="1298" spans="1:25" s="60" customFormat="1" ht="12.75" x14ac:dyDescent="0.2">
      <c r="A1298" s="425"/>
      <c r="B1298" s="425" t="s">
        <v>1911</v>
      </c>
      <c r="C1298" s="62" t="s">
        <v>1945</v>
      </c>
      <c r="D1298" s="10" t="s">
        <v>1946</v>
      </c>
      <c r="E1298" s="36" t="s">
        <v>1942</v>
      </c>
      <c r="F1298" s="36">
        <v>6</v>
      </c>
      <c r="G1298" s="37">
        <v>1.42</v>
      </c>
      <c r="H1298" s="75">
        <f>G1298*0.95</f>
        <v>1.349</v>
      </c>
      <c r="I1298" s="38" t="s">
        <v>1536</v>
      </c>
      <c r="J1298" s="38" t="s">
        <v>14</v>
      </c>
      <c r="K1298" s="255"/>
      <c r="L1298" s="162"/>
      <c r="M1298" s="162"/>
      <c r="N1298" s="39">
        <f t="shared" si="173"/>
        <v>0</v>
      </c>
      <c r="O1298" s="7">
        <f t="shared" si="174"/>
        <v>0</v>
      </c>
      <c r="P1298" s="40" t="s">
        <v>15</v>
      </c>
    </row>
    <row r="1299" spans="1:25" x14ac:dyDescent="0.2">
      <c r="A1299" s="426"/>
      <c r="B1299" s="426"/>
      <c r="Q1299" s="60"/>
      <c r="R1299" s="60"/>
      <c r="S1299" s="60"/>
      <c r="T1299" s="60"/>
      <c r="U1299" s="60"/>
      <c r="V1299" s="60"/>
      <c r="W1299" s="60"/>
      <c r="X1299" s="60"/>
      <c r="Y1299" s="60"/>
    </row>
    <row r="1300" spans="1:25" ht="34.5" x14ac:dyDescent="0.2">
      <c r="A1300" s="426"/>
      <c r="B1300" s="426" t="s">
        <v>1911</v>
      </c>
      <c r="D1300" s="476" t="s">
        <v>1947</v>
      </c>
      <c r="E1300" s="476"/>
      <c r="F1300" s="476"/>
      <c r="G1300" s="476"/>
      <c r="H1300" s="476"/>
      <c r="I1300" s="476"/>
      <c r="J1300" s="476"/>
      <c r="K1300" s="476"/>
      <c r="Q1300" s="60"/>
      <c r="R1300" s="60"/>
      <c r="S1300" s="60"/>
      <c r="T1300" s="60"/>
      <c r="U1300" s="60"/>
      <c r="V1300" s="60"/>
      <c r="W1300" s="60"/>
      <c r="X1300" s="60"/>
      <c r="Y1300" s="60"/>
    </row>
    <row r="1301" spans="1:25" x14ac:dyDescent="0.2">
      <c r="A1301" s="427"/>
      <c r="B1301" s="427"/>
      <c r="C1301" s="24"/>
      <c r="D1301" s="24"/>
      <c r="E1301" s="477" t="s">
        <v>41</v>
      </c>
      <c r="F1301" s="478" t="s">
        <v>39</v>
      </c>
      <c r="G1301" s="479" t="s">
        <v>6</v>
      </c>
      <c r="H1301" s="481" t="s">
        <v>51</v>
      </c>
      <c r="I1301" s="482" t="s">
        <v>2</v>
      </c>
      <c r="J1301" s="483" t="s">
        <v>3</v>
      </c>
      <c r="K1301" s="484" t="s">
        <v>38</v>
      </c>
      <c r="L1301" s="460" t="s">
        <v>7</v>
      </c>
      <c r="M1301" s="461"/>
      <c r="N1301" s="461"/>
      <c r="O1301" s="461"/>
      <c r="P1301" s="462"/>
      <c r="Q1301" s="60"/>
      <c r="R1301" s="60"/>
      <c r="S1301" s="60"/>
      <c r="T1301" s="60"/>
      <c r="U1301" s="60"/>
      <c r="V1301" s="60"/>
      <c r="W1301" s="60"/>
      <c r="X1301" s="60"/>
      <c r="Y1301" s="60"/>
    </row>
    <row r="1302" spans="1:25" ht="15" customHeight="1" x14ac:dyDescent="0.2">
      <c r="A1302" s="426"/>
      <c r="B1302" s="426"/>
      <c r="C1302" s="463" t="s">
        <v>0</v>
      </c>
      <c r="D1302" s="464" t="s">
        <v>1</v>
      </c>
      <c r="E1302" s="477"/>
      <c r="F1302" s="478"/>
      <c r="G1302" s="480"/>
      <c r="H1302" s="481"/>
      <c r="I1302" s="482"/>
      <c r="J1302" s="483"/>
      <c r="K1302" s="484"/>
      <c r="L1302" s="466" t="s">
        <v>1806</v>
      </c>
      <c r="M1302" s="467"/>
      <c r="N1302" s="470" t="s">
        <v>4</v>
      </c>
      <c r="O1302" s="472" t="s">
        <v>9</v>
      </c>
      <c r="P1302" s="473" t="s">
        <v>52</v>
      </c>
      <c r="Q1302" s="60"/>
      <c r="R1302" s="60"/>
      <c r="S1302" s="60"/>
      <c r="T1302" s="60"/>
      <c r="U1302" s="60"/>
      <c r="V1302" s="60"/>
      <c r="W1302" s="60"/>
      <c r="X1302" s="60"/>
      <c r="Y1302" s="60"/>
    </row>
    <row r="1303" spans="1:25" ht="15" customHeight="1" x14ac:dyDescent="0.2">
      <c r="A1303" s="426"/>
      <c r="B1303" s="426"/>
      <c r="C1303" s="463"/>
      <c r="D1303" s="465"/>
      <c r="E1303" s="477"/>
      <c r="F1303" s="478"/>
      <c r="G1303" s="479"/>
      <c r="H1303" s="481"/>
      <c r="I1303" s="482"/>
      <c r="J1303" s="483"/>
      <c r="K1303" s="484"/>
      <c r="L1303" s="468"/>
      <c r="M1303" s="469"/>
      <c r="N1303" s="471"/>
      <c r="O1303" s="472"/>
      <c r="P1303" s="473"/>
      <c r="Q1303" s="60"/>
      <c r="R1303" s="60"/>
      <c r="S1303" s="60"/>
      <c r="T1303" s="60"/>
      <c r="U1303" s="60"/>
      <c r="V1303" s="60"/>
      <c r="W1303" s="60"/>
      <c r="X1303" s="60"/>
      <c r="Y1303" s="60"/>
    </row>
    <row r="1304" spans="1:25" ht="23.25" x14ac:dyDescent="0.35">
      <c r="A1304" s="426" t="s">
        <v>3807</v>
      </c>
      <c r="B1304" s="426" t="s">
        <v>1911</v>
      </c>
      <c r="D1304" s="252" t="s">
        <v>1948</v>
      </c>
      <c r="E1304" s="252"/>
      <c r="F1304" s="252"/>
      <c r="G1304" s="252"/>
      <c r="H1304" s="252"/>
      <c r="I1304" s="252"/>
      <c r="J1304" s="252"/>
      <c r="K1304" s="252"/>
      <c r="L1304" s="252"/>
      <c r="M1304" s="252"/>
      <c r="N1304" s="252"/>
      <c r="O1304" s="252"/>
      <c r="P1304" s="252"/>
      <c r="Q1304" s="60"/>
      <c r="R1304" s="60"/>
      <c r="S1304" s="60"/>
      <c r="T1304" s="60"/>
      <c r="U1304" s="60"/>
      <c r="V1304" s="60"/>
      <c r="W1304" s="60"/>
      <c r="X1304" s="60"/>
      <c r="Y1304" s="60"/>
    </row>
    <row r="1305" spans="1:25" s="60" customFormat="1" ht="12.75" x14ac:dyDescent="0.2">
      <c r="A1305" s="425" t="s">
        <v>3807</v>
      </c>
      <c r="B1305" s="425" t="s">
        <v>1911</v>
      </c>
      <c r="C1305" s="61" t="s">
        <v>1949</v>
      </c>
      <c r="D1305" s="143" t="s">
        <v>1950</v>
      </c>
      <c r="E1305" s="45" t="s">
        <v>1728</v>
      </c>
      <c r="F1305" s="45">
        <v>1</v>
      </c>
      <c r="G1305" s="46">
        <v>29.17</v>
      </c>
      <c r="H1305" s="73">
        <f t="shared" ref="H1305:H1316" si="175">G1305*0.95</f>
        <v>27.711500000000001</v>
      </c>
      <c r="I1305" s="28" t="s">
        <v>1811</v>
      </c>
      <c r="J1305" s="28" t="s">
        <v>14</v>
      </c>
      <c r="K1305" s="239"/>
      <c r="L1305" s="458"/>
      <c r="M1305" s="459"/>
      <c r="N1305" s="29">
        <f t="shared" ref="N1305:N1332" si="176">O1305*G1305</f>
        <v>0</v>
      </c>
      <c r="O1305" s="257">
        <f t="shared" ref="O1305:O1332" si="177">M1305+L1305*F1305</f>
        <v>0</v>
      </c>
      <c r="P1305" s="261" t="s">
        <v>15</v>
      </c>
    </row>
    <row r="1306" spans="1:25" s="60" customFormat="1" ht="12.75" x14ac:dyDescent="0.2">
      <c r="A1306" s="425" t="s">
        <v>3807</v>
      </c>
      <c r="B1306" s="425" t="s">
        <v>1911</v>
      </c>
      <c r="C1306" s="104" t="s">
        <v>1951</v>
      </c>
      <c r="D1306" s="144" t="s">
        <v>1820</v>
      </c>
      <c r="E1306" s="26" t="s">
        <v>1728</v>
      </c>
      <c r="F1306" s="26">
        <v>1</v>
      </c>
      <c r="G1306" s="27">
        <v>21.43</v>
      </c>
      <c r="H1306" s="74">
        <f t="shared" si="175"/>
        <v>20.358499999999999</v>
      </c>
      <c r="I1306" s="32" t="s">
        <v>1814</v>
      </c>
      <c r="J1306" s="32" t="s">
        <v>14</v>
      </c>
      <c r="K1306" s="18"/>
      <c r="L1306" s="454"/>
      <c r="M1306" s="455"/>
      <c r="N1306" s="33">
        <f t="shared" si="176"/>
        <v>0</v>
      </c>
      <c r="O1306" s="258">
        <f t="shared" si="177"/>
        <v>0</v>
      </c>
      <c r="P1306" s="262" t="s">
        <v>15</v>
      </c>
    </row>
    <row r="1307" spans="1:25" s="60" customFormat="1" ht="12.75" x14ac:dyDescent="0.2">
      <c r="A1307" s="425" t="s">
        <v>3807</v>
      </c>
      <c r="B1307" s="425" t="s">
        <v>1911</v>
      </c>
      <c r="C1307" s="104" t="s">
        <v>1952</v>
      </c>
      <c r="D1307" s="9" t="s">
        <v>1953</v>
      </c>
      <c r="E1307" s="26" t="s">
        <v>1728</v>
      </c>
      <c r="F1307" s="26">
        <v>1</v>
      </c>
      <c r="G1307" s="27">
        <v>33.630000000000003</v>
      </c>
      <c r="H1307" s="74">
        <f t="shared" si="175"/>
        <v>31.948499999999999</v>
      </c>
      <c r="I1307" s="32" t="s">
        <v>1811</v>
      </c>
      <c r="J1307" s="32" t="s">
        <v>14</v>
      </c>
      <c r="K1307" s="18"/>
      <c r="L1307" s="454"/>
      <c r="M1307" s="455"/>
      <c r="N1307" s="33">
        <f t="shared" si="176"/>
        <v>0</v>
      </c>
      <c r="O1307" s="258">
        <f t="shared" si="177"/>
        <v>0</v>
      </c>
      <c r="P1307" s="262" t="s">
        <v>15</v>
      </c>
    </row>
    <row r="1308" spans="1:25" s="60" customFormat="1" ht="12.75" x14ac:dyDescent="0.2">
      <c r="A1308" s="425" t="s">
        <v>3807</v>
      </c>
      <c r="B1308" s="425" t="s">
        <v>1911</v>
      </c>
      <c r="C1308" s="104" t="s">
        <v>3881</v>
      </c>
      <c r="D1308" s="144" t="s">
        <v>3882</v>
      </c>
      <c r="E1308" s="26" t="s">
        <v>1728</v>
      </c>
      <c r="F1308" s="26">
        <v>1</v>
      </c>
      <c r="G1308" s="27">
        <v>31.31</v>
      </c>
      <c r="H1308" s="74">
        <f t="shared" si="175"/>
        <v>29.744499999999999</v>
      </c>
      <c r="I1308" s="32" t="s">
        <v>1811</v>
      </c>
      <c r="J1308" s="32" t="s">
        <v>14</v>
      </c>
      <c r="K1308" s="18"/>
      <c r="L1308" s="454"/>
      <c r="M1308" s="455"/>
      <c r="N1308" s="33">
        <f t="shared" si="176"/>
        <v>0</v>
      </c>
      <c r="O1308" s="258">
        <f t="shared" si="177"/>
        <v>0</v>
      </c>
      <c r="P1308" s="262" t="s">
        <v>15</v>
      </c>
    </row>
    <row r="1309" spans="1:25" s="60" customFormat="1" ht="12.75" x14ac:dyDescent="0.2">
      <c r="A1309" s="425" t="s">
        <v>3807</v>
      </c>
      <c r="B1309" s="425" t="s">
        <v>1911</v>
      </c>
      <c r="C1309" s="104" t="s">
        <v>1954</v>
      </c>
      <c r="D1309" s="9" t="s">
        <v>3880</v>
      </c>
      <c r="E1309" s="26" t="s">
        <v>1728</v>
      </c>
      <c r="F1309" s="26">
        <v>1</v>
      </c>
      <c r="G1309" s="27">
        <v>21.65</v>
      </c>
      <c r="H1309" s="74">
        <f t="shared" si="175"/>
        <v>20.567499999999999</v>
      </c>
      <c r="I1309" s="32" t="s">
        <v>1814</v>
      </c>
      <c r="J1309" s="32" t="s">
        <v>14</v>
      </c>
      <c r="K1309" s="18"/>
      <c r="L1309" s="454"/>
      <c r="M1309" s="455"/>
      <c r="N1309" s="33">
        <f t="shared" si="176"/>
        <v>0</v>
      </c>
      <c r="O1309" s="258">
        <f t="shared" si="177"/>
        <v>0</v>
      </c>
      <c r="P1309" s="262" t="s">
        <v>15</v>
      </c>
    </row>
    <row r="1310" spans="1:25" s="60" customFormat="1" ht="12.75" x14ac:dyDescent="0.2">
      <c r="A1310" s="425" t="s">
        <v>3807</v>
      </c>
      <c r="B1310" s="425" t="s">
        <v>1911</v>
      </c>
      <c r="C1310" s="104" t="s">
        <v>1955</v>
      </c>
      <c r="D1310" s="9" t="s">
        <v>1956</v>
      </c>
      <c r="E1310" s="26" t="s">
        <v>1728</v>
      </c>
      <c r="F1310" s="26">
        <v>1</v>
      </c>
      <c r="G1310" s="27">
        <v>39.33</v>
      </c>
      <c r="H1310" s="74">
        <f t="shared" si="175"/>
        <v>37.363499999999995</v>
      </c>
      <c r="I1310" s="32" t="s">
        <v>1814</v>
      </c>
      <c r="J1310" s="32" t="s">
        <v>14</v>
      </c>
      <c r="K1310" s="18"/>
      <c r="L1310" s="454"/>
      <c r="M1310" s="455"/>
      <c r="N1310" s="33">
        <f t="shared" si="176"/>
        <v>0</v>
      </c>
      <c r="O1310" s="258">
        <f t="shared" si="177"/>
        <v>0</v>
      </c>
      <c r="P1310" s="262" t="s">
        <v>15</v>
      </c>
    </row>
    <row r="1311" spans="1:25" s="60" customFormat="1" ht="12.75" x14ac:dyDescent="0.2">
      <c r="A1311" s="425" t="s">
        <v>3807</v>
      </c>
      <c r="B1311" s="425" t="s">
        <v>1911</v>
      </c>
      <c r="C1311" s="62" t="s">
        <v>1957</v>
      </c>
      <c r="D1311" s="10" t="s">
        <v>1816</v>
      </c>
      <c r="E1311" s="36" t="s">
        <v>1728</v>
      </c>
      <c r="F1311" s="36">
        <v>1</v>
      </c>
      <c r="G1311" s="37">
        <v>22.05</v>
      </c>
      <c r="H1311" s="75">
        <f t="shared" si="175"/>
        <v>20.947499999999998</v>
      </c>
      <c r="I1311" s="38" t="s">
        <v>1814</v>
      </c>
      <c r="J1311" s="38" t="s">
        <v>14</v>
      </c>
      <c r="K1311" s="19"/>
      <c r="L1311" s="456"/>
      <c r="M1311" s="457"/>
      <c r="N1311" s="39">
        <f t="shared" si="176"/>
        <v>0</v>
      </c>
      <c r="O1311" s="259">
        <f t="shared" si="177"/>
        <v>0</v>
      </c>
      <c r="P1311" s="263" t="s">
        <v>15</v>
      </c>
    </row>
    <row r="1312" spans="1:25" s="60" customFormat="1" ht="12.75" x14ac:dyDescent="0.2">
      <c r="A1312" s="425" t="s">
        <v>3807</v>
      </c>
      <c r="B1312" s="425" t="s">
        <v>1911</v>
      </c>
      <c r="C1312" s="104" t="s">
        <v>1958</v>
      </c>
      <c r="D1312" s="9" t="s">
        <v>1959</v>
      </c>
      <c r="E1312" s="26" t="s">
        <v>1728</v>
      </c>
      <c r="F1312" s="26">
        <v>1</v>
      </c>
      <c r="G1312" s="27">
        <v>31.31</v>
      </c>
      <c r="H1312" s="74">
        <f t="shared" si="175"/>
        <v>29.744499999999999</v>
      </c>
      <c r="I1312" s="32" t="s">
        <v>1845</v>
      </c>
      <c r="J1312" s="32" t="s">
        <v>14</v>
      </c>
      <c r="K1312" s="18"/>
      <c r="L1312" s="458"/>
      <c r="M1312" s="459"/>
      <c r="N1312" s="33">
        <f t="shared" si="176"/>
        <v>0</v>
      </c>
      <c r="O1312" s="258">
        <f t="shared" si="177"/>
        <v>0</v>
      </c>
      <c r="P1312" s="262" t="s">
        <v>15</v>
      </c>
    </row>
    <row r="1313" spans="1:25" s="60" customFormat="1" ht="12.75" x14ac:dyDescent="0.2">
      <c r="A1313" s="425" t="s">
        <v>3807</v>
      </c>
      <c r="B1313" s="425" t="s">
        <v>1911</v>
      </c>
      <c r="C1313" s="104" t="s">
        <v>1960</v>
      </c>
      <c r="D1313" s="9" t="s">
        <v>1847</v>
      </c>
      <c r="E1313" s="26" t="s">
        <v>1728</v>
      </c>
      <c r="F1313" s="26">
        <v>1</v>
      </c>
      <c r="G1313" s="27">
        <v>24.68</v>
      </c>
      <c r="H1313" s="74">
        <f t="shared" si="175"/>
        <v>23.445999999999998</v>
      </c>
      <c r="I1313" s="32" t="s">
        <v>1848</v>
      </c>
      <c r="J1313" s="32" t="s">
        <v>14</v>
      </c>
      <c r="K1313" s="18"/>
      <c r="L1313" s="454"/>
      <c r="M1313" s="455"/>
      <c r="N1313" s="33">
        <f t="shared" si="176"/>
        <v>0</v>
      </c>
      <c r="O1313" s="258">
        <f t="shared" si="177"/>
        <v>0</v>
      </c>
      <c r="P1313" s="262" t="s">
        <v>15</v>
      </c>
    </row>
    <row r="1314" spans="1:25" s="60" customFormat="1" ht="12.75" x14ac:dyDescent="0.2">
      <c r="A1314" s="425" t="s">
        <v>3807</v>
      </c>
      <c r="B1314" s="425" t="s">
        <v>1911</v>
      </c>
      <c r="C1314" s="104" t="s">
        <v>1961</v>
      </c>
      <c r="D1314" s="9" t="s">
        <v>1962</v>
      </c>
      <c r="E1314" s="26" t="s">
        <v>1728</v>
      </c>
      <c r="F1314" s="26">
        <v>1</v>
      </c>
      <c r="G1314" s="27">
        <v>29.36</v>
      </c>
      <c r="H1314" s="74">
        <f t="shared" si="175"/>
        <v>27.891999999999999</v>
      </c>
      <c r="I1314" s="32" t="s">
        <v>1845</v>
      </c>
      <c r="J1314" s="32" t="s">
        <v>14</v>
      </c>
      <c r="K1314" s="18"/>
      <c r="L1314" s="454"/>
      <c r="M1314" s="455"/>
      <c r="N1314" s="33">
        <f t="shared" si="176"/>
        <v>0</v>
      </c>
      <c r="O1314" s="258">
        <f t="shared" si="177"/>
        <v>0</v>
      </c>
      <c r="P1314" s="262" t="s">
        <v>15</v>
      </c>
    </row>
    <row r="1315" spans="1:25" s="60" customFormat="1" ht="12.75" x14ac:dyDescent="0.2">
      <c r="A1315" s="425" t="s">
        <v>3807</v>
      </c>
      <c r="B1315" s="425" t="s">
        <v>1911</v>
      </c>
      <c r="C1315" s="104" t="s">
        <v>1963</v>
      </c>
      <c r="D1315" s="9" t="s">
        <v>1964</v>
      </c>
      <c r="E1315" s="26" t="s">
        <v>1728</v>
      </c>
      <c r="F1315" s="26">
        <v>1</v>
      </c>
      <c r="G1315" s="27">
        <v>25.12</v>
      </c>
      <c r="H1315" s="74">
        <f t="shared" si="175"/>
        <v>23.864000000000001</v>
      </c>
      <c r="I1315" s="32" t="s">
        <v>1845</v>
      </c>
      <c r="J1315" s="32" t="s">
        <v>14</v>
      </c>
      <c r="K1315" s="18"/>
      <c r="L1315" s="454"/>
      <c r="M1315" s="455"/>
      <c r="N1315" s="33">
        <f t="shared" si="176"/>
        <v>0</v>
      </c>
      <c r="O1315" s="258">
        <f t="shared" si="177"/>
        <v>0</v>
      </c>
      <c r="P1315" s="262" t="s">
        <v>15</v>
      </c>
    </row>
    <row r="1316" spans="1:25" s="60" customFormat="1" ht="12.75" x14ac:dyDescent="0.2">
      <c r="A1316" s="425" t="s">
        <v>3807</v>
      </c>
      <c r="B1316" s="425" t="s">
        <v>1911</v>
      </c>
      <c r="C1316" s="62" t="s">
        <v>1965</v>
      </c>
      <c r="D1316" s="10" t="s">
        <v>1966</v>
      </c>
      <c r="E1316" s="36" t="s">
        <v>1728</v>
      </c>
      <c r="F1316" s="36">
        <v>1</v>
      </c>
      <c r="G1316" s="37">
        <v>27.05</v>
      </c>
      <c r="H1316" s="75">
        <f t="shared" si="175"/>
        <v>25.697499999999998</v>
      </c>
      <c r="I1316" s="38" t="s">
        <v>1845</v>
      </c>
      <c r="J1316" s="38" t="s">
        <v>14</v>
      </c>
      <c r="K1316" s="19"/>
      <c r="L1316" s="456"/>
      <c r="M1316" s="457"/>
      <c r="N1316" s="39">
        <f t="shared" si="176"/>
        <v>0</v>
      </c>
      <c r="O1316" s="259">
        <f t="shared" si="177"/>
        <v>0</v>
      </c>
      <c r="P1316" s="263" t="s">
        <v>15</v>
      </c>
    </row>
    <row r="1317" spans="1:25" ht="23.25" x14ac:dyDescent="0.35">
      <c r="A1317" s="426" t="s">
        <v>3807</v>
      </c>
      <c r="B1317" s="426" t="s">
        <v>1911</v>
      </c>
      <c r="D1317" s="252" t="s">
        <v>1967</v>
      </c>
      <c r="E1317" s="71"/>
      <c r="F1317" s="71"/>
      <c r="G1317" s="71"/>
      <c r="H1317" s="71"/>
      <c r="I1317" s="71"/>
      <c r="J1317" s="71"/>
      <c r="K1317" s="71"/>
      <c r="L1317" s="22"/>
      <c r="M1317" s="22"/>
      <c r="O1317" s="22"/>
      <c r="P1317" s="23"/>
      <c r="Q1317" s="60"/>
      <c r="R1317" s="60"/>
      <c r="S1317" s="60"/>
      <c r="T1317" s="60"/>
      <c r="U1317" s="60"/>
      <c r="V1317" s="60"/>
      <c r="W1317" s="60"/>
      <c r="X1317" s="60"/>
      <c r="Y1317" s="60"/>
    </row>
    <row r="1318" spans="1:25" s="60" customFormat="1" ht="12.75" x14ac:dyDescent="0.2">
      <c r="A1318" s="425" t="s">
        <v>3807</v>
      </c>
      <c r="B1318" s="425" t="s">
        <v>1911</v>
      </c>
      <c r="C1318" s="105" t="s">
        <v>1968</v>
      </c>
      <c r="D1318" s="189" t="s">
        <v>1969</v>
      </c>
      <c r="E1318" s="64" t="s">
        <v>1728</v>
      </c>
      <c r="F1318" s="64">
        <v>1</v>
      </c>
      <c r="G1318" s="76">
        <v>16.2</v>
      </c>
      <c r="H1318" s="77">
        <f>G1318*0.95</f>
        <v>15.389999999999999</v>
      </c>
      <c r="I1318" s="78" t="s">
        <v>1870</v>
      </c>
      <c r="J1318" s="78" t="s">
        <v>14</v>
      </c>
      <c r="K1318" s="238"/>
      <c r="L1318" s="474"/>
      <c r="M1318" s="475"/>
      <c r="N1318" s="65">
        <f t="shared" si="176"/>
        <v>0</v>
      </c>
      <c r="O1318" s="260">
        <f t="shared" si="177"/>
        <v>0</v>
      </c>
      <c r="P1318" s="264" t="s">
        <v>15</v>
      </c>
    </row>
    <row r="1319" spans="1:25" s="60" customFormat="1" ht="12.75" x14ac:dyDescent="0.2">
      <c r="A1319" s="425" t="s">
        <v>3807</v>
      </c>
      <c r="B1319" s="425" t="s">
        <v>1911</v>
      </c>
      <c r="C1319" s="61" t="s">
        <v>1970</v>
      </c>
      <c r="D1319" s="143" t="s">
        <v>1898</v>
      </c>
      <c r="E1319" s="45" t="s">
        <v>1728</v>
      </c>
      <c r="F1319" s="45">
        <v>1</v>
      </c>
      <c r="G1319" s="46">
        <v>24.38</v>
      </c>
      <c r="H1319" s="73">
        <f>G1319*0.95</f>
        <v>23.160999999999998</v>
      </c>
      <c r="I1319" s="28" t="s">
        <v>1913</v>
      </c>
      <c r="J1319" s="28" t="s">
        <v>14</v>
      </c>
      <c r="K1319" s="239"/>
      <c r="L1319" s="458"/>
      <c r="M1319" s="459"/>
      <c r="N1319" s="29">
        <f t="shared" si="176"/>
        <v>0</v>
      </c>
      <c r="O1319" s="257">
        <f t="shared" si="177"/>
        <v>0</v>
      </c>
      <c r="P1319" s="261" t="s">
        <v>15</v>
      </c>
    </row>
    <row r="1320" spans="1:25" s="60" customFormat="1" ht="12.75" x14ac:dyDescent="0.2">
      <c r="A1320" s="425" t="s">
        <v>3807</v>
      </c>
      <c r="B1320" s="425" t="s">
        <v>1911</v>
      </c>
      <c r="C1320" s="62" t="s">
        <v>1971</v>
      </c>
      <c r="D1320" s="10" t="s">
        <v>1904</v>
      </c>
      <c r="E1320" s="36" t="s">
        <v>1728</v>
      </c>
      <c r="F1320" s="36">
        <v>1</v>
      </c>
      <c r="G1320" s="37">
        <v>31.39</v>
      </c>
      <c r="H1320" s="75">
        <f>G1320*0.95</f>
        <v>29.820499999999999</v>
      </c>
      <c r="I1320" s="38" t="s">
        <v>1913</v>
      </c>
      <c r="J1320" s="38" t="s">
        <v>14</v>
      </c>
      <c r="K1320" s="19"/>
      <c r="L1320" s="456"/>
      <c r="M1320" s="457"/>
      <c r="N1320" s="39">
        <f t="shared" si="176"/>
        <v>0</v>
      </c>
      <c r="O1320" s="259">
        <f t="shared" si="177"/>
        <v>0</v>
      </c>
      <c r="P1320" s="263" t="s">
        <v>15</v>
      </c>
    </row>
    <row r="1321" spans="1:25" ht="23.25" x14ac:dyDescent="0.35">
      <c r="A1321" s="426" t="s">
        <v>3807</v>
      </c>
      <c r="B1321" s="426" t="s">
        <v>1911</v>
      </c>
      <c r="D1321" s="252" t="s">
        <v>1972</v>
      </c>
      <c r="E1321" s="71"/>
      <c r="F1321" s="71"/>
      <c r="G1321" s="71"/>
      <c r="H1321" s="71"/>
      <c r="I1321" s="71"/>
      <c r="J1321" s="71"/>
      <c r="K1321" s="71"/>
      <c r="L1321" s="22"/>
      <c r="M1321" s="22"/>
      <c r="O1321" s="22"/>
      <c r="P1321" s="23"/>
      <c r="Q1321" s="60"/>
      <c r="R1321" s="60"/>
      <c r="S1321" s="60"/>
      <c r="T1321" s="60"/>
      <c r="U1321" s="60"/>
      <c r="V1321" s="60"/>
      <c r="W1321" s="60"/>
      <c r="X1321" s="60"/>
      <c r="Y1321" s="60"/>
    </row>
    <row r="1322" spans="1:25" s="60" customFormat="1" ht="12.75" x14ac:dyDescent="0.2">
      <c r="A1322" s="425" t="s">
        <v>3807</v>
      </c>
      <c r="B1322" s="425" t="s">
        <v>1911</v>
      </c>
      <c r="C1322" s="61" t="s">
        <v>1973</v>
      </c>
      <c r="D1322" s="143" t="s">
        <v>1974</v>
      </c>
      <c r="E1322" s="45" t="s">
        <v>1794</v>
      </c>
      <c r="F1322" s="45">
        <v>1</v>
      </c>
      <c r="G1322" s="46">
        <v>16.600000000000001</v>
      </c>
      <c r="H1322" s="73">
        <f t="shared" ref="H1322:H1332" si="178">G1322*0.95</f>
        <v>15.770000000000001</v>
      </c>
      <c r="I1322" s="28" t="s">
        <v>1536</v>
      </c>
      <c r="J1322" s="28" t="s">
        <v>14</v>
      </c>
      <c r="K1322" s="239"/>
      <c r="L1322" s="458"/>
      <c r="M1322" s="459"/>
      <c r="N1322" s="29">
        <f t="shared" si="176"/>
        <v>0</v>
      </c>
      <c r="O1322" s="257">
        <f t="shared" si="177"/>
        <v>0</v>
      </c>
      <c r="P1322" s="261" t="s">
        <v>15</v>
      </c>
    </row>
    <row r="1323" spans="1:25" s="60" customFormat="1" ht="12.75" x14ac:dyDescent="0.2">
      <c r="A1323" s="425" t="s">
        <v>3807</v>
      </c>
      <c r="B1323" s="425" t="s">
        <v>1911</v>
      </c>
      <c r="C1323" s="104" t="s">
        <v>1975</v>
      </c>
      <c r="D1323" s="144" t="s">
        <v>1976</v>
      </c>
      <c r="E1323" s="26" t="s">
        <v>1794</v>
      </c>
      <c r="F1323" s="26">
        <v>1</v>
      </c>
      <c r="G1323" s="27">
        <v>13.73</v>
      </c>
      <c r="H1323" s="74">
        <f t="shared" si="178"/>
        <v>13.0435</v>
      </c>
      <c r="I1323" s="32"/>
      <c r="J1323" s="32" t="s">
        <v>14</v>
      </c>
      <c r="K1323" s="18"/>
      <c r="L1323" s="454"/>
      <c r="M1323" s="455"/>
      <c r="N1323" s="33">
        <f t="shared" si="176"/>
        <v>0</v>
      </c>
      <c r="O1323" s="258">
        <f t="shared" si="177"/>
        <v>0</v>
      </c>
      <c r="P1323" s="262" t="s">
        <v>15</v>
      </c>
    </row>
    <row r="1324" spans="1:25" s="60" customFormat="1" ht="12.75" x14ac:dyDescent="0.2">
      <c r="A1324" s="425" t="s">
        <v>3807</v>
      </c>
      <c r="B1324" s="425" t="s">
        <v>1911</v>
      </c>
      <c r="C1324" s="62" t="s">
        <v>1977</v>
      </c>
      <c r="D1324" s="50" t="s">
        <v>1978</v>
      </c>
      <c r="E1324" s="36" t="s">
        <v>1794</v>
      </c>
      <c r="F1324" s="36">
        <v>1</v>
      </c>
      <c r="G1324" s="37">
        <v>22.27</v>
      </c>
      <c r="H1324" s="75">
        <f t="shared" si="178"/>
        <v>21.156499999999998</v>
      </c>
      <c r="I1324" s="38" t="s">
        <v>1536</v>
      </c>
      <c r="J1324" s="38" t="s">
        <v>14</v>
      </c>
      <c r="K1324" s="19"/>
      <c r="L1324" s="456"/>
      <c r="M1324" s="457"/>
      <c r="N1324" s="39">
        <f t="shared" si="176"/>
        <v>0</v>
      </c>
      <c r="O1324" s="259">
        <f t="shared" si="177"/>
        <v>0</v>
      </c>
      <c r="P1324" s="263" t="s">
        <v>15</v>
      </c>
    </row>
    <row r="1325" spans="1:25" s="60" customFormat="1" ht="12.75" x14ac:dyDescent="0.2">
      <c r="A1325" s="425" t="s">
        <v>3807</v>
      </c>
      <c r="B1325" s="425" t="s">
        <v>1911</v>
      </c>
      <c r="C1325" s="61" t="s">
        <v>1979</v>
      </c>
      <c r="D1325" s="49" t="s">
        <v>1980</v>
      </c>
      <c r="E1325" s="45" t="s">
        <v>1794</v>
      </c>
      <c r="F1325" s="45">
        <v>1</v>
      </c>
      <c r="G1325" s="46">
        <v>34.04</v>
      </c>
      <c r="H1325" s="73">
        <f t="shared" si="178"/>
        <v>32.338000000000001</v>
      </c>
      <c r="I1325" s="28"/>
      <c r="J1325" s="28" t="s">
        <v>14</v>
      </c>
      <c r="K1325" s="239"/>
      <c r="L1325" s="458"/>
      <c r="M1325" s="459"/>
      <c r="N1325" s="29">
        <f t="shared" si="176"/>
        <v>0</v>
      </c>
      <c r="O1325" s="257">
        <f t="shared" si="177"/>
        <v>0</v>
      </c>
      <c r="P1325" s="261" t="s">
        <v>15</v>
      </c>
    </row>
    <row r="1326" spans="1:25" s="60" customFormat="1" ht="12.75" x14ac:dyDescent="0.2">
      <c r="A1326" s="425" t="s">
        <v>3807</v>
      </c>
      <c r="B1326" s="425" t="s">
        <v>1911</v>
      </c>
      <c r="C1326" s="104" t="s">
        <v>1981</v>
      </c>
      <c r="D1326" s="9" t="s">
        <v>1982</v>
      </c>
      <c r="E1326" s="26" t="s">
        <v>1794</v>
      </c>
      <c r="F1326" s="26">
        <v>1</v>
      </c>
      <c r="G1326" s="27">
        <v>10.61</v>
      </c>
      <c r="H1326" s="74">
        <f t="shared" si="178"/>
        <v>10.079499999999999</v>
      </c>
      <c r="I1326" s="32" t="s">
        <v>3036</v>
      </c>
      <c r="J1326" s="32" t="s">
        <v>14</v>
      </c>
      <c r="K1326" s="18"/>
      <c r="L1326" s="454"/>
      <c r="M1326" s="455"/>
      <c r="N1326" s="33">
        <f t="shared" si="176"/>
        <v>0</v>
      </c>
      <c r="O1326" s="258">
        <f t="shared" si="177"/>
        <v>0</v>
      </c>
      <c r="P1326" s="262" t="s">
        <v>15</v>
      </c>
    </row>
    <row r="1327" spans="1:25" s="60" customFormat="1" ht="12.75" x14ac:dyDescent="0.2">
      <c r="A1327" s="425" t="s">
        <v>3807</v>
      </c>
      <c r="B1327" s="425" t="s">
        <v>1911</v>
      </c>
      <c r="C1327" s="104" t="s">
        <v>1983</v>
      </c>
      <c r="D1327" s="9" t="s">
        <v>1984</v>
      </c>
      <c r="E1327" s="26" t="s">
        <v>1728</v>
      </c>
      <c r="F1327" s="26">
        <v>1</v>
      </c>
      <c r="G1327" s="27">
        <v>19.47</v>
      </c>
      <c r="H1327" s="74">
        <f t="shared" si="178"/>
        <v>18.496499999999997</v>
      </c>
      <c r="I1327" s="32" t="s">
        <v>1536</v>
      </c>
      <c r="J1327" s="32" t="s">
        <v>14</v>
      </c>
      <c r="K1327" s="18"/>
      <c r="L1327" s="454"/>
      <c r="M1327" s="455"/>
      <c r="N1327" s="33">
        <f t="shared" si="176"/>
        <v>0</v>
      </c>
      <c r="O1327" s="258">
        <f t="shared" si="177"/>
        <v>0</v>
      </c>
      <c r="P1327" s="262" t="s">
        <v>15</v>
      </c>
    </row>
    <row r="1328" spans="1:25" s="60" customFormat="1" ht="12.75" x14ac:dyDescent="0.2">
      <c r="A1328" s="425" t="s">
        <v>3807</v>
      </c>
      <c r="B1328" s="425" t="s">
        <v>1911</v>
      </c>
      <c r="C1328" s="104" t="s">
        <v>1985</v>
      </c>
      <c r="D1328" s="9" t="s">
        <v>1986</v>
      </c>
      <c r="E1328" s="26" t="s">
        <v>1728</v>
      </c>
      <c r="F1328" s="26">
        <v>1</v>
      </c>
      <c r="G1328" s="27">
        <v>22.63</v>
      </c>
      <c r="H1328" s="74">
        <f t="shared" si="178"/>
        <v>21.498499999999996</v>
      </c>
      <c r="I1328" s="32" t="s">
        <v>1536</v>
      </c>
      <c r="J1328" s="32" t="s">
        <v>14</v>
      </c>
      <c r="K1328" s="18"/>
      <c r="L1328" s="454"/>
      <c r="M1328" s="455"/>
      <c r="N1328" s="33">
        <f t="shared" si="176"/>
        <v>0</v>
      </c>
      <c r="O1328" s="258">
        <f t="shared" si="177"/>
        <v>0</v>
      </c>
      <c r="P1328" s="262" t="s">
        <v>15</v>
      </c>
    </row>
    <row r="1329" spans="1:25" s="60" customFormat="1" ht="12.75" x14ac:dyDescent="0.2">
      <c r="A1329" s="425" t="s">
        <v>3807</v>
      </c>
      <c r="B1329" s="425" t="s">
        <v>1911</v>
      </c>
      <c r="C1329" s="104" t="s">
        <v>1987</v>
      </c>
      <c r="D1329" s="9" t="s">
        <v>1988</v>
      </c>
      <c r="E1329" s="26" t="s">
        <v>1728</v>
      </c>
      <c r="F1329" s="26">
        <v>1</v>
      </c>
      <c r="G1329" s="27">
        <v>22.63</v>
      </c>
      <c r="H1329" s="74">
        <f t="shared" si="178"/>
        <v>21.498499999999996</v>
      </c>
      <c r="I1329" s="32" t="s">
        <v>1536</v>
      </c>
      <c r="J1329" s="32" t="s">
        <v>14</v>
      </c>
      <c r="K1329" s="18"/>
      <c r="L1329" s="454"/>
      <c r="M1329" s="455"/>
      <c r="N1329" s="33">
        <f t="shared" si="176"/>
        <v>0</v>
      </c>
      <c r="O1329" s="258">
        <f t="shared" si="177"/>
        <v>0</v>
      </c>
      <c r="P1329" s="262" t="s">
        <v>15</v>
      </c>
    </row>
    <row r="1330" spans="1:25" s="60" customFormat="1" ht="12.75" x14ac:dyDescent="0.2">
      <c r="A1330" s="425" t="s">
        <v>3807</v>
      </c>
      <c r="B1330" s="425" t="s">
        <v>1911</v>
      </c>
      <c r="C1330" s="104" t="s">
        <v>1989</v>
      </c>
      <c r="D1330" s="9" t="s">
        <v>1990</v>
      </c>
      <c r="E1330" s="26" t="s">
        <v>1728</v>
      </c>
      <c r="F1330" s="26">
        <v>1</v>
      </c>
      <c r="G1330" s="27">
        <v>20.78</v>
      </c>
      <c r="H1330" s="74">
        <f t="shared" si="178"/>
        <v>19.741</v>
      </c>
      <c r="I1330" s="32" t="s">
        <v>1536</v>
      </c>
      <c r="J1330" s="32" t="s">
        <v>14</v>
      </c>
      <c r="K1330" s="18"/>
      <c r="L1330" s="454"/>
      <c r="M1330" s="455"/>
      <c r="N1330" s="33">
        <f t="shared" si="176"/>
        <v>0</v>
      </c>
      <c r="O1330" s="258">
        <f t="shared" si="177"/>
        <v>0</v>
      </c>
      <c r="P1330" s="262" t="s">
        <v>15</v>
      </c>
    </row>
    <row r="1331" spans="1:25" s="60" customFormat="1" ht="12.75" x14ac:dyDescent="0.2">
      <c r="A1331" s="425" t="s">
        <v>3807</v>
      </c>
      <c r="B1331" s="425" t="s">
        <v>1911</v>
      </c>
      <c r="C1331" s="104" t="s">
        <v>1991</v>
      </c>
      <c r="D1331" s="9" t="s">
        <v>1992</v>
      </c>
      <c r="E1331" s="26" t="s">
        <v>1794</v>
      </c>
      <c r="F1331" s="26">
        <v>1</v>
      </c>
      <c r="G1331" s="27">
        <v>35.090000000000003</v>
      </c>
      <c r="H1331" s="74">
        <f t="shared" si="178"/>
        <v>33.335500000000003</v>
      </c>
      <c r="I1331" s="32" t="s">
        <v>1536</v>
      </c>
      <c r="J1331" s="32" t="s">
        <v>14</v>
      </c>
      <c r="K1331" s="18"/>
      <c r="L1331" s="454"/>
      <c r="M1331" s="455"/>
      <c r="N1331" s="33">
        <f t="shared" si="176"/>
        <v>0</v>
      </c>
      <c r="O1331" s="258">
        <f t="shared" si="177"/>
        <v>0</v>
      </c>
      <c r="P1331" s="262" t="s">
        <v>15</v>
      </c>
    </row>
    <row r="1332" spans="1:25" s="60" customFormat="1" ht="12.75" x14ac:dyDescent="0.2">
      <c r="A1332" s="425" t="s">
        <v>3807</v>
      </c>
      <c r="B1332" s="425" t="s">
        <v>1911</v>
      </c>
      <c r="C1332" s="62" t="s">
        <v>1993</v>
      </c>
      <c r="D1332" s="10" t="s">
        <v>1994</v>
      </c>
      <c r="E1332" s="36" t="s">
        <v>1794</v>
      </c>
      <c r="F1332" s="36">
        <v>1</v>
      </c>
      <c r="G1332" s="37">
        <v>20</v>
      </c>
      <c r="H1332" s="75">
        <f t="shared" si="178"/>
        <v>19</v>
      </c>
      <c r="I1332" s="38" t="s">
        <v>1684</v>
      </c>
      <c r="J1332" s="38" t="s">
        <v>14</v>
      </c>
      <c r="K1332" s="19"/>
      <c r="L1332" s="456"/>
      <c r="M1332" s="457"/>
      <c r="N1332" s="39">
        <f t="shared" si="176"/>
        <v>0</v>
      </c>
      <c r="O1332" s="259">
        <f t="shared" si="177"/>
        <v>0</v>
      </c>
      <c r="P1332" s="263" t="s">
        <v>15</v>
      </c>
    </row>
    <row r="1333" spans="1:25" x14ac:dyDescent="0.2">
      <c r="A1333" s="426"/>
      <c r="B1333" s="426"/>
      <c r="Q1333" s="60"/>
      <c r="R1333" s="60"/>
      <c r="S1333" s="60"/>
      <c r="T1333" s="60"/>
      <c r="U1333" s="60"/>
      <c r="V1333" s="60"/>
      <c r="W1333" s="60"/>
      <c r="X1333" s="60"/>
      <c r="Y1333" s="60"/>
    </row>
    <row r="1334" spans="1:25" x14ac:dyDescent="0.2">
      <c r="A1334" s="426"/>
      <c r="B1334" s="426"/>
      <c r="D1334" s="265" t="s">
        <v>1995</v>
      </c>
      <c r="Q1334" s="60"/>
      <c r="R1334" s="60"/>
      <c r="S1334" s="60"/>
      <c r="T1334" s="60"/>
      <c r="U1334" s="60"/>
      <c r="V1334" s="60"/>
      <c r="W1334" s="60"/>
      <c r="X1334" s="60"/>
      <c r="Y1334" s="60"/>
    </row>
    <row r="1335" spans="1:25" x14ac:dyDescent="0.2">
      <c r="A1335" s="426"/>
      <c r="B1335" s="426"/>
      <c r="Q1335" s="60"/>
      <c r="R1335" s="60"/>
      <c r="S1335" s="60"/>
      <c r="T1335" s="60"/>
      <c r="U1335" s="60"/>
      <c r="V1335" s="60"/>
      <c r="W1335" s="60"/>
      <c r="X1335" s="60"/>
      <c r="Y1335" s="60"/>
    </row>
    <row r="1336" spans="1:25" ht="34.5" x14ac:dyDescent="0.2">
      <c r="A1336" s="426"/>
      <c r="B1336" s="426" t="s">
        <v>1911</v>
      </c>
      <c r="D1336" s="476" t="s">
        <v>1996</v>
      </c>
      <c r="E1336" s="476"/>
      <c r="F1336" s="476"/>
      <c r="G1336" s="476"/>
      <c r="H1336" s="476"/>
      <c r="I1336" s="476"/>
      <c r="J1336" s="476"/>
      <c r="K1336" s="476"/>
      <c r="Q1336" s="60"/>
      <c r="R1336" s="60"/>
      <c r="S1336" s="60"/>
      <c r="T1336" s="60"/>
      <c r="U1336" s="60"/>
      <c r="V1336" s="60"/>
      <c r="W1336" s="60"/>
      <c r="X1336" s="60"/>
      <c r="Y1336" s="60"/>
    </row>
    <row r="1337" spans="1:25" x14ac:dyDescent="0.2">
      <c r="A1337" s="427"/>
      <c r="B1337" s="427"/>
      <c r="C1337" s="24"/>
      <c r="D1337" s="24"/>
      <c r="E1337" s="477" t="s">
        <v>41</v>
      </c>
      <c r="F1337" s="478" t="s">
        <v>39</v>
      </c>
      <c r="G1337" s="479" t="s">
        <v>6</v>
      </c>
      <c r="H1337" s="481" t="s">
        <v>51</v>
      </c>
      <c r="I1337" s="482" t="s">
        <v>2</v>
      </c>
      <c r="J1337" s="483" t="s">
        <v>3</v>
      </c>
      <c r="K1337" s="484" t="s">
        <v>38</v>
      </c>
      <c r="L1337" s="460" t="s">
        <v>7</v>
      </c>
      <c r="M1337" s="461"/>
      <c r="N1337" s="461"/>
      <c r="O1337" s="461"/>
      <c r="P1337" s="462"/>
      <c r="Q1337" s="60"/>
      <c r="R1337" s="60"/>
      <c r="S1337" s="60"/>
      <c r="T1337" s="60"/>
      <c r="U1337" s="60"/>
      <c r="V1337" s="60"/>
      <c r="W1337" s="60"/>
      <c r="X1337" s="60"/>
      <c r="Y1337" s="60"/>
    </row>
    <row r="1338" spans="1:25" ht="14.25" customHeight="1" x14ac:dyDescent="0.2">
      <c r="A1338" s="426"/>
      <c r="B1338" s="426"/>
      <c r="C1338" s="463" t="s">
        <v>0</v>
      </c>
      <c r="D1338" s="464" t="s">
        <v>1</v>
      </c>
      <c r="E1338" s="477"/>
      <c r="F1338" s="478"/>
      <c r="G1338" s="480"/>
      <c r="H1338" s="481"/>
      <c r="I1338" s="482"/>
      <c r="J1338" s="483"/>
      <c r="K1338" s="484"/>
      <c r="L1338" s="495" t="s">
        <v>8</v>
      </c>
      <c r="M1338" s="497" t="s">
        <v>399</v>
      </c>
      <c r="N1338" s="470" t="s">
        <v>4</v>
      </c>
      <c r="O1338" s="472" t="s">
        <v>9</v>
      </c>
      <c r="P1338" s="473" t="s">
        <v>52</v>
      </c>
      <c r="Q1338" s="60"/>
      <c r="R1338" s="60"/>
      <c r="S1338" s="60"/>
      <c r="T1338" s="60"/>
      <c r="U1338" s="60"/>
      <c r="V1338" s="60"/>
      <c r="W1338" s="60"/>
      <c r="X1338" s="60"/>
      <c r="Y1338" s="60"/>
    </row>
    <row r="1339" spans="1:25" x14ac:dyDescent="0.2">
      <c r="A1339" s="426"/>
      <c r="B1339" s="426"/>
      <c r="C1339" s="463"/>
      <c r="D1339" s="465"/>
      <c r="E1339" s="477"/>
      <c r="F1339" s="478"/>
      <c r="G1339" s="479"/>
      <c r="H1339" s="481"/>
      <c r="I1339" s="482"/>
      <c r="J1339" s="483"/>
      <c r="K1339" s="484"/>
      <c r="L1339" s="496"/>
      <c r="M1339" s="498"/>
      <c r="N1339" s="471"/>
      <c r="O1339" s="472"/>
      <c r="P1339" s="473"/>
      <c r="Q1339" s="60"/>
      <c r="R1339" s="60"/>
      <c r="S1339" s="60"/>
      <c r="T1339" s="60"/>
      <c r="U1339" s="60"/>
      <c r="V1339" s="60"/>
      <c r="W1339" s="60"/>
      <c r="X1339" s="60"/>
      <c r="Y1339" s="60"/>
    </row>
    <row r="1340" spans="1:25" ht="23.25" x14ac:dyDescent="0.35">
      <c r="A1340" s="426"/>
      <c r="B1340" s="426" t="s">
        <v>1911</v>
      </c>
      <c r="D1340" s="252" t="s">
        <v>1997</v>
      </c>
      <c r="E1340" s="252"/>
      <c r="F1340" s="252"/>
      <c r="G1340" s="252"/>
      <c r="H1340" s="252"/>
      <c r="I1340" s="252"/>
      <c r="J1340" s="252"/>
      <c r="K1340" s="252"/>
      <c r="L1340" s="252"/>
      <c r="M1340" s="252"/>
      <c r="N1340" s="252"/>
      <c r="O1340" s="252"/>
      <c r="P1340" s="252"/>
      <c r="Q1340" s="60"/>
      <c r="R1340" s="60"/>
      <c r="S1340" s="60"/>
      <c r="T1340" s="60"/>
      <c r="U1340" s="60"/>
      <c r="V1340" s="60"/>
      <c r="W1340" s="60"/>
      <c r="X1340" s="60"/>
      <c r="Y1340" s="60"/>
    </row>
    <row r="1341" spans="1:25" s="60" customFormat="1" ht="12.75" x14ac:dyDescent="0.2">
      <c r="A1341" s="425"/>
      <c r="B1341" s="425" t="s">
        <v>1911</v>
      </c>
      <c r="C1341" s="61" t="s">
        <v>1998</v>
      </c>
      <c r="D1341" s="49" t="s">
        <v>1999</v>
      </c>
      <c r="E1341" s="45">
        <v>20</v>
      </c>
      <c r="F1341" s="45">
        <v>6</v>
      </c>
      <c r="G1341" s="46">
        <v>2.36</v>
      </c>
      <c r="H1341" s="73">
        <f t="shared" ref="H1341:H1359" si="179">G1341*0.95</f>
        <v>2.242</v>
      </c>
      <c r="I1341" s="28" t="s">
        <v>1814</v>
      </c>
      <c r="J1341" s="28" t="s">
        <v>14</v>
      </c>
      <c r="K1341" s="3"/>
      <c r="L1341" s="160"/>
      <c r="M1341" s="160"/>
      <c r="N1341" s="29">
        <f t="shared" ref="N1341:N1368" si="180">O1341*G1341</f>
        <v>0</v>
      </c>
      <c r="O1341" s="3">
        <f t="shared" ref="O1341:O1368" si="181">M1341+L1341*F1341</f>
        <v>0</v>
      </c>
      <c r="P1341" s="30" t="s">
        <v>15</v>
      </c>
    </row>
    <row r="1342" spans="1:25" s="60" customFormat="1" ht="12.75" x14ac:dyDescent="0.2">
      <c r="A1342" s="425"/>
      <c r="B1342" s="425" t="s">
        <v>1911</v>
      </c>
      <c r="C1342" s="104" t="s">
        <v>2000</v>
      </c>
      <c r="D1342" s="9" t="s">
        <v>2001</v>
      </c>
      <c r="E1342" s="26">
        <v>20</v>
      </c>
      <c r="F1342" s="26">
        <v>6</v>
      </c>
      <c r="G1342" s="27">
        <v>2.36</v>
      </c>
      <c r="H1342" s="74">
        <f t="shared" si="179"/>
        <v>2.242</v>
      </c>
      <c r="I1342" s="32" t="s">
        <v>1814</v>
      </c>
      <c r="J1342" s="32" t="s">
        <v>14</v>
      </c>
      <c r="K1342" s="5"/>
      <c r="L1342" s="161"/>
      <c r="M1342" s="161"/>
      <c r="N1342" s="33">
        <f t="shared" si="180"/>
        <v>0</v>
      </c>
      <c r="O1342" s="5">
        <f t="shared" si="181"/>
        <v>0</v>
      </c>
      <c r="P1342" s="34" t="s">
        <v>15</v>
      </c>
    </row>
    <row r="1343" spans="1:25" s="60" customFormat="1" ht="12.75" x14ac:dyDescent="0.2">
      <c r="A1343" s="425"/>
      <c r="B1343" s="425" t="s">
        <v>1911</v>
      </c>
      <c r="C1343" s="104" t="s">
        <v>2002</v>
      </c>
      <c r="D1343" s="9" t="s">
        <v>2003</v>
      </c>
      <c r="E1343" s="26">
        <v>20</v>
      </c>
      <c r="F1343" s="26">
        <v>6</v>
      </c>
      <c r="G1343" s="27">
        <v>2.36</v>
      </c>
      <c r="H1343" s="74">
        <f t="shared" si="179"/>
        <v>2.242</v>
      </c>
      <c r="I1343" s="32" t="s">
        <v>1814</v>
      </c>
      <c r="J1343" s="32" t="s">
        <v>14</v>
      </c>
      <c r="K1343" s="5"/>
      <c r="L1343" s="161"/>
      <c r="M1343" s="161"/>
      <c r="N1343" s="33">
        <f t="shared" si="180"/>
        <v>0</v>
      </c>
      <c r="O1343" s="5">
        <f t="shared" si="181"/>
        <v>0</v>
      </c>
      <c r="P1343" s="34" t="s">
        <v>15</v>
      </c>
    </row>
    <row r="1344" spans="1:25" s="60" customFormat="1" ht="12.75" x14ac:dyDescent="0.2">
      <c r="A1344" s="425"/>
      <c r="B1344" s="425" t="s">
        <v>1911</v>
      </c>
      <c r="C1344" s="104" t="s">
        <v>2004</v>
      </c>
      <c r="D1344" s="9" t="s">
        <v>2005</v>
      </c>
      <c r="E1344" s="26">
        <v>20</v>
      </c>
      <c r="F1344" s="26">
        <v>6</v>
      </c>
      <c r="G1344" s="27">
        <v>2.36</v>
      </c>
      <c r="H1344" s="74">
        <f t="shared" si="179"/>
        <v>2.242</v>
      </c>
      <c r="I1344" s="32" t="s">
        <v>1814</v>
      </c>
      <c r="J1344" s="32" t="s">
        <v>14</v>
      </c>
      <c r="K1344" s="5"/>
      <c r="L1344" s="161"/>
      <c r="M1344" s="161"/>
      <c r="N1344" s="33">
        <f t="shared" si="180"/>
        <v>0</v>
      </c>
      <c r="O1344" s="5">
        <f t="shared" si="181"/>
        <v>0</v>
      </c>
      <c r="P1344" s="34" t="s">
        <v>15</v>
      </c>
    </row>
    <row r="1345" spans="1:25" s="60" customFormat="1" ht="12.75" x14ac:dyDescent="0.2">
      <c r="A1345" s="425"/>
      <c r="B1345" s="425" t="s">
        <v>1911</v>
      </c>
      <c r="C1345" s="104" t="s">
        <v>2006</v>
      </c>
      <c r="D1345" s="9" t="s">
        <v>2007</v>
      </c>
      <c r="E1345" s="26">
        <v>20</v>
      </c>
      <c r="F1345" s="26">
        <v>6</v>
      </c>
      <c r="G1345" s="27">
        <v>2.36</v>
      </c>
      <c r="H1345" s="74">
        <f t="shared" si="179"/>
        <v>2.242</v>
      </c>
      <c r="I1345" s="32" t="s">
        <v>1758</v>
      </c>
      <c r="J1345" s="32" t="s">
        <v>14</v>
      </c>
      <c r="K1345" s="5"/>
      <c r="L1345" s="161"/>
      <c r="M1345" s="161"/>
      <c r="N1345" s="33">
        <f t="shared" si="180"/>
        <v>0</v>
      </c>
      <c r="O1345" s="5">
        <f t="shared" si="181"/>
        <v>0</v>
      </c>
      <c r="P1345" s="34" t="s">
        <v>15</v>
      </c>
    </row>
    <row r="1346" spans="1:25" s="60" customFormat="1" ht="12.75" x14ac:dyDescent="0.2">
      <c r="A1346" s="425"/>
      <c r="B1346" s="425" t="s">
        <v>1911</v>
      </c>
      <c r="C1346" s="104" t="s">
        <v>2008</v>
      </c>
      <c r="D1346" s="9" t="s">
        <v>2009</v>
      </c>
      <c r="E1346" s="26">
        <v>20</v>
      </c>
      <c r="F1346" s="26">
        <v>6</v>
      </c>
      <c r="G1346" s="27">
        <v>2.36</v>
      </c>
      <c r="H1346" s="74">
        <f t="shared" si="179"/>
        <v>2.242</v>
      </c>
      <c r="I1346" s="32" t="s">
        <v>1814</v>
      </c>
      <c r="J1346" s="32" t="s">
        <v>14</v>
      </c>
      <c r="K1346" s="18"/>
      <c r="L1346" s="161"/>
      <c r="M1346" s="161"/>
      <c r="N1346" s="33">
        <f t="shared" si="180"/>
        <v>0</v>
      </c>
      <c r="O1346" s="5">
        <f t="shared" si="181"/>
        <v>0</v>
      </c>
      <c r="P1346" s="34" t="s">
        <v>15</v>
      </c>
    </row>
    <row r="1347" spans="1:25" s="60" customFormat="1" ht="12.75" x14ac:dyDescent="0.2">
      <c r="A1347" s="425"/>
      <c r="B1347" s="425" t="s">
        <v>1911</v>
      </c>
      <c r="C1347" s="104" t="s">
        <v>2010</v>
      </c>
      <c r="D1347" s="9" t="s">
        <v>2011</v>
      </c>
      <c r="E1347" s="26">
        <v>20</v>
      </c>
      <c r="F1347" s="26">
        <v>6</v>
      </c>
      <c r="G1347" s="27">
        <v>2.36</v>
      </c>
      <c r="H1347" s="74">
        <f t="shared" si="179"/>
        <v>2.242</v>
      </c>
      <c r="I1347" s="32" t="s">
        <v>1814</v>
      </c>
      <c r="J1347" s="32" t="s">
        <v>14</v>
      </c>
      <c r="K1347" s="5"/>
      <c r="L1347" s="161"/>
      <c r="M1347" s="161"/>
      <c r="N1347" s="33">
        <f t="shared" si="180"/>
        <v>0</v>
      </c>
      <c r="O1347" s="5">
        <f t="shared" si="181"/>
        <v>0</v>
      </c>
      <c r="P1347" s="34" t="s">
        <v>15</v>
      </c>
    </row>
    <row r="1348" spans="1:25" s="60" customFormat="1" ht="12.75" x14ac:dyDescent="0.2">
      <c r="A1348" s="425"/>
      <c r="B1348" s="425" t="s">
        <v>1911</v>
      </c>
      <c r="C1348" s="104" t="s">
        <v>2012</v>
      </c>
      <c r="D1348" s="9" t="s">
        <v>2013</v>
      </c>
      <c r="E1348" s="26">
        <v>20</v>
      </c>
      <c r="F1348" s="26">
        <v>6</v>
      </c>
      <c r="G1348" s="27">
        <v>2.36</v>
      </c>
      <c r="H1348" s="74">
        <f t="shared" si="179"/>
        <v>2.242</v>
      </c>
      <c r="I1348" s="32" t="s">
        <v>1814</v>
      </c>
      <c r="J1348" s="32" t="s">
        <v>14</v>
      </c>
      <c r="K1348" s="5"/>
      <c r="L1348" s="161"/>
      <c r="M1348" s="161"/>
      <c r="N1348" s="33">
        <f t="shared" si="180"/>
        <v>0</v>
      </c>
      <c r="O1348" s="5">
        <f t="shared" si="181"/>
        <v>0</v>
      </c>
      <c r="P1348" s="34" t="s">
        <v>15</v>
      </c>
    </row>
    <row r="1349" spans="1:25" s="60" customFormat="1" ht="12.75" x14ac:dyDescent="0.2">
      <c r="A1349" s="425"/>
      <c r="B1349" s="425" t="s">
        <v>1911</v>
      </c>
      <c r="C1349" s="104" t="s">
        <v>2014</v>
      </c>
      <c r="D1349" s="9" t="s">
        <v>1847</v>
      </c>
      <c r="E1349" s="26">
        <v>20</v>
      </c>
      <c r="F1349" s="26">
        <v>6</v>
      </c>
      <c r="G1349" s="27">
        <v>2.36</v>
      </c>
      <c r="H1349" s="74">
        <f t="shared" si="179"/>
        <v>2.242</v>
      </c>
      <c r="I1349" s="32" t="s">
        <v>1848</v>
      </c>
      <c r="J1349" s="32" t="s">
        <v>14</v>
      </c>
      <c r="K1349" s="5"/>
      <c r="L1349" s="161"/>
      <c r="M1349" s="161"/>
      <c r="N1349" s="33">
        <f t="shared" si="180"/>
        <v>0</v>
      </c>
      <c r="O1349" s="5">
        <f t="shared" si="181"/>
        <v>0</v>
      </c>
      <c r="P1349" s="34" t="s">
        <v>15</v>
      </c>
    </row>
    <row r="1350" spans="1:25" s="60" customFormat="1" ht="12.75" x14ac:dyDescent="0.2">
      <c r="A1350" s="425"/>
      <c r="B1350" s="425" t="s">
        <v>1911</v>
      </c>
      <c r="C1350" s="104" t="s">
        <v>2015</v>
      </c>
      <c r="D1350" s="9" t="s">
        <v>2016</v>
      </c>
      <c r="E1350" s="26">
        <v>20</v>
      </c>
      <c r="F1350" s="26">
        <v>6</v>
      </c>
      <c r="G1350" s="27">
        <v>2.36</v>
      </c>
      <c r="H1350" s="74">
        <f t="shared" si="179"/>
        <v>2.242</v>
      </c>
      <c r="I1350" s="32"/>
      <c r="J1350" s="32" t="s">
        <v>14</v>
      </c>
      <c r="K1350" s="18"/>
      <c r="L1350" s="161"/>
      <c r="M1350" s="161"/>
      <c r="N1350" s="33">
        <f t="shared" si="180"/>
        <v>0</v>
      </c>
      <c r="O1350" s="5">
        <f t="shared" si="181"/>
        <v>0</v>
      </c>
      <c r="P1350" s="34" t="s">
        <v>15</v>
      </c>
    </row>
    <row r="1351" spans="1:25" s="60" customFormat="1" ht="12.75" x14ac:dyDescent="0.2">
      <c r="A1351" s="425"/>
      <c r="B1351" s="425" t="s">
        <v>1911</v>
      </c>
      <c r="C1351" s="104" t="s">
        <v>2017</v>
      </c>
      <c r="D1351" s="9" t="s">
        <v>2018</v>
      </c>
      <c r="E1351" s="26">
        <v>20</v>
      </c>
      <c r="F1351" s="26">
        <v>6</v>
      </c>
      <c r="G1351" s="27">
        <v>2.36</v>
      </c>
      <c r="H1351" s="74">
        <f t="shared" si="179"/>
        <v>2.242</v>
      </c>
      <c r="I1351" s="32" t="s">
        <v>1848</v>
      </c>
      <c r="J1351" s="32" t="s">
        <v>14</v>
      </c>
      <c r="K1351" s="18"/>
      <c r="L1351" s="161"/>
      <c r="M1351" s="161"/>
      <c r="N1351" s="33">
        <f t="shared" si="180"/>
        <v>0</v>
      </c>
      <c r="O1351" s="5">
        <f t="shared" si="181"/>
        <v>0</v>
      </c>
      <c r="P1351" s="34" t="s">
        <v>15</v>
      </c>
    </row>
    <row r="1352" spans="1:25" s="60" customFormat="1" ht="12.75" x14ac:dyDescent="0.2">
      <c r="A1352" s="425"/>
      <c r="B1352" s="425" t="s">
        <v>1911</v>
      </c>
      <c r="C1352" s="61" t="s">
        <v>2019</v>
      </c>
      <c r="D1352" s="49" t="s">
        <v>2020</v>
      </c>
      <c r="E1352" s="45">
        <v>20</v>
      </c>
      <c r="F1352" s="45">
        <v>6</v>
      </c>
      <c r="G1352" s="46">
        <v>2.36</v>
      </c>
      <c r="H1352" s="73">
        <f t="shared" si="179"/>
        <v>2.242</v>
      </c>
      <c r="I1352" s="28" t="s">
        <v>1913</v>
      </c>
      <c r="J1352" s="28" t="s">
        <v>14</v>
      </c>
      <c r="K1352" s="239"/>
      <c r="L1352" s="160"/>
      <c r="M1352" s="160"/>
      <c r="N1352" s="29">
        <f t="shared" si="180"/>
        <v>0</v>
      </c>
      <c r="O1352" s="3">
        <f t="shared" si="181"/>
        <v>0</v>
      </c>
      <c r="P1352" s="30" t="s">
        <v>15</v>
      </c>
    </row>
    <row r="1353" spans="1:25" s="60" customFormat="1" ht="12.75" x14ac:dyDescent="0.2">
      <c r="A1353" s="425"/>
      <c r="B1353" s="425" t="s">
        <v>1911</v>
      </c>
      <c r="C1353" s="104" t="s">
        <v>2021</v>
      </c>
      <c r="D1353" s="9" t="s">
        <v>2022</v>
      </c>
      <c r="E1353" s="26">
        <v>20</v>
      </c>
      <c r="F1353" s="26">
        <v>6</v>
      </c>
      <c r="G1353" s="27">
        <v>2.36</v>
      </c>
      <c r="H1353" s="74">
        <f t="shared" si="179"/>
        <v>2.242</v>
      </c>
      <c r="I1353" s="32" t="s">
        <v>1913</v>
      </c>
      <c r="J1353" s="32" t="s">
        <v>14</v>
      </c>
      <c r="K1353" s="5"/>
      <c r="L1353" s="161"/>
      <c r="M1353" s="161"/>
      <c r="N1353" s="33">
        <f t="shared" si="180"/>
        <v>0</v>
      </c>
      <c r="O1353" s="5">
        <f t="shared" si="181"/>
        <v>0</v>
      </c>
      <c r="P1353" s="34" t="s">
        <v>15</v>
      </c>
    </row>
    <row r="1354" spans="1:25" s="60" customFormat="1" ht="12.75" x14ac:dyDescent="0.2">
      <c r="A1354" s="425"/>
      <c r="B1354" s="425" t="s">
        <v>1911</v>
      </c>
      <c r="C1354" s="62" t="s">
        <v>2023</v>
      </c>
      <c r="D1354" s="10" t="s">
        <v>2024</v>
      </c>
      <c r="E1354" s="36">
        <v>20</v>
      </c>
      <c r="F1354" s="36">
        <v>6</v>
      </c>
      <c r="G1354" s="37">
        <v>2.36</v>
      </c>
      <c r="H1354" s="74">
        <f t="shared" si="179"/>
        <v>2.242</v>
      </c>
      <c r="I1354" s="38" t="s">
        <v>1913</v>
      </c>
      <c r="J1354" s="38" t="s">
        <v>14</v>
      </c>
      <c r="K1354" s="7"/>
      <c r="L1354" s="162"/>
      <c r="M1354" s="162"/>
      <c r="N1354" s="39">
        <f t="shared" si="180"/>
        <v>0</v>
      </c>
      <c r="O1354" s="7">
        <f t="shared" si="181"/>
        <v>0</v>
      </c>
      <c r="P1354" s="40" t="s">
        <v>15</v>
      </c>
    </row>
    <row r="1355" spans="1:25" s="60" customFormat="1" ht="12.75" x14ac:dyDescent="0.2">
      <c r="A1355" s="425"/>
      <c r="B1355" s="425" t="s">
        <v>1911</v>
      </c>
      <c r="C1355" s="61" t="s">
        <v>2025</v>
      </c>
      <c r="D1355" s="49" t="s">
        <v>2026</v>
      </c>
      <c r="E1355" s="45">
        <v>20</v>
      </c>
      <c r="F1355" s="45">
        <v>6</v>
      </c>
      <c r="G1355" s="46">
        <v>2.36</v>
      </c>
      <c r="H1355" s="73">
        <f t="shared" si="179"/>
        <v>2.242</v>
      </c>
      <c r="I1355" s="28" t="s">
        <v>1758</v>
      </c>
      <c r="J1355" s="28" t="s">
        <v>14</v>
      </c>
      <c r="K1355" s="3"/>
      <c r="L1355" s="160"/>
      <c r="M1355" s="160"/>
      <c r="N1355" s="29">
        <f t="shared" si="180"/>
        <v>0</v>
      </c>
      <c r="O1355" s="3">
        <f t="shared" si="181"/>
        <v>0</v>
      </c>
      <c r="P1355" s="30" t="s">
        <v>15</v>
      </c>
    </row>
    <row r="1356" spans="1:25" s="60" customFormat="1" ht="12.75" x14ac:dyDescent="0.2">
      <c r="A1356" s="425"/>
      <c r="B1356" s="425" t="s">
        <v>1911</v>
      </c>
      <c r="C1356" s="104" t="s">
        <v>2027</v>
      </c>
      <c r="D1356" s="9" t="s">
        <v>2028</v>
      </c>
      <c r="E1356" s="26">
        <v>20</v>
      </c>
      <c r="F1356" s="26">
        <v>6</v>
      </c>
      <c r="G1356" s="27">
        <v>2.36</v>
      </c>
      <c r="H1356" s="74">
        <f t="shared" si="179"/>
        <v>2.242</v>
      </c>
      <c r="I1356" s="32" t="s">
        <v>1758</v>
      </c>
      <c r="J1356" s="32" t="s">
        <v>14</v>
      </c>
      <c r="K1356" s="5"/>
      <c r="L1356" s="161"/>
      <c r="M1356" s="161"/>
      <c r="N1356" s="33">
        <f t="shared" si="180"/>
        <v>0</v>
      </c>
      <c r="O1356" s="5">
        <f t="shared" si="181"/>
        <v>0</v>
      </c>
      <c r="P1356" s="34" t="s">
        <v>15</v>
      </c>
    </row>
    <row r="1357" spans="1:25" s="60" customFormat="1" ht="12.75" x14ac:dyDescent="0.2">
      <c r="A1357" s="425"/>
      <c r="B1357" s="425" t="s">
        <v>1911</v>
      </c>
      <c r="C1357" s="104" t="s">
        <v>2029</v>
      </c>
      <c r="D1357" s="9" t="s">
        <v>2030</v>
      </c>
      <c r="E1357" s="26">
        <v>20</v>
      </c>
      <c r="F1357" s="26">
        <v>6</v>
      </c>
      <c r="G1357" s="27">
        <v>2.36</v>
      </c>
      <c r="H1357" s="74">
        <f t="shared" si="179"/>
        <v>2.242</v>
      </c>
      <c r="I1357" s="32" t="s">
        <v>1758</v>
      </c>
      <c r="J1357" s="32" t="s">
        <v>14</v>
      </c>
      <c r="K1357" s="5"/>
      <c r="L1357" s="161"/>
      <c r="M1357" s="161"/>
      <c r="N1357" s="33">
        <f t="shared" si="180"/>
        <v>0</v>
      </c>
      <c r="O1357" s="5">
        <f t="shared" si="181"/>
        <v>0</v>
      </c>
      <c r="P1357" s="34" t="s">
        <v>15</v>
      </c>
    </row>
    <row r="1358" spans="1:25" s="60" customFormat="1" ht="12.75" x14ac:dyDescent="0.2">
      <c r="A1358" s="425"/>
      <c r="B1358" s="425" t="s">
        <v>1911</v>
      </c>
      <c r="C1358" s="104" t="s">
        <v>2031</v>
      </c>
      <c r="D1358" s="9" t="s">
        <v>2032</v>
      </c>
      <c r="E1358" s="26">
        <v>20</v>
      </c>
      <c r="F1358" s="26">
        <v>6</v>
      </c>
      <c r="G1358" s="27">
        <v>2.36</v>
      </c>
      <c r="H1358" s="74">
        <f t="shared" si="179"/>
        <v>2.242</v>
      </c>
      <c r="I1358" s="32" t="s">
        <v>1758</v>
      </c>
      <c r="J1358" s="32" t="s">
        <v>14</v>
      </c>
      <c r="K1358" s="18"/>
      <c r="L1358" s="161"/>
      <c r="M1358" s="161"/>
      <c r="N1358" s="33">
        <f t="shared" si="180"/>
        <v>0</v>
      </c>
      <c r="O1358" s="5">
        <f t="shared" si="181"/>
        <v>0</v>
      </c>
      <c r="P1358" s="34" t="s">
        <v>15</v>
      </c>
    </row>
    <row r="1359" spans="1:25" s="60" customFormat="1" ht="12.75" x14ac:dyDescent="0.2">
      <c r="A1359" s="425"/>
      <c r="B1359" s="425" t="s">
        <v>1911</v>
      </c>
      <c r="C1359" s="62" t="s">
        <v>2033</v>
      </c>
      <c r="D1359" s="10" t="s">
        <v>2034</v>
      </c>
      <c r="E1359" s="36">
        <v>20</v>
      </c>
      <c r="F1359" s="36">
        <v>6</v>
      </c>
      <c r="G1359" s="37">
        <v>2.36</v>
      </c>
      <c r="H1359" s="75">
        <f t="shared" si="179"/>
        <v>2.242</v>
      </c>
      <c r="I1359" s="38" t="s">
        <v>1758</v>
      </c>
      <c r="J1359" s="38" t="s">
        <v>14</v>
      </c>
      <c r="K1359" s="19"/>
      <c r="L1359" s="162"/>
      <c r="M1359" s="162"/>
      <c r="N1359" s="39">
        <f t="shared" si="180"/>
        <v>0</v>
      </c>
      <c r="O1359" s="7">
        <f t="shared" si="181"/>
        <v>0</v>
      </c>
      <c r="P1359" s="40" t="s">
        <v>15</v>
      </c>
    </row>
    <row r="1360" spans="1:25" ht="23.25" x14ac:dyDescent="0.35">
      <c r="A1360" s="426"/>
      <c r="B1360" s="426" t="s">
        <v>1911</v>
      </c>
      <c r="D1360" s="252" t="s">
        <v>2035</v>
      </c>
      <c r="E1360" s="71"/>
      <c r="F1360" s="71"/>
      <c r="G1360" s="71"/>
      <c r="H1360" s="71"/>
      <c r="I1360" s="71"/>
      <c r="J1360" s="71"/>
      <c r="K1360" s="71"/>
      <c r="L1360" s="22"/>
      <c r="M1360" s="22"/>
      <c r="O1360" s="22"/>
      <c r="P1360" s="23"/>
      <c r="Q1360" s="60"/>
      <c r="R1360" s="60"/>
      <c r="S1360" s="60"/>
      <c r="T1360" s="60"/>
      <c r="U1360" s="60"/>
      <c r="V1360" s="60"/>
      <c r="W1360" s="60"/>
      <c r="X1360" s="60"/>
      <c r="Y1360" s="60"/>
    </row>
    <row r="1361" spans="1:25" s="60" customFormat="1" ht="12.75" x14ac:dyDescent="0.2">
      <c r="A1361" s="425"/>
      <c r="B1361" s="425" t="s">
        <v>1911</v>
      </c>
      <c r="C1361" s="61" t="s">
        <v>2036</v>
      </c>
      <c r="D1361" s="49" t="s">
        <v>1869</v>
      </c>
      <c r="E1361" s="45">
        <v>20</v>
      </c>
      <c r="F1361" s="45">
        <v>6</v>
      </c>
      <c r="G1361" s="46">
        <v>2.63</v>
      </c>
      <c r="H1361" s="73">
        <f>G1361*0.95</f>
        <v>2.4984999999999999</v>
      </c>
      <c r="I1361" s="28" t="s">
        <v>1870</v>
      </c>
      <c r="J1361" s="28" t="s">
        <v>14</v>
      </c>
      <c r="K1361" s="239"/>
      <c r="L1361" s="160"/>
      <c r="M1361" s="160"/>
      <c r="N1361" s="29">
        <f t="shared" si="180"/>
        <v>0</v>
      </c>
      <c r="O1361" s="3">
        <f t="shared" si="181"/>
        <v>0</v>
      </c>
      <c r="P1361" s="30" t="s">
        <v>15</v>
      </c>
    </row>
    <row r="1362" spans="1:25" s="60" customFormat="1" ht="12.75" x14ac:dyDescent="0.2">
      <c r="A1362" s="425"/>
      <c r="B1362" s="425" t="s">
        <v>1911</v>
      </c>
      <c r="C1362" s="104" t="s">
        <v>2037</v>
      </c>
      <c r="D1362" s="9" t="s">
        <v>2038</v>
      </c>
      <c r="E1362" s="26">
        <v>16</v>
      </c>
      <c r="F1362" s="26">
        <v>6</v>
      </c>
      <c r="G1362" s="27">
        <v>2.63</v>
      </c>
      <c r="H1362" s="74">
        <f>G1362*0.95</f>
        <v>2.4984999999999999</v>
      </c>
      <c r="I1362" s="32" t="s">
        <v>1870</v>
      </c>
      <c r="J1362" s="32" t="s">
        <v>14</v>
      </c>
      <c r="K1362" s="18"/>
      <c r="L1362" s="161"/>
      <c r="M1362" s="161"/>
      <c r="N1362" s="33">
        <f t="shared" si="180"/>
        <v>0</v>
      </c>
      <c r="O1362" s="5">
        <f t="shared" si="181"/>
        <v>0</v>
      </c>
      <c r="P1362" s="34" t="s">
        <v>15</v>
      </c>
    </row>
    <row r="1363" spans="1:25" s="60" customFormat="1" ht="12.75" x14ac:dyDescent="0.2">
      <c r="A1363" s="425"/>
      <c r="B1363" s="425" t="s">
        <v>1911</v>
      </c>
      <c r="C1363" s="62" t="s">
        <v>2039</v>
      </c>
      <c r="D1363" s="10" t="s">
        <v>1883</v>
      </c>
      <c r="E1363" s="36">
        <v>16</v>
      </c>
      <c r="F1363" s="36">
        <v>6</v>
      </c>
      <c r="G1363" s="37">
        <v>2.63</v>
      </c>
      <c r="H1363" s="75">
        <f>G1363*0.95</f>
        <v>2.4984999999999999</v>
      </c>
      <c r="I1363" s="38" t="s">
        <v>1870</v>
      </c>
      <c r="J1363" s="38" t="s">
        <v>14</v>
      </c>
      <c r="K1363" s="19"/>
      <c r="L1363" s="162"/>
      <c r="M1363" s="162"/>
      <c r="N1363" s="39">
        <f t="shared" si="180"/>
        <v>0</v>
      </c>
      <c r="O1363" s="7">
        <f t="shared" si="181"/>
        <v>0</v>
      </c>
      <c r="P1363" s="40" t="s">
        <v>15</v>
      </c>
    </row>
    <row r="1364" spans="1:25" ht="23.25" x14ac:dyDescent="0.35">
      <c r="A1364" s="426"/>
      <c r="B1364" s="426" t="s">
        <v>1911</v>
      </c>
      <c r="D1364" s="103" t="s">
        <v>2040</v>
      </c>
      <c r="E1364" s="152"/>
      <c r="F1364" s="152"/>
      <c r="G1364" s="152"/>
      <c r="H1364" s="152"/>
      <c r="I1364" s="152"/>
      <c r="J1364" s="152"/>
      <c r="K1364" s="152"/>
      <c r="L1364" s="22"/>
      <c r="M1364" s="22"/>
      <c r="O1364" s="22"/>
      <c r="P1364" s="23"/>
      <c r="Q1364" s="60"/>
      <c r="R1364" s="60"/>
      <c r="S1364" s="60"/>
      <c r="T1364" s="60"/>
      <c r="U1364" s="60"/>
      <c r="V1364" s="60"/>
      <c r="W1364" s="60"/>
      <c r="X1364" s="60"/>
      <c r="Y1364" s="60"/>
    </row>
    <row r="1365" spans="1:25" s="60" customFormat="1" ht="12.75" x14ac:dyDescent="0.2">
      <c r="A1365" s="425"/>
      <c r="B1365" s="425" t="s">
        <v>1911</v>
      </c>
      <c r="C1365" s="61" t="s">
        <v>2041</v>
      </c>
      <c r="D1365" s="49" t="s">
        <v>2042</v>
      </c>
      <c r="E1365" s="45">
        <v>20</v>
      </c>
      <c r="F1365" s="45">
        <v>8</v>
      </c>
      <c r="G1365" s="153">
        <v>3.15</v>
      </c>
      <c r="H1365" s="154">
        <f>G1365*0.95</f>
        <v>2.9924999999999997</v>
      </c>
      <c r="I1365" s="149" t="s">
        <v>123</v>
      </c>
      <c r="J1365" s="28" t="s">
        <v>14</v>
      </c>
      <c r="K1365" s="266"/>
      <c r="L1365" s="160"/>
      <c r="M1365" s="160"/>
      <c r="N1365" s="29">
        <f t="shared" si="180"/>
        <v>0</v>
      </c>
      <c r="O1365" s="3">
        <f t="shared" si="181"/>
        <v>0</v>
      </c>
      <c r="P1365" s="30" t="s">
        <v>15</v>
      </c>
    </row>
    <row r="1366" spans="1:25" s="60" customFormat="1" ht="12.75" x14ac:dyDescent="0.2">
      <c r="A1366" s="425"/>
      <c r="B1366" s="425" t="s">
        <v>1911</v>
      </c>
      <c r="C1366" s="104" t="s">
        <v>2043</v>
      </c>
      <c r="D1366" s="9" t="s">
        <v>2044</v>
      </c>
      <c r="E1366" s="26">
        <v>20</v>
      </c>
      <c r="F1366" s="26">
        <v>8</v>
      </c>
      <c r="G1366" s="79">
        <v>3.15</v>
      </c>
      <c r="H1366" s="80">
        <f>G1366*0.95</f>
        <v>2.9924999999999997</v>
      </c>
      <c r="I1366" s="102" t="s">
        <v>123</v>
      </c>
      <c r="J1366" s="32" t="s">
        <v>14</v>
      </c>
      <c r="K1366" s="246"/>
      <c r="L1366" s="161"/>
      <c r="M1366" s="161"/>
      <c r="N1366" s="33">
        <f t="shared" si="180"/>
        <v>0</v>
      </c>
      <c r="O1366" s="5">
        <f t="shared" si="181"/>
        <v>0</v>
      </c>
      <c r="P1366" s="34" t="s">
        <v>15</v>
      </c>
    </row>
    <row r="1367" spans="1:25" s="60" customFormat="1" ht="12.75" x14ac:dyDescent="0.2">
      <c r="A1367" s="425"/>
      <c r="B1367" s="425" t="s">
        <v>1911</v>
      </c>
      <c r="C1367" s="104" t="s">
        <v>2045</v>
      </c>
      <c r="D1367" s="9" t="s">
        <v>2046</v>
      </c>
      <c r="E1367" s="26">
        <v>20</v>
      </c>
      <c r="F1367" s="26">
        <v>8</v>
      </c>
      <c r="G1367" s="79">
        <v>3.15</v>
      </c>
      <c r="H1367" s="80">
        <f>G1367*0.95</f>
        <v>2.9924999999999997</v>
      </c>
      <c r="I1367" s="102" t="s">
        <v>123</v>
      </c>
      <c r="J1367" s="32" t="s">
        <v>14</v>
      </c>
      <c r="K1367" s="246"/>
      <c r="L1367" s="161"/>
      <c r="M1367" s="161"/>
      <c r="N1367" s="33">
        <f t="shared" si="180"/>
        <v>0</v>
      </c>
      <c r="O1367" s="5">
        <f t="shared" si="181"/>
        <v>0</v>
      </c>
      <c r="P1367" s="34" t="s">
        <v>15</v>
      </c>
    </row>
    <row r="1368" spans="1:25" s="60" customFormat="1" ht="12.75" x14ac:dyDescent="0.2">
      <c r="A1368" s="425"/>
      <c r="B1368" s="425" t="s">
        <v>1911</v>
      </c>
      <c r="C1368" s="62" t="s">
        <v>2047</v>
      </c>
      <c r="D1368" s="10" t="s">
        <v>2048</v>
      </c>
      <c r="E1368" s="36">
        <v>20</v>
      </c>
      <c r="F1368" s="36">
        <v>8</v>
      </c>
      <c r="G1368" s="81">
        <v>3.15</v>
      </c>
      <c r="H1368" s="82">
        <f>G1368*0.95</f>
        <v>2.9924999999999997</v>
      </c>
      <c r="I1368" s="83" t="s">
        <v>123</v>
      </c>
      <c r="J1368" s="38" t="s">
        <v>14</v>
      </c>
      <c r="K1368" s="247"/>
      <c r="L1368" s="162"/>
      <c r="M1368" s="162"/>
      <c r="N1368" s="39">
        <f t="shared" si="180"/>
        <v>0</v>
      </c>
      <c r="O1368" s="7">
        <f t="shared" si="181"/>
        <v>0</v>
      </c>
      <c r="P1368" s="40" t="s">
        <v>15</v>
      </c>
    </row>
    <row r="1369" spans="1:25" x14ac:dyDescent="0.2">
      <c r="A1369" s="426"/>
      <c r="B1369" s="426"/>
      <c r="Q1369" s="60"/>
      <c r="R1369" s="60"/>
      <c r="S1369" s="60"/>
      <c r="T1369" s="60"/>
      <c r="U1369" s="60"/>
      <c r="V1369" s="60"/>
      <c r="W1369" s="60"/>
      <c r="X1369" s="60"/>
      <c r="Y1369" s="60"/>
    </row>
    <row r="1370" spans="1:25" ht="34.5" x14ac:dyDescent="0.2">
      <c r="A1370" s="426"/>
      <c r="B1370" s="426" t="s">
        <v>1911</v>
      </c>
      <c r="D1370" s="476" t="s">
        <v>2049</v>
      </c>
      <c r="E1370" s="476"/>
      <c r="F1370" s="476"/>
      <c r="G1370" s="476"/>
      <c r="H1370" s="476"/>
      <c r="I1370" s="476"/>
      <c r="J1370" s="476"/>
      <c r="K1370" s="476"/>
      <c r="Q1370" s="60"/>
      <c r="R1370" s="60"/>
      <c r="S1370" s="60"/>
      <c r="T1370" s="60"/>
      <c r="U1370" s="60"/>
      <c r="V1370" s="60"/>
      <c r="W1370" s="60"/>
      <c r="X1370" s="60"/>
      <c r="Y1370" s="60"/>
    </row>
    <row r="1371" spans="1:25" x14ac:dyDescent="0.2">
      <c r="A1371" s="427"/>
      <c r="B1371" s="427"/>
      <c r="C1371" s="24"/>
      <c r="D1371" s="24"/>
      <c r="E1371" s="477" t="s">
        <v>41</v>
      </c>
      <c r="F1371" s="478" t="s">
        <v>39</v>
      </c>
      <c r="G1371" s="479" t="s">
        <v>6</v>
      </c>
      <c r="H1371" s="481" t="s">
        <v>51</v>
      </c>
      <c r="I1371" s="482" t="s">
        <v>2</v>
      </c>
      <c r="J1371" s="483" t="s">
        <v>3</v>
      </c>
      <c r="K1371" s="484" t="s">
        <v>38</v>
      </c>
      <c r="L1371" s="460" t="s">
        <v>7</v>
      </c>
      <c r="M1371" s="461"/>
      <c r="N1371" s="461"/>
      <c r="O1371" s="461"/>
      <c r="P1371" s="462"/>
      <c r="Q1371" s="60"/>
      <c r="R1371" s="60"/>
      <c r="S1371" s="60"/>
      <c r="T1371" s="60"/>
      <c r="U1371" s="60"/>
      <c r="V1371" s="60"/>
      <c r="W1371" s="60"/>
      <c r="X1371" s="60"/>
      <c r="Y1371" s="60"/>
    </row>
    <row r="1372" spans="1:25" ht="14.25" customHeight="1" x14ac:dyDescent="0.2">
      <c r="A1372" s="426"/>
      <c r="B1372" s="426"/>
      <c r="C1372" s="463" t="s">
        <v>0</v>
      </c>
      <c r="D1372" s="464" t="s">
        <v>1</v>
      </c>
      <c r="E1372" s="477"/>
      <c r="F1372" s="478"/>
      <c r="G1372" s="480"/>
      <c r="H1372" s="481"/>
      <c r="I1372" s="482"/>
      <c r="J1372" s="483"/>
      <c r="K1372" s="484"/>
      <c r="L1372" s="466" t="s">
        <v>399</v>
      </c>
      <c r="M1372" s="467"/>
      <c r="N1372" s="470" t="s">
        <v>4</v>
      </c>
      <c r="O1372" s="472" t="s">
        <v>9</v>
      </c>
      <c r="P1372" s="473" t="s">
        <v>52</v>
      </c>
      <c r="Q1372" s="60"/>
      <c r="R1372" s="60"/>
      <c r="S1372" s="60"/>
      <c r="T1372" s="60"/>
      <c r="U1372" s="60"/>
      <c r="V1372" s="60"/>
      <c r="W1372" s="60"/>
      <c r="X1372" s="60"/>
      <c r="Y1372" s="60"/>
    </row>
    <row r="1373" spans="1:25" x14ac:dyDescent="0.2">
      <c r="A1373" s="426"/>
      <c r="B1373" s="426"/>
      <c r="C1373" s="463"/>
      <c r="D1373" s="465"/>
      <c r="E1373" s="477"/>
      <c r="F1373" s="478"/>
      <c r="G1373" s="479"/>
      <c r="H1373" s="481"/>
      <c r="I1373" s="482"/>
      <c r="J1373" s="483"/>
      <c r="K1373" s="484"/>
      <c r="L1373" s="468"/>
      <c r="M1373" s="469"/>
      <c r="N1373" s="471"/>
      <c r="O1373" s="472"/>
      <c r="P1373" s="473"/>
      <c r="Q1373" s="60"/>
      <c r="R1373" s="60"/>
      <c r="S1373" s="60"/>
      <c r="T1373" s="60"/>
      <c r="U1373" s="60"/>
      <c r="V1373" s="60"/>
      <c r="W1373" s="60"/>
      <c r="X1373" s="60"/>
      <c r="Y1373" s="60"/>
    </row>
    <row r="1374" spans="1:25" s="60" customFormat="1" ht="12.75" x14ac:dyDescent="0.2">
      <c r="A1374" s="425"/>
      <c r="B1374" s="425" t="s">
        <v>1911</v>
      </c>
      <c r="C1374" s="61" t="s">
        <v>2050</v>
      </c>
      <c r="D1374" s="9" t="s">
        <v>2051</v>
      </c>
      <c r="E1374" s="145"/>
      <c r="F1374" s="45">
        <v>1</v>
      </c>
      <c r="G1374" s="46">
        <v>5.9</v>
      </c>
      <c r="H1374" s="73">
        <f t="shared" ref="H1374:H1380" si="182">G1374*0.95</f>
        <v>5.6050000000000004</v>
      </c>
      <c r="I1374" s="46" t="s">
        <v>1831</v>
      </c>
      <c r="J1374" s="46"/>
      <c r="K1374" s="73"/>
      <c r="L1374" s="458"/>
      <c r="M1374" s="459"/>
      <c r="N1374" s="29">
        <f t="shared" ref="N1374:N1380" si="183">O1374*G1374</f>
        <v>0</v>
      </c>
      <c r="O1374" s="3">
        <f t="shared" ref="O1374:O1380" si="184">M1374+L1374*F1374</f>
        <v>0</v>
      </c>
      <c r="P1374" s="30">
        <v>20</v>
      </c>
    </row>
    <row r="1375" spans="1:25" s="60" customFormat="1" ht="12.75" x14ac:dyDescent="0.2">
      <c r="A1375" s="425"/>
      <c r="B1375" s="425" t="s">
        <v>1911</v>
      </c>
      <c r="C1375" s="62" t="s">
        <v>2052</v>
      </c>
      <c r="D1375" s="10" t="s">
        <v>2053</v>
      </c>
      <c r="E1375" s="147"/>
      <c r="F1375" s="36">
        <v>1</v>
      </c>
      <c r="G1375" s="37">
        <v>6.5</v>
      </c>
      <c r="H1375" s="75">
        <f t="shared" si="182"/>
        <v>6.1749999999999998</v>
      </c>
      <c r="I1375" s="37" t="s">
        <v>1831</v>
      </c>
      <c r="J1375" s="37"/>
      <c r="K1375" s="75"/>
      <c r="L1375" s="454"/>
      <c r="M1375" s="455"/>
      <c r="N1375" s="39">
        <f t="shared" si="183"/>
        <v>0</v>
      </c>
      <c r="O1375" s="7">
        <f t="shared" si="184"/>
        <v>0</v>
      </c>
      <c r="P1375" s="40">
        <v>20</v>
      </c>
    </row>
    <row r="1376" spans="1:25" s="60" customFormat="1" ht="12.75" x14ac:dyDescent="0.2">
      <c r="A1376" s="425"/>
      <c r="B1376" s="425" t="s">
        <v>1911</v>
      </c>
      <c r="C1376" s="104" t="s">
        <v>2054</v>
      </c>
      <c r="D1376" s="9" t="s">
        <v>2055</v>
      </c>
      <c r="E1376" s="146"/>
      <c r="F1376" s="26">
        <v>1</v>
      </c>
      <c r="G1376" s="27">
        <v>10.7</v>
      </c>
      <c r="H1376" s="74">
        <f t="shared" si="182"/>
        <v>10.164999999999999</v>
      </c>
      <c r="I1376" s="27"/>
      <c r="J1376" s="27"/>
      <c r="K1376" s="74"/>
      <c r="L1376" s="458"/>
      <c r="M1376" s="459"/>
      <c r="N1376" s="29">
        <f t="shared" si="183"/>
        <v>0</v>
      </c>
      <c r="O1376" s="3">
        <f t="shared" si="184"/>
        <v>0</v>
      </c>
      <c r="P1376" s="30">
        <v>20</v>
      </c>
    </row>
    <row r="1377" spans="1:25" s="60" customFormat="1" ht="12.75" x14ac:dyDescent="0.2">
      <c r="A1377" s="425"/>
      <c r="B1377" s="425" t="s">
        <v>1911</v>
      </c>
      <c r="C1377" s="104" t="s">
        <v>2056</v>
      </c>
      <c r="D1377" s="9" t="s">
        <v>2057</v>
      </c>
      <c r="E1377" s="146"/>
      <c r="F1377" s="26">
        <v>1</v>
      </c>
      <c r="G1377" s="27">
        <v>10.7</v>
      </c>
      <c r="H1377" s="74">
        <f t="shared" si="182"/>
        <v>10.164999999999999</v>
      </c>
      <c r="I1377" s="27"/>
      <c r="J1377" s="27"/>
      <c r="K1377" s="74"/>
      <c r="L1377" s="454"/>
      <c r="M1377" s="455"/>
      <c r="N1377" s="33">
        <f t="shared" si="183"/>
        <v>0</v>
      </c>
      <c r="O1377" s="5">
        <f t="shared" si="184"/>
        <v>0</v>
      </c>
      <c r="P1377" s="34">
        <v>20</v>
      </c>
    </row>
    <row r="1378" spans="1:25" s="60" customFormat="1" ht="12.75" x14ac:dyDescent="0.2">
      <c r="A1378" s="425"/>
      <c r="B1378" s="425" t="s">
        <v>1911</v>
      </c>
      <c r="C1378" s="104" t="s">
        <v>2058</v>
      </c>
      <c r="D1378" s="9" t="s">
        <v>2059</v>
      </c>
      <c r="E1378" s="146"/>
      <c r="F1378" s="26">
        <v>1</v>
      </c>
      <c r="G1378" s="27">
        <v>1.37</v>
      </c>
      <c r="H1378" s="74">
        <f t="shared" si="182"/>
        <v>1.3015000000000001</v>
      </c>
      <c r="I1378" s="27"/>
      <c r="J1378" s="27"/>
      <c r="K1378" s="74"/>
      <c r="L1378" s="454"/>
      <c r="M1378" s="455"/>
      <c r="N1378" s="33">
        <f t="shared" si="183"/>
        <v>0</v>
      </c>
      <c r="O1378" s="5">
        <f t="shared" si="184"/>
        <v>0</v>
      </c>
      <c r="P1378" s="34">
        <v>20</v>
      </c>
    </row>
    <row r="1379" spans="1:25" s="60" customFormat="1" ht="12.75" x14ac:dyDescent="0.2">
      <c r="A1379" s="425"/>
      <c r="B1379" s="425" t="s">
        <v>1911</v>
      </c>
      <c r="C1379" s="104" t="s">
        <v>2060</v>
      </c>
      <c r="D1379" s="9" t="s">
        <v>45</v>
      </c>
      <c r="E1379" s="146"/>
      <c r="F1379" s="26">
        <v>1</v>
      </c>
      <c r="G1379" s="27">
        <v>1.37</v>
      </c>
      <c r="H1379" s="74">
        <f t="shared" si="182"/>
        <v>1.3015000000000001</v>
      </c>
      <c r="I1379" s="27"/>
      <c r="J1379" s="27"/>
      <c r="K1379" s="74"/>
      <c r="L1379" s="454"/>
      <c r="M1379" s="455"/>
      <c r="N1379" s="33">
        <f t="shared" si="183"/>
        <v>0</v>
      </c>
      <c r="O1379" s="5">
        <f t="shared" si="184"/>
        <v>0</v>
      </c>
      <c r="P1379" s="34">
        <v>20</v>
      </c>
    </row>
    <row r="1380" spans="1:25" s="60" customFormat="1" ht="12.75" x14ac:dyDescent="0.2">
      <c r="A1380" s="425"/>
      <c r="B1380" s="425" t="s">
        <v>1911</v>
      </c>
      <c r="C1380" s="62" t="s">
        <v>2061</v>
      </c>
      <c r="D1380" s="10" t="s">
        <v>2062</v>
      </c>
      <c r="E1380" s="147"/>
      <c r="F1380" s="36">
        <v>1</v>
      </c>
      <c r="G1380" s="37">
        <v>6</v>
      </c>
      <c r="H1380" s="75">
        <f t="shared" si="182"/>
        <v>5.6999999999999993</v>
      </c>
      <c r="I1380" s="37"/>
      <c r="J1380" s="37"/>
      <c r="K1380" s="75"/>
      <c r="L1380" s="456"/>
      <c r="M1380" s="457"/>
      <c r="N1380" s="39">
        <f t="shared" si="183"/>
        <v>0</v>
      </c>
      <c r="O1380" s="7">
        <f t="shared" si="184"/>
        <v>0</v>
      </c>
      <c r="P1380" s="40">
        <v>20</v>
      </c>
    </row>
    <row r="1381" spans="1:25" x14ac:dyDescent="0.2">
      <c r="A1381" s="426"/>
      <c r="B1381" s="426"/>
      <c r="Q1381" s="60"/>
      <c r="R1381" s="60"/>
      <c r="S1381" s="60"/>
      <c r="T1381" s="60"/>
      <c r="U1381" s="60"/>
      <c r="V1381" s="60"/>
      <c r="W1381" s="60"/>
      <c r="X1381" s="60"/>
      <c r="Y1381" s="60"/>
    </row>
    <row r="1382" spans="1:25" x14ac:dyDescent="0.2">
      <c r="A1382" s="426"/>
      <c r="B1382" s="426"/>
      <c r="Q1382" s="60"/>
      <c r="R1382" s="60"/>
      <c r="S1382" s="60"/>
      <c r="T1382" s="60"/>
      <c r="U1382" s="60"/>
      <c r="V1382" s="60"/>
      <c r="W1382" s="60"/>
      <c r="X1382" s="60"/>
      <c r="Y1382" s="60"/>
    </row>
    <row r="1383" spans="1:25" x14ac:dyDescent="0.2">
      <c r="A1383" s="426"/>
      <c r="B1383" s="426"/>
      <c r="Q1383" s="60"/>
      <c r="R1383" s="60"/>
      <c r="S1383" s="60"/>
      <c r="T1383" s="60"/>
      <c r="U1383" s="60"/>
      <c r="V1383" s="60"/>
      <c r="W1383" s="60"/>
      <c r="X1383" s="60"/>
      <c r="Y1383" s="60"/>
    </row>
    <row r="1384" spans="1:25" x14ac:dyDescent="0.2">
      <c r="A1384" s="426"/>
      <c r="B1384" s="426"/>
      <c r="Q1384" s="60"/>
      <c r="R1384" s="60"/>
      <c r="S1384" s="60"/>
      <c r="T1384" s="60"/>
      <c r="U1384" s="60"/>
      <c r="V1384" s="60"/>
      <c r="W1384" s="60"/>
      <c r="X1384" s="60"/>
      <c r="Y1384" s="60"/>
    </row>
    <row r="1385" spans="1:25" x14ac:dyDescent="0.2">
      <c r="A1385" s="426"/>
      <c r="B1385" s="426"/>
      <c r="Q1385" s="60"/>
      <c r="R1385" s="60"/>
      <c r="S1385" s="60"/>
      <c r="T1385" s="60"/>
      <c r="U1385" s="60"/>
      <c r="V1385" s="60"/>
      <c r="W1385" s="60"/>
      <c r="X1385" s="60"/>
      <c r="Y1385" s="60"/>
    </row>
    <row r="1386" spans="1:25" x14ac:dyDescent="0.2">
      <c r="A1386" s="426"/>
      <c r="B1386" s="426"/>
      <c r="Q1386" s="60"/>
      <c r="R1386" s="60"/>
      <c r="S1386" s="60"/>
      <c r="T1386" s="60"/>
      <c r="U1386" s="60"/>
      <c r="V1386" s="60"/>
      <c r="W1386" s="60"/>
      <c r="X1386" s="60"/>
      <c r="Y1386" s="60"/>
    </row>
    <row r="1387" spans="1:25" x14ac:dyDescent="0.2">
      <c r="A1387" s="426"/>
      <c r="B1387" s="426"/>
      <c r="Q1387" s="60"/>
      <c r="R1387" s="60"/>
      <c r="S1387" s="60"/>
      <c r="T1387" s="60"/>
      <c r="U1387" s="60"/>
      <c r="V1387" s="60"/>
      <c r="W1387" s="60"/>
      <c r="X1387" s="60"/>
      <c r="Y1387" s="60"/>
    </row>
    <row r="1388" spans="1:25" x14ac:dyDescent="0.2">
      <c r="A1388" s="426"/>
      <c r="B1388" s="426"/>
      <c r="Q1388" s="60"/>
      <c r="R1388" s="60"/>
      <c r="S1388" s="60"/>
      <c r="T1388" s="60"/>
      <c r="U1388" s="60"/>
      <c r="V1388" s="60"/>
      <c r="W1388" s="60"/>
      <c r="X1388" s="60"/>
      <c r="Y1388" s="60"/>
    </row>
    <row r="1389" spans="1:25" x14ac:dyDescent="0.2">
      <c r="A1389" s="426"/>
      <c r="B1389" s="426"/>
      <c r="Q1389" s="60"/>
      <c r="R1389" s="60"/>
      <c r="S1389" s="60"/>
      <c r="T1389" s="60"/>
      <c r="U1389" s="60"/>
      <c r="V1389" s="60"/>
      <c r="W1389" s="60"/>
      <c r="X1389" s="60"/>
      <c r="Y1389" s="60"/>
    </row>
    <row r="1390" spans="1:25" ht="34.5" x14ac:dyDescent="0.2">
      <c r="A1390" s="426"/>
      <c r="B1390" s="426" t="s">
        <v>58</v>
      </c>
      <c r="D1390" s="476" t="s">
        <v>58</v>
      </c>
      <c r="E1390" s="476"/>
      <c r="F1390" s="476"/>
      <c r="G1390" s="476"/>
      <c r="H1390" s="476"/>
      <c r="I1390" s="476"/>
      <c r="J1390" s="476"/>
      <c r="K1390" s="476"/>
      <c r="Q1390" s="60"/>
      <c r="R1390" s="60"/>
      <c r="S1390" s="60"/>
      <c r="T1390" s="60"/>
      <c r="U1390" s="60"/>
      <c r="V1390" s="60"/>
      <c r="W1390" s="60"/>
      <c r="X1390" s="60"/>
      <c r="Y1390" s="60"/>
    </row>
    <row r="1391" spans="1:25" x14ac:dyDescent="0.2">
      <c r="A1391" s="427"/>
      <c r="B1391" s="427"/>
      <c r="C1391" s="24"/>
      <c r="D1391" s="24"/>
      <c r="E1391" s="477" t="s">
        <v>41</v>
      </c>
      <c r="F1391" s="478" t="s">
        <v>39</v>
      </c>
      <c r="G1391" s="479" t="s">
        <v>6</v>
      </c>
      <c r="H1391" s="481" t="s">
        <v>51</v>
      </c>
      <c r="I1391" s="482" t="s">
        <v>2</v>
      </c>
      <c r="J1391" s="483" t="s">
        <v>3</v>
      </c>
      <c r="K1391" s="484" t="s">
        <v>38</v>
      </c>
      <c r="L1391" s="460" t="s">
        <v>7</v>
      </c>
      <c r="M1391" s="461"/>
      <c r="N1391" s="461"/>
      <c r="O1391" s="461"/>
      <c r="P1391" s="462"/>
      <c r="Q1391" s="60"/>
      <c r="R1391" s="60"/>
      <c r="S1391" s="60"/>
      <c r="T1391" s="60"/>
      <c r="U1391" s="60"/>
      <c r="V1391" s="60"/>
      <c r="W1391" s="60"/>
      <c r="X1391" s="60"/>
      <c r="Y1391" s="60"/>
    </row>
    <row r="1392" spans="1:25" ht="14.25" customHeight="1" x14ac:dyDescent="0.2">
      <c r="A1392" s="426"/>
      <c r="B1392" s="426"/>
      <c r="C1392" s="463" t="s">
        <v>0</v>
      </c>
      <c r="D1392" s="464" t="s">
        <v>1</v>
      </c>
      <c r="E1392" s="477"/>
      <c r="F1392" s="478"/>
      <c r="G1392" s="480"/>
      <c r="H1392" s="481"/>
      <c r="I1392" s="482"/>
      <c r="J1392" s="483"/>
      <c r="K1392" s="484"/>
      <c r="L1392" s="466" t="s">
        <v>8</v>
      </c>
      <c r="M1392" s="467"/>
      <c r="N1392" s="470" t="s">
        <v>4</v>
      </c>
      <c r="O1392" s="472" t="s">
        <v>9</v>
      </c>
      <c r="P1392" s="473" t="s">
        <v>52</v>
      </c>
      <c r="Q1392" s="60"/>
      <c r="R1392" s="60"/>
      <c r="S1392" s="60"/>
      <c r="T1392" s="60"/>
      <c r="U1392" s="60"/>
      <c r="V1392" s="60"/>
      <c r="W1392" s="60"/>
      <c r="X1392" s="60"/>
      <c r="Y1392" s="60"/>
    </row>
    <row r="1393" spans="1:25" x14ac:dyDescent="0.2">
      <c r="A1393" s="426"/>
      <c r="B1393" s="426"/>
      <c r="C1393" s="463"/>
      <c r="D1393" s="465"/>
      <c r="E1393" s="477"/>
      <c r="F1393" s="478"/>
      <c r="G1393" s="479"/>
      <c r="H1393" s="481"/>
      <c r="I1393" s="482"/>
      <c r="J1393" s="483"/>
      <c r="K1393" s="484"/>
      <c r="L1393" s="468"/>
      <c r="M1393" s="469"/>
      <c r="N1393" s="471"/>
      <c r="O1393" s="472"/>
      <c r="P1393" s="473"/>
      <c r="Q1393" s="60"/>
      <c r="R1393" s="60"/>
      <c r="S1393" s="60"/>
      <c r="T1393" s="60"/>
      <c r="U1393" s="60"/>
      <c r="V1393" s="60"/>
      <c r="W1393" s="60"/>
      <c r="X1393" s="60"/>
      <c r="Y1393" s="60"/>
    </row>
    <row r="1394" spans="1:25" ht="23.25" x14ac:dyDescent="0.35">
      <c r="A1394" s="426"/>
      <c r="B1394" s="426" t="s">
        <v>58</v>
      </c>
      <c r="D1394" s="252" t="s">
        <v>2157</v>
      </c>
      <c r="E1394" s="252"/>
      <c r="F1394" s="252"/>
      <c r="G1394" s="252"/>
      <c r="H1394" s="252"/>
      <c r="I1394" s="252"/>
      <c r="J1394" s="252"/>
      <c r="K1394" s="252"/>
      <c r="L1394" s="252"/>
      <c r="M1394" s="252"/>
      <c r="N1394" s="252"/>
      <c r="O1394" s="252"/>
      <c r="P1394" s="252"/>
      <c r="Q1394" s="60"/>
      <c r="R1394" s="60"/>
      <c r="S1394" s="60"/>
      <c r="T1394" s="60"/>
      <c r="U1394" s="60"/>
      <c r="V1394" s="60"/>
      <c r="W1394" s="60"/>
      <c r="X1394" s="60"/>
      <c r="Y1394" s="60"/>
    </row>
    <row r="1395" spans="1:25" s="60" customFormat="1" ht="12.75" x14ac:dyDescent="0.2">
      <c r="A1395" s="425"/>
      <c r="B1395" s="425" t="s">
        <v>58</v>
      </c>
      <c r="C1395" s="61" t="s">
        <v>2063</v>
      </c>
      <c r="D1395" s="49" t="s">
        <v>2064</v>
      </c>
      <c r="E1395" s="45" t="s">
        <v>1785</v>
      </c>
      <c r="F1395" s="45">
        <v>19</v>
      </c>
      <c r="G1395" s="46">
        <v>2.31</v>
      </c>
      <c r="H1395" s="73">
        <f t="shared" ref="H1395:H1420" si="185">G1395*0.95</f>
        <v>2.1945000000000001</v>
      </c>
      <c r="I1395" s="28" t="s">
        <v>1803</v>
      </c>
      <c r="J1395" s="28" t="s">
        <v>14</v>
      </c>
      <c r="K1395" s="3"/>
      <c r="L1395" s="458"/>
      <c r="M1395" s="459"/>
      <c r="N1395" s="29">
        <f t="shared" ref="N1395:N1436" si="186">O1395*G1395</f>
        <v>0</v>
      </c>
      <c r="O1395" s="257">
        <f t="shared" ref="O1395:O1436" si="187">M1395+L1395*F1395</f>
        <v>0</v>
      </c>
      <c r="P1395" s="261" t="s">
        <v>15</v>
      </c>
    </row>
    <row r="1396" spans="1:25" s="60" customFormat="1" ht="12.75" x14ac:dyDescent="0.2">
      <c r="A1396" s="425"/>
      <c r="B1396" s="425" t="s">
        <v>58</v>
      </c>
      <c r="C1396" s="104" t="s">
        <v>2065</v>
      </c>
      <c r="D1396" s="9" t="s">
        <v>2066</v>
      </c>
      <c r="E1396" s="26" t="s">
        <v>1785</v>
      </c>
      <c r="F1396" s="26">
        <v>19</v>
      </c>
      <c r="G1396" s="27">
        <v>2.19</v>
      </c>
      <c r="H1396" s="74">
        <f t="shared" si="185"/>
        <v>2.0804999999999998</v>
      </c>
      <c r="I1396" s="32" t="s">
        <v>1803</v>
      </c>
      <c r="J1396" s="32" t="s">
        <v>14</v>
      </c>
      <c r="K1396" s="5"/>
      <c r="L1396" s="454"/>
      <c r="M1396" s="455"/>
      <c r="N1396" s="33">
        <f t="shared" si="186"/>
        <v>0</v>
      </c>
      <c r="O1396" s="258">
        <f t="shared" si="187"/>
        <v>0</v>
      </c>
      <c r="P1396" s="262" t="s">
        <v>15</v>
      </c>
    </row>
    <row r="1397" spans="1:25" s="60" customFormat="1" ht="12.75" x14ac:dyDescent="0.2">
      <c r="A1397" s="425"/>
      <c r="B1397" s="425" t="s">
        <v>58</v>
      </c>
      <c r="C1397" s="104" t="s">
        <v>2067</v>
      </c>
      <c r="D1397" s="9" t="s">
        <v>2068</v>
      </c>
      <c r="E1397" s="26" t="s">
        <v>1785</v>
      </c>
      <c r="F1397" s="26">
        <v>19</v>
      </c>
      <c r="G1397" s="27">
        <v>2.0299999999999998</v>
      </c>
      <c r="H1397" s="74">
        <f t="shared" si="185"/>
        <v>1.9284999999999997</v>
      </c>
      <c r="I1397" s="32" t="s">
        <v>1803</v>
      </c>
      <c r="J1397" s="32" t="s">
        <v>14</v>
      </c>
      <c r="K1397" s="5"/>
      <c r="L1397" s="454"/>
      <c r="M1397" s="455"/>
      <c r="N1397" s="33">
        <f t="shared" si="186"/>
        <v>0</v>
      </c>
      <c r="O1397" s="258">
        <f t="shared" si="187"/>
        <v>0</v>
      </c>
      <c r="P1397" s="262" t="s">
        <v>15</v>
      </c>
    </row>
    <row r="1398" spans="1:25" s="60" customFormat="1" ht="12.75" x14ac:dyDescent="0.2">
      <c r="A1398" s="425"/>
      <c r="B1398" s="425" t="s">
        <v>58</v>
      </c>
      <c r="C1398" s="104" t="s">
        <v>2069</v>
      </c>
      <c r="D1398" s="9" t="s">
        <v>2070</v>
      </c>
      <c r="E1398" s="26" t="s">
        <v>1785</v>
      </c>
      <c r="F1398" s="26">
        <v>19</v>
      </c>
      <c r="G1398" s="27">
        <v>2.19</v>
      </c>
      <c r="H1398" s="74">
        <f t="shared" si="185"/>
        <v>2.0804999999999998</v>
      </c>
      <c r="I1398" s="32" t="s">
        <v>1803</v>
      </c>
      <c r="J1398" s="32" t="s">
        <v>14</v>
      </c>
      <c r="K1398" s="5"/>
      <c r="L1398" s="454"/>
      <c r="M1398" s="455"/>
      <c r="N1398" s="33">
        <f t="shared" si="186"/>
        <v>0</v>
      </c>
      <c r="O1398" s="258">
        <f t="shared" si="187"/>
        <v>0</v>
      </c>
      <c r="P1398" s="262" t="s">
        <v>15</v>
      </c>
    </row>
    <row r="1399" spans="1:25" s="60" customFormat="1" ht="12.75" x14ac:dyDescent="0.2">
      <c r="A1399" s="425"/>
      <c r="B1399" s="425" t="s">
        <v>58</v>
      </c>
      <c r="C1399" s="104" t="s">
        <v>2071</v>
      </c>
      <c r="D1399" s="9" t="s">
        <v>2072</v>
      </c>
      <c r="E1399" s="26" t="s">
        <v>1785</v>
      </c>
      <c r="F1399" s="26">
        <v>19</v>
      </c>
      <c r="G1399" s="27">
        <v>2.19</v>
      </c>
      <c r="H1399" s="74">
        <f t="shared" si="185"/>
        <v>2.0804999999999998</v>
      </c>
      <c r="I1399" s="32" t="s">
        <v>1803</v>
      </c>
      <c r="J1399" s="32" t="s">
        <v>14</v>
      </c>
      <c r="K1399" s="244"/>
      <c r="L1399" s="454"/>
      <c r="M1399" s="455"/>
      <c r="N1399" s="33">
        <f t="shared" si="186"/>
        <v>0</v>
      </c>
      <c r="O1399" s="258">
        <f t="shared" si="187"/>
        <v>0</v>
      </c>
      <c r="P1399" s="262" t="s">
        <v>15</v>
      </c>
    </row>
    <row r="1400" spans="1:25" s="60" customFormat="1" ht="12.75" x14ac:dyDescent="0.2">
      <c r="A1400" s="425"/>
      <c r="B1400" s="425" t="s">
        <v>58</v>
      </c>
      <c r="C1400" s="104" t="s">
        <v>2073</v>
      </c>
      <c r="D1400" s="9" t="s">
        <v>2074</v>
      </c>
      <c r="E1400" s="26" t="s">
        <v>1785</v>
      </c>
      <c r="F1400" s="26">
        <v>19</v>
      </c>
      <c r="G1400" s="27">
        <v>2.16</v>
      </c>
      <c r="H1400" s="74">
        <f t="shared" si="185"/>
        <v>2.052</v>
      </c>
      <c r="I1400" s="32" t="s">
        <v>1803</v>
      </c>
      <c r="J1400" s="32" t="s">
        <v>14</v>
      </c>
      <c r="K1400" s="5"/>
      <c r="L1400" s="454"/>
      <c r="M1400" s="455"/>
      <c r="N1400" s="33">
        <f t="shared" si="186"/>
        <v>0</v>
      </c>
      <c r="O1400" s="258">
        <f t="shared" si="187"/>
        <v>0</v>
      </c>
      <c r="P1400" s="262" t="s">
        <v>15</v>
      </c>
    </row>
    <row r="1401" spans="1:25" s="60" customFormat="1" ht="12.75" x14ac:dyDescent="0.2">
      <c r="A1401" s="425"/>
      <c r="B1401" s="425" t="s">
        <v>58</v>
      </c>
      <c r="C1401" s="104" t="s">
        <v>2075</v>
      </c>
      <c r="D1401" s="9" t="s">
        <v>2076</v>
      </c>
      <c r="E1401" s="26" t="s">
        <v>1785</v>
      </c>
      <c r="F1401" s="26">
        <v>19</v>
      </c>
      <c r="G1401" s="27">
        <v>2.2800000000000002</v>
      </c>
      <c r="H1401" s="74">
        <f t="shared" si="185"/>
        <v>2.1659999999999999</v>
      </c>
      <c r="I1401" s="32" t="s">
        <v>1803</v>
      </c>
      <c r="J1401" s="32" t="s">
        <v>14</v>
      </c>
      <c r="K1401" s="5"/>
      <c r="L1401" s="454"/>
      <c r="M1401" s="455"/>
      <c r="N1401" s="33">
        <f t="shared" si="186"/>
        <v>0</v>
      </c>
      <c r="O1401" s="258">
        <f t="shared" si="187"/>
        <v>0</v>
      </c>
      <c r="P1401" s="262" t="s">
        <v>15</v>
      </c>
    </row>
    <row r="1402" spans="1:25" s="60" customFormat="1" ht="12.75" x14ac:dyDescent="0.2">
      <c r="A1402" s="425"/>
      <c r="B1402" s="425" t="s">
        <v>58</v>
      </c>
      <c r="C1402" s="104" t="s">
        <v>2077</v>
      </c>
      <c r="D1402" s="9" t="s">
        <v>2078</v>
      </c>
      <c r="E1402" s="26" t="s">
        <v>1785</v>
      </c>
      <c r="F1402" s="26">
        <v>19</v>
      </c>
      <c r="G1402" s="27">
        <v>2.2800000000000002</v>
      </c>
      <c r="H1402" s="74">
        <f t="shared" si="185"/>
        <v>2.1659999999999999</v>
      </c>
      <c r="I1402" s="32" t="s">
        <v>1803</v>
      </c>
      <c r="J1402" s="32" t="s">
        <v>14</v>
      </c>
      <c r="K1402" s="5"/>
      <c r="L1402" s="454"/>
      <c r="M1402" s="455"/>
      <c r="N1402" s="33">
        <f t="shared" si="186"/>
        <v>0</v>
      </c>
      <c r="O1402" s="258">
        <f t="shared" si="187"/>
        <v>0</v>
      </c>
      <c r="P1402" s="262" t="s">
        <v>15</v>
      </c>
    </row>
    <row r="1403" spans="1:25" s="60" customFormat="1" ht="12.75" x14ac:dyDescent="0.2">
      <c r="A1403" s="425"/>
      <c r="B1403" s="425" t="s">
        <v>58</v>
      </c>
      <c r="C1403" s="104" t="s">
        <v>2079</v>
      </c>
      <c r="D1403" s="9" t="s">
        <v>2080</v>
      </c>
      <c r="E1403" s="26" t="s">
        <v>1785</v>
      </c>
      <c r="F1403" s="26">
        <v>19</v>
      </c>
      <c r="G1403" s="27">
        <v>2.3199999999999998</v>
      </c>
      <c r="H1403" s="74">
        <f t="shared" si="185"/>
        <v>2.2039999999999997</v>
      </c>
      <c r="I1403" s="32" t="s">
        <v>1803</v>
      </c>
      <c r="J1403" s="32" t="s">
        <v>14</v>
      </c>
      <c r="K1403" s="5"/>
      <c r="L1403" s="454"/>
      <c r="M1403" s="455"/>
      <c r="N1403" s="33">
        <f t="shared" si="186"/>
        <v>0</v>
      </c>
      <c r="O1403" s="258">
        <f t="shared" si="187"/>
        <v>0</v>
      </c>
      <c r="P1403" s="262" t="s">
        <v>15</v>
      </c>
    </row>
    <row r="1404" spans="1:25" s="60" customFormat="1" ht="12.75" x14ac:dyDescent="0.2">
      <c r="A1404" s="425"/>
      <c r="B1404" s="425" t="s">
        <v>58</v>
      </c>
      <c r="C1404" s="104" t="s">
        <v>2081</v>
      </c>
      <c r="D1404" s="9" t="s">
        <v>2082</v>
      </c>
      <c r="E1404" s="26" t="s">
        <v>1785</v>
      </c>
      <c r="F1404" s="26">
        <v>19</v>
      </c>
      <c r="G1404" s="27">
        <v>2.56</v>
      </c>
      <c r="H1404" s="74">
        <f t="shared" si="185"/>
        <v>2.4319999999999999</v>
      </c>
      <c r="I1404" s="32" t="s">
        <v>1803</v>
      </c>
      <c r="J1404" s="32" t="s">
        <v>14</v>
      </c>
      <c r="K1404" s="5"/>
      <c r="L1404" s="454"/>
      <c r="M1404" s="455"/>
      <c r="N1404" s="33">
        <f t="shared" si="186"/>
        <v>0</v>
      </c>
      <c r="O1404" s="258">
        <f t="shared" si="187"/>
        <v>0</v>
      </c>
      <c r="P1404" s="262" t="s">
        <v>15</v>
      </c>
    </row>
    <row r="1405" spans="1:25" s="60" customFormat="1" ht="12.75" x14ac:dyDescent="0.2">
      <c r="A1405" s="425"/>
      <c r="B1405" s="425" t="s">
        <v>58</v>
      </c>
      <c r="C1405" s="104" t="s">
        <v>2083</v>
      </c>
      <c r="D1405" s="9" t="s">
        <v>2084</v>
      </c>
      <c r="E1405" s="26" t="s">
        <v>1785</v>
      </c>
      <c r="F1405" s="26">
        <v>19</v>
      </c>
      <c r="G1405" s="27">
        <v>2.11</v>
      </c>
      <c r="H1405" s="74">
        <f t="shared" si="185"/>
        <v>2.0044999999999997</v>
      </c>
      <c r="I1405" s="32" t="s">
        <v>1803</v>
      </c>
      <c r="J1405" s="32" t="s">
        <v>14</v>
      </c>
      <c r="K1405" s="5"/>
      <c r="L1405" s="454"/>
      <c r="M1405" s="455"/>
      <c r="N1405" s="33">
        <f t="shared" si="186"/>
        <v>0</v>
      </c>
      <c r="O1405" s="258">
        <f t="shared" si="187"/>
        <v>0</v>
      </c>
      <c r="P1405" s="262" t="s">
        <v>15</v>
      </c>
    </row>
    <row r="1406" spans="1:25" s="60" customFormat="1" ht="12.75" x14ac:dyDescent="0.2">
      <c r="A1406" s="425"/>
      <c r="B1406" s="425" t="s">
        <v>58</v>
      </c>
      <c r="C1406" s="104" t="s">
        <v>2085</v>
      </c>
      <c r="D1406" s="9" t="s">
        <v>2086</v>
      </c>
      <c r="E1406" s="26" t="s">
        <v>1785</v>
      </c>
      <c r="F1406" s="26">
        <v>19</v>
      </c>
      <c r="G1406" s="27">
        <v>2.11</v>
      </c>
      <c r="H1406" s="74">
        <f t="shared" si="185"/>
        <v>2.0044999999999997</v>
      </c>
      <c r="I1406" s="32" t="s">
        <v>1803</v>
      </c>
      <c r="J1406" s="32" t="s">
        <v>14</v>
      </c>
      <c r="K1406" s="5"/>
      <c r="L1406" s="454"/>
      <c r="M1406" s="455"/>
      <c r="N1406" s="33">
        <f t="shared" si="186"/>
        <v>0</v>
      </c>
      <c r="O1406" s="258">
        <f t="shared" si="187"/>
        <v>0</v>
      </c>
      <c r="P1406" s="262" t="s">
        <v>15</v>
      </c>
    </row>
    <row r="1407" spans="1:25" s="60" customFormat="1" ht="12.75" x14ac:dyDescent="0.2">
      <c r="A1407" s="425"/>
      <c r="B1407" s="425" t="s">
        <v>58</v>
      </c>
      <c r="C1407" s="104" t="s">
        <v>2087</v>
      </c>
      <c r="D1407" s="9" t="s">
        <v>2088</v>
      </c>
      <c r="E1407" s="26" t="s">
        <v>1785</v>
      </c>
      <c r="F1407" s="26">
        <v>19</v>
      </c>
      <c r="G1407" s="27">
        <v>2.1</v>
      </c>
      <c r="H1407" s="74">
        <f t="shared" si="185"/>
        <v>1.9949999999999999</v>
      </c>
      <c r="I1407" s="32" t="s">
        <v>1803</v>
      </c>
      <c r="J1407" s="32" t="s">
        <v>14</v>
      </c>
      <c r="K1407" s="231"/>
      <c r="L1407" s="454"/>
      <c r="M1407" s="455"/>
      <c r="N1407" s="33">
        <f t="shared" si="186"/>
        <v>0</v>
      </c>
      <c r="O1407" s="258">
        <f t="shared" si="187"/>
        <v>0</v>
      </c>
      <c r="P1407" s="262" t="s">
        <v>15</v>
      </c>
    </row>
    <row r="1408" spans="1:25" s="60" customFormat="1" ht="12.75" x14ac:dyDescent="0.2">
      <c r="A1408" s="425"/>
      <c r="B1408" s="425" t="s">
        <v>58</v>
      </c>
      <c r="C1408" s="104" t="s">
        <v>2089</v>
      </c>
      <c r="D1408" s="9" t="s">
        <v>2090</v>
      </c>
      <c r="E1408" s="26" t="s">
        <v>1785</v>
      </c>
      <c r="F1408" s="26">
        <v>19</v>
      </c>
      <c r="G1408" s="27">
        <v>2.25</v>
      </c>
      <c r="H1408" s="74">
        <f t="shared" si="185"/>
        <v>2.1374999999999997</v>
      </c>
      <c r="I1408" s="32" t="s">
        <v>1803</v>
      </c>
      <c r="J1408" s="32" t="s">
        <v>14</v>
      </c>
      <c r="K1408" s="231"/>
      <c r="L1408" s="454"/>
      <c r="M1408" s="455"/>
      <c r="N1408" s="33">
        <f t="shared" si="186"/>
        <v>0</v>
      </c>
      <c r="O1408" s="258">
        <f t="shared" si="187"/>
        <v>0</v>
      </c>
      <c r="P1408" s="262" t="s">
        <v>15</v>
      </c>
    </row>
    <row r="1409" spans="1:25" s="60" customFormat="1" ht="12.75" x14ac:dyDescent="0.2">
      <c r="A1409" s="425"/>
      <c r="B1409" s="425" t="s">
        <v>58</v>
      </c>
      <c r="C1409" s="104" t="s">
        <v>2091</v>
      </c>
      <c r="D1409" s="9" t="s">
        <v>2092</v>
      </c>
      <c r="E1409" s="26" t="s">
        <v>1785</v>
      </c>
      <c r="F1409" s="26">
        <v>19</v>
      </c>
      <c r="G1409" s="27">
        <v>2.1</v>
      </c>
      <c r="H1409" s="74">
        <f t="shared" si="185"/>
        <v>1.9949999999999999</v>
      </c>
      <c r="I1409" s="32" t="s">
        <v>1803</v>
      </c>
      <c r="J1409" s="32" t="s">
        <v>14</v>
      </c>
      <c r="K1409" s="231"/>
      <c r="L1409" s="454"/>
      <c r="M1409" s="455"/>
      <c r="N1409" s="33">
        <f t="shared" si="186"/>
        <v>0</v>
      </c>
      <c r="O1409" s="258">
        <f t="shared" si="187"/>
        <v>0</v>
      </c>
      <c r="P1409" s="262" t="s">
        <v>15</v>
      </c>
    </row>
    <row r="1410" spans="1:25" s="60" customFormat="1" ht="12.75" x14ac:dyDescent="0.2">
      <c r="A1410" s="425"/>
      <c r="B1410" s="425" t="s">
        <v>58</v>
      </c>
      <c r="C1410" s="104" t="s">
        <v>2093</v>
      </c>
      <c r="D1410" s="9" t="s">
        <v>2094</v>
      </c>
      <c r="E1410" s="26" t="s">
        <v>1785</v>
      </c>
      <c r="F1410" s="26">
        <v>19</v>
      </c>
      <c r="G1410" s="27">
        <v>2.11</v>
      </c>
      <c r="H1410" s="74">
        <f t="shared" si="185"/>
        <v>2.0044999999999997</v>
      </c>
      <c r="I1410" s="32" t="s">
        <v>1803</v>
      </c>
      <c r="J1410" s="32" t="s">
        <v>14</v>
      </c>
      <c r="K1410" s="231"/>
      <c r="L1410" s="454"/>
      <c r="M1410" s="455"/>
      <c r="N1410" s="33">
        <f t="shared" si="186"/>
        <v>0</v>
      </c>
      <c r="O1410" s="258">
        <f t="shared" si="187"/>
        <v>0</v>
      </c>
      <c r="P1410" s="262" t="s">
        <v>15</v>
      </c>
    </row>
    <row r="1411" spans="1:25" s="60" customFormat="1" ht="12.75" x14ac:dyDescent="0.2">
      <c r="A1411" s="425"/>
      <c r="B1411" s="425" t="s">
        <v>58</v>
      </c>
      <c r="C1411" s="104" t="s">
        <v>2095</v>
      </c>
      <c r="D1411" s="9" t="s">
        <v>2096</v>
      </c>
      <c r="E1411" s="26" t="s">
        <v>1785</v>
      </c>
      <c r="F1411" s="26">
        <v>19</v>
      </c>
      <c r="G1411" s="27">
        <v>2.72</v>
      </c>
      <c r="H1411" s="74">
        <f t="shared" si="185"/>
        <v>2.5840000000000001</v>
      </c>
      <c r="I1411" s="32" t="s">
        <v>1803</v>
      </c>
      <c r="J1411" s="32" t="s">
        <v>14</v>
      </c>
      <c r="K1411" s="231"/>
      <c r="L1411" s="454"/>
      <c r="M1411" s="455"/>
      <c r="N1411" s="33">
        <f t="shared" si="186"/>
        <v>0</v>
      </c>
      <c r="O1411" s="258">
        <f t="shared" si="187"/>
        <v>0</v>
      </c>
      <c r="P1411" s="262" t="s">
        <v>15</v>
      </c>
    </row>
    <row r="1412" spans="1:25" s="60" customFormat="1" ht="12.75" x14ac:dyDescent="0.2">
      <c r="A1412" s="425"/>
      <c r="B1412" s="425" t="s">
        <v>58</v>
      </c>
      <c r="C1412" s="104" t="s">
        <v>2097</v>
      </c>
      <c r="D1412" s="9" t="s">
        <v>2098</v>
      </c>
      <c r="E1412" s="26" t="s">
        <v>1785</v>
      </c>
      <c r="F1412" s="26">
        <v>19</v>
      </c>
      <c r="G1412" s="27">
        <v>2.11</v>
      </c>
      <c r="H1412" s="74">
        <f t="shared" si="185"/>
        <v>2.0044999999999997</v>
      </c>
      <c r="I1412" s="32" t="s">
        <v>1803</v>
      </c>
      <c r="J1412" s="32" t="s">
        <v>14</v>
      </c>
      <c r="K1412" s="231"/>
      <c r="L1412" s="454"/>
      <c r="M1412" s="455"/>
      <c r="N1412" s="33">
        <f t="shared" si="186"/>
        <v>0</v>
      </c>
      <c r="O1412" s="258">
        <f t="shared" si="187"/>
        <v>0</v>
      </c>
      <c r="P1412" s="262" t="s">
        <v>15</v>
      </c>
    </row>
    <row r="1413" spans="1:25" s="60" customFormat="1" ht="12.75" x14ac:dyDescent="0.2">
      <c r="A1413" s="425"/>
      <c r="B1413" s="425" t="s">
        <v>58</v>
      </c>
      <c r="C1413" s="104" t="s">
        <v>2099</v>
      </c>
      <c r="D1413" s="9" t="s">
        <v>2100</v>
      </c>
      <c r="E1413" s="26" t="s">
        <v>1785</v>
      </c>
      <c r="F1413" s="26">
        <v>19</v>
      </c>
      <c r="G1413" s="27">
        <v>2.36</v>
      </c>
      <c r="H1413" s="74">
        <f t="shared" si="185"/>
        <v>2.242</v>
      </c>
      <c r="I1413" s="32" t="s">
        <v>1803</v>
      </c>
      <c r="J1413" s="32" t="s">
        <v>14</v>
      </c>
      <c r="K1413" s="231" t="s">
        <v>1797</v>
      </c>
      <c r="L1413" s="454"/>
      <c r="M1413" s="455"/>
      <c r="N1413" s="33">
        <f t="shared" si="186"/>
        <v>0</v>
      </c>
      <c r="O1413" s="258">
        <f t="shared" si="187"/>
        <v>0</v>
      </c>
      <c r="P1413" s="262" t="s">
        <v>15</v>
      </c>
    </row>
    <row r="1414" spans="1:25" s="60" customFormat="1" ht="12.75" x14ac:dyDescent="0.2">
      <c r="A1414" s="425"/>
      <c r="B1414" s="425" t="s">
        <v>58</v>
      </c>
      <c r="C1414" s="104" t="s">
        <v>2101</v>
      </c>
      <c r="D1414" s="9" t="s">
        <v>2102</v>
      </c>
      <c r="E1414" s="26" t="s">
        <v>1785</v>
      </c>
      <c r="F1414" s="267">
        <v>18</v>
      </c>
      <c r="G1414" s="27">
        <v>2.19</v>
      </c>
      <c r="H1414" s="74">
        <f t="shared" si="185"/>
        <v>2.0804999999999998</v>
      </c>
      <c r="I1414" s="32" t="s">
        <v>1803</v>
      </c>
      <c r="J1414" s="32" t="s">
        <v>14</v>
      </c>
      <c r="K1414" s="231" t="s">
        <v>1797</v>
      </c>
      <c r="L1414" s="456"/>
      <c r="M1414" s="457"/>
      <c r="N1414" s="33">
        <f t="shared" si="186"/>
        <v>0</v>
      </c>
      <c r="O1414" s="258">
        <f t="shared" si="187"/>
        <v>0</v>
      </c>
      <c r="P1414" s="262" t="s">
        <v>15</v>
      </c>
    </row>
    <row r="1415" spans="1:25" s="60" customFormat="1" ht="12.75" x14ac:dyDescent="0.2">
      <c r="A1415" s="425"/>
      <c r="B1415" s="425" t="s">
        <v>58</v>
      </c>
      <c r="C1415" s="61" t="s">
        <v>2103</v>
      </c>
      <c r="D1415" s="49" t="s">
        <v>2161</v>
      </c>
      <c r="E1415" s="45" t="s">
        <v>1785</v>
      </c>
      <c r="F1415" s="45">
        <v>19</v>
      </c>
      <c r="G1415" s="46">
        <v>2.0699999999999998</v>
      </c>
      <c r="H1415" s="73">
        <f t="shared" si="185"/>
        <v>1.9664999999999997</v>
      </c>
      <c r="I1415" s="28" t="s">
        <v>1803</v>
      </c>
      <c r="J1415" s="28" t="s">
        <v>14</v>
      </c>
      <c r="K1415" s="3"/>
      <c r="L1415" s="458"/>
      <c r="M1415" s="459"/>
      <c r="N1415" s="29">
        <f t="shared" si="186"/>
        <v>0</v>
      </c>
      <c r="O1415" s="257">
        <f t="shared" si="187"/>
        <v>0</v>
      </c>
      <c r="P1415" s="261">
        <v>20</v>
      </c>
    </row>
    <row r="1416" spans="1:25" s="60" customFormat="1" ht="12.75" x14ac:dyDescent="0.2">
      <c r="A1416" s="425"/>
      <c r="B1416" s="425" t="s">
        <v>58</v>
      </c>
      <c r="C1416" s="104" t="s">
        <v>2104</v>
      </c>
      <c r="D1416" s="9" t="s">
        <v>2162</v>
      </c>
      <c r="E1416" s="26" t="s">
        <v>1785</v>
      </c>
      <c r="F1416" s="26">
        <v>19</v>
      </c>
      <c r="G1416" s="27">
        <v>2.25</v>
      </c>
      <c r="H1416" s="74">
        <f t="shared" si="185"/>
        <v>2.1374999999999997</v>
      </c>
      <c r="I1416" s="32" t="s">
        <v>1803</v>
      </c>
      <c r="J1416" s="32" t="s">
        <v>14</v>
      </c>
      <c r="K1416" s="231"/>
      <c r="L1416" s="454"/>
      <c r="M1416" s="455"/>
      <c r="N1416" s="33">
        <f t="shared" si="186"/>
        <v>0</v>
      </c>
      <c r="O1416" s="258">
        <f t="shared" si="187"/>
        <v>0</v>
      </c>
      <c r="P1416" s="262">
        <v>20</v>
      </c>
    </row>
    <row r="1417" spans="1:25" s="60" customFormat="1" ht="12.75" x14ac:dyDescent="0.2">
      <c r="A1417" s="425"/>
      <c r="B1417" s="425" t="s">
        <v>58</v>
      </c>
      <c r="C1417" s="104" t="s">
        <v>2105</v>
      </c>
      <c r="D1417" s="9" t="s">
        <v>2163</v>
      </c>
      <c r="E1417" s="26" t="s">
        <v>1785</v>
      </c>
      <c r="F1417" s="26">
        <v>19</v>
      </c>
      <c r="G1417" s="27">
        <v>2.25</v>
      </c>
      <c r="H1417" s="74">
        <f t="shared" si="185"/>
        <v>2.1374999999999997</v>
      </c>
      <c r="I1417" s="32" t="s">
        <v>1803</v>
      </c>
      <c r="J1417" s="32" t="s">
        <v>14</v>
      </c>
      <c r="K1417" s="231"/>
      <c r="L1417" s="454"/>
      <c r="M1417" s="455"/>
      <c r="N1417" s="33">
        <f t="shared" si="186"/>
        <v>0</v>
      </c>
      <c r="O1417" s="258">
        <f t="shared" si="187"/>
        <v>0</v>
      </c>
      <c r="P1417" s="262">
        <v>20</v>
      </c>
    </row>
    <row r="1418" spans="1:25" s="60" customFormat="1" ht="12.75" x14ac:dyDescent="0.2">
      <c r="A1418" s="425"/>
      <c r="B1418" s="425" t="s">
        <v>58</v>
      </c>
      <c r="C1418" s="104" t="s">
        <v>2106</v>
      </c>
      <c r="D1418" s="9" t="s">
        <v>2164</v>
      </c>
      <c r="E1418" s="26" t="s">
        <v>1785</v>
      </c>
      <c r="F1418" s="26">
        <v>19</v>
      </c>
      <c r="G1418" s="27">
        <v>2.0699999999999998</v>
      </c>
      <c r="H1418" s="74">
        <f t="shared" si="185"/>
        <v>1.9664999999999997</v>
      </c>
      <c r="I1418" s="32" t="s">
        <v>1803</v>
      </c>
      <c r="J1418" s="32" t="s">
        <v>14</v>
      </c>
      <c r="K1418" s="231" t="s">
        <v>1797</v>
      </c>
      <c r="L1418" s="456"/>
      <c r="M1418" s="457"/>
      <c r="N1418" s="33">
        <f t="shared" si="186"/>
        <v>0</v>
      </c>
      <c r="O1418" s="258">
        <f t="shared" si="187"/>
        <v>0</v>
      </c>
      <c r="P1418" s="262">
        <v>20</v>
      </c>
    </row>
    <row r="1419" spans="1:25" s="60" customFormat="1" ht="12.75" x14ac:dyDescent="0.2">
      <c r="A1419" s="425"/>
      <c r="B1419" s="425" t="s">
        <v>58</v>
      </c>
      <c r="C1419" s="61" t="s">
        <v>2107</v>
      </c>
      <c r="D1419" s="49" t="s">
        <v>2165</v>
      </c>
      <c r="E1419" s="45" t="s">
        <v>1785</v>
      </c>
      <c r="F1419" s="45">
        <v>19</v>
      </c>
      <c r="G1419" s="46">
        <v>2.2200000000000002</v>
      </c>
      <c r="H1419" s="73">
        <f t="shared" si="185"/>
        <v>2.109</v>
      </c>
      <c r="I1419" s="28" t="s">
        <v>1803</v>
      </c>
      <c r="J1419" s="28" t="s">
        <v>14</v>
      </c>
      <c r="K1419" s="3"/>
      <c r="L1419" s="474"/>
      <c r="M1419" s="475"/>
      <c r="N1419" s="29">
        <f t="shared" si="186"/>
        <v>0</v>
      </c>
      <c r="O1419" s="257">
        <f t="shared" si="187"/>
        <v>0</v>
      </c>
      <c r="P1419" s="261">
        <v>20</v>
      </c>
    </row>
    <row r="1420" spans="1:25" s="60" customFormat="1" ht="12.75" x14ac:dyDescent="0.2">
      <c r="A1420" s="425"/>
      <c r="B1420" s="425" t="s">
        <v>58</v>
      </c>
      <c r="C1420" s="105" t="s">
        <v>2108</v>
      </c>
      <c r="D1420" s="51" t="s">
        <v>2109</v>
      </c>
      <c r="E1420" s="64" t="s">
        <v>1780</v>
      </c>
      <c r="F1420" s="64">
        <v>19</v>
      </c>
      <c r="G1420" s="76">
        <v>3.23</v>
      </c>
      <c r="H1420" s="77">
        <f t="shared" si="185"/>
        <v>3.0684999999999998</v>
      </c>
      <c r="I1420" s="78" t="s">
        <v>1803</v>
      </c>
      <c r="J1420" s="78" t="s">
        <v>14</v>
      </c>
      <c r="K1420" s="57"/>
      <c r="L1420" s="474"/>
      <c r="M1420" s="475"/>
      <c r="N1420" s="65">
        <f t="shared" si="186"/>
        <v>0</v>
      </c>
      <c r="O1420" s="260">
        <f t="shared" si="187"/>
        <v>0</v>
      </c>
      <c r="P1420" s="264" t="s">
        <v>15</v>
      </c>
    </row>
    <row r="1421" spans="1:25" ht="23.25" x14ac:dyDescent="0.35">
      <c r="A1421" s="426" t="s">
        <v>3807</v>
      </c>
      <c r="B1421" s="426" t="s">
        <v>58</v>
      </c>
      <c r="D1421" s="252" t="s">
        <v>2158</v>
      </c>
      <c r="E1421" s="71"/>
      <c r="F1421" s="71"/>
      <c r="G1421" s="71"/>
      <c r="H1421" s="71"/>
      <c r="I1421" s="71"/>
      <c r="J1421" s="71"/>
      <c r="K1421" s="71"/>
      <c r="L1421" s="22"/>
      <c r="M1421" s="22"/>
      <c r="O1421" s="22"/>
      <c r="P1421" s="23"/>
      <c r="Q1421" s="60"/>
      <c r="R1421" s="60"/>
      <c r="S1421" s="60"/>
      <c r="T1421" s="60"/>
      <c r="U1421" s="60"/>
      <c r="V1421" s="60"/>
      <c r="W1421" s="60"/>
      <c r="X1421" s="60"/>
      <c r="Y1421" s="60"/>
    </row>
    <row r="1422" spans="1:25" x14ac:dyDescent="0.2">
      <c r="A1422" s="426" t="s">
        <v>3807</v>
      </c>
      <c r="B1422" s="426" t="s">
        <v>58</v>
      </c>
      <c r="D1422" s="265" t="s">
        <v>2110</v>
      </c>
      <c r="E1422" s="22"/>
      <c r="F1422" s="22"/>
      <c r="G1422" s="22"/>
      <c r="H1422" s="22"/>
      <c r="I1422" s="22"/>
      <c r="J1422" s="22"/>
      <c r="K1422" s="1"/>
      <c r="L1422" s="22"/>
      <c r="M1422" s="22"/>
      <c r="O1422" s="22"/>
      <c r="P1422" s="23"/>
      <c r="Q1422" s="60"/>
      <c r="R1422" s="60"/>
      <c r="S1422" s="60"/>
      <c r="T1422" s="60"/>
      <c r="U1422" s="60"/>
      <c r="V1422" s="60"/>
      <c r="W1422" s="60"/>
      <c r="X1422" s="60"/>
      <c r="Y1422" s="60"/>
    </row>
    <row r="1423" spans="1:25" s="60" customFormat="1" ht="12.75" x14ac:dyDescent="0.2">
      <c r="A1423" s="425" t="s">
        <v>3807</v>
      </c>
      <c r="B1423" s="425" t="s">
        <v>58</v>
      </c>
      <c r="C1423" s="61" t="s">
        <v>2111</v>
      </c>
      <c r="D1423" s="49" t="s">
        <v>2112</v>
      </c>
      <c r="E1423" s="45" t="s">
        <v>2113</v>
      </c>
      <c r="F1423" s="45">
        <v>1</v>
      </c>
      <c r="G1423" s="46">
        <v>42.65</v>
      </c>
      <c r="H1423" s="73">
        <f t="shared" ref="H1423:H1429" si="188">G1423*0.95</f>
        <v>40.517499999999998</v>
      </c>
      <c r="I1423" s="28" t="s">
        <v>1803</v>
      </c>
      <c r="J1423" s="28" t="s">
        <v>14</v>
      </c>
      <c r="K1423" s="240"/>
      <c r="L1423" s="458"/>
      <c r="M1423" s="459"/>
      <c r="N1423" s="29">
        <f t="shared" si="186"/>
        <v>0</v>
      </c>
      <c r="O1423" s="257">
        <f t="shared" si="187"/>
        <v>0</v>
      </c>
      <c r="P1423" s="261" t="s">
        <v>15</v>
      </c>
    </row>
    <row r="1424" spans="1:25" s="60" customFormat="1" ht="12.75" x14ac:dyDescent="0.2">
      <c r="A1424" s="425" t="s">
        <v>3807</v>
      </c>
      <c r="B1424" s="425" t="s">
        <v>58</v>
      </c>
      <c r="C1424" s="104" t="s">
        <v>2114</v>
      </c>
      <c r="D1424" s="9" t="s">
        <v>2115</v>
      </c>
      <c r="E1424" s="26" t="s">
        <v>2113</v>
      </c>
      <c r="F1424" s="26">
        <v>1</v>
      </c>
      <c r="G1424" s="27">
        <v>45.65</v>
      </c>
      <c r="H1424" s="74">
        <f t="shared" si="188"/>
        <v>43.3675</v>
      </c>
      <c r="I1424" s="32" t="s">
        <v>1803</v>
      </c>
      <c r="J1424" s="32" t="s">
        <v>14</v>
      </c>
      <c r="K1424" s="244"/>
      <c r="L1424" s="454"/>
      <c r="M1424" s="455"/>
      <c r="N1424" s="33">
        <f t="shared" si="186"/>
        <v>0</v>
      </c>
      <c r="O1424" s="258">
        <f t="shared" si="187"/>
        <v>0</v>
      </c>
      <c r="P1424" s="262" t="s">
        <v>15</v>
      </c>
    </row>
    <row r="1425" spans="1:25" s="60" customFormat="1" ht="12.75" x14ac:dyDescent="0.2">
      <c r="A1425" s="425" t="s">
        <v>3807</v>
      </c>
      <c r="B1425" s="425" t="s">
        <v>58</v>
      </c>
      <c r="C1425" s="104" t="s">
        <v>2116</v>
      </c>
      <c r="D1425" s="9" t="s">
        <v>2117</v>
      </c>
      <c r="E1425" s="26" t="s">
        <v>2113</v>
      </c>
      <c r="F1425" s="26">
        <v>1</v>
      </c>
      <c r="G1425" s="27">
        <v>41.5</v>
      </c>
      <c r="H1425" s="74">
        <f t="shared" si="188"/>
        <v>39.424999999999997</v>
      </c>
      <c r="I1425" s="32" t="s">
        <v>1803</v>
      </c>
      <c r="J1425" s="32" t="s">
        <v>14</v>
      </c>
      <c r="K1425" s="244"/>
      <c r="L1425" s="454"/>
      <c r="M1425" s="455"/>
      <c r="N1425" s="33">
        <f t="shared" si="186"/>
        <v>0</v>
      </c>
      <c r="O1425" s="258">
        <f t="shared" si="187"/>
        <v>0</v>
      </c>
      <c r="P1425" s="262" t="s">
        <v>15</v>
      </c>
    </row>
    <row r="1426" spans="1:25" s="60" customFormat="1" ht="12.75" x14ac:dyDescent="0.2">
      <c r="A1426" s="425" t="s">
        <v>3807</v>
      </c>
      <c r="B1426" s="425" t="s">
        <v>58</v>
      </c>
      <c r="C1426" s="104" t="s">
        <v>2118</v>
      </c>
      <c r="D1426" s="9" t="s">
        <v>2119</v>
      </c>
      <c r="E1426" s="26" t="s">
        <v>2113</v>
      </c>
      <c r="F1426" s="26">
        <v>1</v>
      </c>
      <c r="G1426" s="27">
        <v>44.6</v>
      </c>
      <c r="H1426" s="74">
        <f t="shared" si="188"/>
        <v>42.37</v>
      </c>
      <c r="I1426" s="32" t="s">
        <v>1803</v>
      </c>
      <c r="J1426" s="32" t="s">
        <v>14</v>
      </c>
      <c r="K1426" s="244"/>
      <c r="L1426" s="454"/>
      <c r="M1426" s="455"/>
      <c r="N1426" s="33">
        <f t="shared" si="186"/>
        <v>0</v>
      </c>
      <c r="O1426" s="258">
        <f t="shared" si="187"/>
        <v>0</v>
      </c>
      <c r="P1426" s="262" t="s">
        <v>15</v>
      </c>
    </row>
    <row r="1427" spans="1:25" s="60" customFormat="1" ht="12.75" x14ac:dyDescent="0.2">
      <c r="A1427" s="425" t="s">
        <v>3807</v>
      </c>
      <c r="B1427" s="425" t="s">
        <v>58</v>
      </c>
      <c r="C1427" s="104" t="s">
        <v>2120</v>
      </c>
      <c r="D1427" s="9" t="s">
        <v>2121</v>
      </c>
      <c r="E1427" s="26" t="s">
        <v>2113</v>
      </c>
      <c r="F1427" s="26">
        <v>1</v>
      </c>
      <c r="G1427" s="27">
        <v>41.9</v>
      </c>
      <c r="H1427" s="74">
        <f t="shared" si="188"/>
        <v>39.805</v>
      </c>
      <c r="I1427" s="32" t="s">
        <v>1803</v>
      </c>
      <c r="J1427" s="32" t="s">
        <v>14</v>
      </c>
      <c r="K1427" s="244"/>
      <c r="L1427" s="454"/>
      <c r="M1427" s="455"/>
      <c r="N1427" s="33">
        <f t="shared" si="186"/>
        <v>0</v>
      </c>
      <c r="O1427" s="258">
        <f t="shared" si="187"/>
        <v>0</v>
      </c>
      <c r="P1427" s="262" t="s">
        <v>15</v>
      </c>
    </row>
    <row r="1428" spans="1:25" s="60" customFormat="1" ht="12.75" x14ac:dyDescent="0.2">
      <c r="A1428" s="425" t="s">
        <v>3807</v>
      </c>
      <c r="B1428" s="425" t="s">
        <v>58</v>
      </c>
      <c r="C1428" s="104" t="s">
        <v>2122</v>
      </c>
      <c r="D1428" s="9" t="s">
        <v>2123</v>
      </c>
      <c r="E1428" s="26" t="s">
        <v>2113</v>
      </c>
      <c r="F1428" s="26">
        <v>1</v>
      </c>
      <c r="G1428" s="27">
        <v>50</v>
      </c>
      <c r="H1428" s="74">
        <f t="shared" si="188"/>
        <v>47.5</v>
      </c>
      <c r="I1428" s="32" t="s">
        <v>1803</v>
      </c>
      <c r="J1428" s="32" t="s">
        <v>14</v>
      </c>
      <c r="K1428" s="244"/>
      <c r="L1428" s="454"/>
      <c r="M1428" s="455"/>
      <c r="N1428" s="33">
        <f t="shared" si="186"/>
        <v>0</v>
      </c>
      <c r="O1428" s="258">
        <f t="shared" si="187"/>
        <v>0</v>
      </c>
      <c r="P1428" s="262" t="s">
        <v>15</v>
      </c>
    </row>
    <row r="1429" spans="1:25" s="60" customFormat="1" ht="12.75" x14ac:dyDescent="0.2">
      <c r="A1429" s="425" t="s">
        <v>3807</v>
      </c>
      <c r="B1429" s="425" t="s">
        <v>58</v>
      </c>
      <c r="C1429" s="62" t="s">
        <v>2124</v>
      </c>
      <c r="D1429" s="10" t="s">
        <v>2166</v>
      </c>
      <c r="E1429" s="36" t="s">
        <v>2113</v>
      </c>
      <c r="F1429" s="36">
        <v>1</v>
      </c>
      <c r="G1429" s="37">
        <v>40.5</v>
      </c>
      <c r="H1429" s="75">
        <f t="shared" si="188"/>
        <v>38.475000000000001</v>
      </c>
      <c r="I1429" s="38" t="s">
        <v>1803</v>
      </c>
      <c r="J1429" s="38" t="s">
        <v>14</v>
      </c>
      <c r="K1429" s="268"/>
      <c r="L1429" s="456"/>
      <c r="M1429" s="457"/>
      <c r="N1429" s="39">
        <f t="shared" si="186"/>
        <v>0</v>
      </c>
      <c r="O1429" s="259">
        <f t="shared" si="187"/>
        <v>0</v>
      </c>
      <c r="P1429" s="263">
        <v>20</v>
      </c>
    </row>
    <row r="1430" spans="1:25" ht="23.25" x14ac:dyDescent="0.35">
      <c r="A1430" s="426" t="s">
        <v>3807</v>
      </c>
      <c r="B1430" s="426" t="s">
        <v>58</v>
      </c>
      <c r="D1430" s="252" t="s">
        <v>2159</v>
      </c>
      <c r="E1430" s="71"/>
      <c r="F1430" s="71"/>
      <c r="G1430" s="71"/>
      <c r="H1430" s="71"/>
      <c r="I1430" s="71"/>
      <c r="J1430" s="71"/>
      <c r="K1430" s="71"/>
      <c r="L1430" s="22"/>
      <c r="M1430" s="22"/>
      <c r="O1430" s="22"/>
      <c r="P1430" s="23"/>
      <c r="Q1430" s="60"/>
      <c r="R1430" s="60"/>
      <c r="S1430" s="60"/>
      <c r="T1430" s="60"/>
      <c r="U1430" s="60"/>
      <c r="V1430" s="60"/>
      <c r="W1430" s="60"/>
      <c r="X1430" s="60"/>
      <c r="Y1430" s="60"/>
    </row>
    <row r="1431" spans="1:25" s="60" customFormat="1" ht="12.75" x14ac:dyDescent="0.2">
      <c r="A1431" s="425"/>
      <c r="B1431" s="425" t="s">
        <v>58</v>
      </c>
      <c r="C1431" s="61" t="s">
        <v>2125</v>
      </c>
      <c r="D1431" s="49" t="s">
        <v>2126</v>
      </c>
      <c r="E1431" s="45" t="s">
        <v>1726</v>
      </c>
      <c r="F1431" s="45">
        <v>6</v>
      </c>
      <c r="G1431" s="46">
        <v>3.7</v>
      </c>
      <c r="H1431" s="73">
        <f t="shared" ref="H1431:H1436" si="189">G1431*0.95</f>
        <v>3.5150000000000001</v>
      </c>
      <c r="I1431" s="28" t="s">
        <v>1803</v>
      </c>
      <c r="J1431" s="28" t="s">
        <v>14</v>
      </c>
      <c r="K1431" s="239"/>
      <c r="L1431" s="458"/>
      <c r="M1431" s="459"/>
      <c r="N1431" s="29">
        <f t="shared" si="186"/>
        <v>0</v>
      </c>
      <c r="O1431" s="257">
        <f t="shared" si="187"/>
        <v>0</v>
      </c>
      <c r="P1431" s="261" t="s">
        <v>15</v>
      </c>
    </row>
    <row r="1432" spans="1:25" s="60" customFormat="1" ht="12.75" x14ac:dyDescent="0.2">
      <c r="A1432" s="425"/>
      <c r="B1432" s="425" t="s">
        <v>58</v>
      </c>
      <c r="C1432" s="104" t="s">
        <v>2127</v>
      </c>
      <c r="D1432" s="9" t="s">
        <v>2167</v>
      </c>
      <c r="E1432" s="26" t="s">
        <v>1726</v>
      </c>
      <c r="F1432" s="26">
        <v>6</v>
      </c>
      <c r="G1432" s="27">
        <v>2.83</v>
      </c>
      <c r="H1432" s="74">
        <f t="shared" si="189"/>
        <v>2.6884999999999999</v>
      </c>
      <c r="I1432" s="32" t="s">
        <v>1803</v>
      </c>
      <c r="J1432" s="32" t="s">
        <v>14</v>
      </c>
      <c r="K1432" s="18"/>
      <c r="L1432" s="454"/>
      <c r="M1432" s="455"/>
      <c r="N1432" s="33">
        <f t="shared" si="186"/>
        <v>0</v>
      </c>
      <c r="O1432" s="258">
        <f t="shared" si="187"/>
        <v>0</v>
      </c>
      <c r="P1432" s="262" t="s">
        <v>15</v>
      </c>
    </row>
    <row r="1433" spans="1:25" s="60" customFormat="1" ht="12.75" x14ac:dyDescent="0.2">
      <c r="A1433" s="425"/>
      <c r="B1433" s="425" t="s">
        <v>58</v>
      </c>
      <c r="C1433" s="104" t="s">
        <v>2128</v>
      </c>
      <c r="D1433" s="9" t="s">
        <v>2129</v>
      </c>
      <c r="E1433" s="26" t="s">
        <v>1726</v>
      </c>
      <c r="F1433" s="26">
        <v>6</v>
      </c>
      <c r="G1433" s="27">
        <v>4.08</v>
      </c>
      <c r="H1433" s="74">
        <f t="shared" si="189"/>
        <v>3.8759999999999999</v>
      </c>
      <c r="I1433" s="32" t="s">
        <v>1803</v>
      </c>
      <c r="J1433" s="32" t="s">
        <v>14</v>
      </c>
      <c r="K1433" s="18"/>
      <c r="L1433" s="456"/>
      <c r="M1433" s="457"/>
      <c r="N1433" s="33">
        <f t="shared" si="186"/>
        <v>0</v>
      </c>
      <c r="O1433" s="258">
        <f t="shared" si="187"/>
        <v>0</v>
      </c>
      <c r="P1433" s="262" t="s">
        <v>15</v>
      </c>
    </row>
    <row r="1434" spans="1:25" s="60" customFormat="1" ht="12.75" x14ac:dyDescent="0.2">
      <c r="A1434" s="425" t="s">
        <v>3807</v>
      </c>
      <c r="B1434" s="425" t="s">
        <v>58</v>
      </c>
      <c r="C1434" s="61" t="s">
        <v>2130</v>
      </c>
      <c r="D1434" s="49" t="s">
        <v>2126</v>
      </c>
      <c r="E1434" s="45" t="s">
        <v>1728</v>
      </c>
      <c r="F1434" s="45">
        <v>1</v>
      </c>
      <c r="G1434" s="46">
        <v>11.2</v>
      </c>
      <c r="H1434" s="73">
        <f t="shared" si="189"/>
        <v>10.639999999999999</v>
      </c>
      <c r="I1434" s="28" t="s">
        <v>1803</v>
      </c>
      <c r="J1434" s="28" t="s">
        <v>14</v>
      </c>
      <c r="K1434" s="239"/>
      <c r="L1434" s="458"/>
      <c r="M1434" s="459"/>
      <c r="N1434" s="29">
        <f t="shared" si="186"/>
        <v>0</v>
      </c>
      <c r="O1434" s="257">
        <f t="shared" si="187"/>
        <v>0</v>
      </c>
      <c r="P1434" s="261" t="s">
        <v>15</v>
      </c>
    </row>
    <row r="1435" spans="1:25" s="60" customFormat="1" ht="12.75" x14ac:dyDescent="0.2">
      <c r="A1435" s="425" t="s">
        <v>3807</v>
      </c>
      <c r="B1435" s="425" t="s">
        <v>58</v>
      </c>
      <c r="C1435" s="104" t="s">
        <v>2131</v>
      </c>
      <c r="D1435" s="9" t="s">
        <v>2168</v>
      </c>
      <c r="E1435" s="26" t="s">
        <v>1728</v>
      </c>
      <c r="F1435" s="26">
        <v>1</v>
      </c>
      <c r="G1435" s="27">
        <v>9.5</v>
      </c>
      <c r="H1435" s="74">
        <f t="shared" si="189"/>
        <v>9.0250000000000004</v>
      </c>
      <c r="I1435" s="32" t="s">
        <v>1803</v>
      </c>
      <c r="J1435" s="32" t="s">
        <v>14</v>
      </c>
      <c r="K1435" s="231"/>
      <c r="L1435" s="454"/>
      <c r="M1435" s="455"/>
      <c r="N1435" s="33">
        <f t="shared" si="186"/>
        <v>0</v>
      </c>
      <c r="O1435" s="258">
        <f t="shared" si="187"/>
        <v>0</v>
      </c>
      <c r="P1435" s="262" t="s">
        <v>15</v>
      </c>
    </row>
    <row r="1436" spans="1:25" s="60" customFormat="1" ht="12.75" x14ac:dyDescent="0.2">
      <c r="A1436" s="425" t="s">
        <v>3807</v>
      </c>
      <c r="B1436" s="425" t="s">
        <v>58</v>
      </c>
      <c r="C1436" s="62" t="s">
        <v>2132</v>
      </c>
      <c r="D1436" s="10" t="s">
        <v>2168</v>
      </c>
      <c r="E1436" s="36" t="s">
        <v>1791</v>
      </c>
      <c r="F1436" s="36">
        <v>1</v>
      </c>
      <c r="G1436" s="37">
        <v>47.5</v>
      </c>
      <c r="H1436" s="75">
        <f t="shared" si="189"/>
        <v>45.125</v>
      </c>
      <c r="I1436" s="38" t="s">
        <v>1803</v>
      </c>
      <c r="J1436" s="38" t="s">
        <v>14</v>
      </c>
      <c r="K1436" s="268"/>
      <c r="L1436" s="456"/>
      <c r="M1436" s="457"/>
      <c r="N1436" s="39">
        <f t="shared" si="186"/>
        <v>0</v>
      </c>
      <c r="O1436" s="259">
        <f t="shared" si="187"/>
        <v>0</v>
      </c>
      <c r="P1436" s="263" t="s">
        <v>15</v>
      </c>
    </row>
    <row r="1437" spans="1:25" x14ac:dyDescent="0.2">
      <c r="A1437" s="426"/>
      <c r="B1437" s="426"/>
      <c r="Q1437" s="60"/>
      <c r="R1437" s="60"/>
      <c r="S1437" s="60"/>
      <c r="T1437" s="60"/>
      <c r="U1437" s="60"/>
      <c r="V1437" s="60"/>
      <c r="W1437" s="60"/>
      <c r="X1437" s="60"/>
      <c r="Y1437" s="60"/>
    </row>
    <row r="1438" spans="1:25" x14ac:dyDescent="0.2">
      <c r="A1438" s="426"/>
      <c r="B1438" s="426"/>
      <c r="Q1438" s="60"/>
      <c r="R1438" s="60"/>
      <c r="S1438" s="60"/>
      <c r="T1438" s="60"/>
      <c r="U1438" s="60"/>
      <c r="V1438" s="60"/>
      <c r="W1438" s="60"/>
      <c r="X1438" s="60"/>
      <c r="Y1438" s="60"/>
    </row>
    <row r="1439" spans="1:25" x14ac:dyDescent="0.2">
      <c r="A1439" s="426"/>
      <c r="B1439" s="426"/>
      <c r="Q1439" s="60"/>
      <c r="R1439" s="60"/>
      <c r="S1439" s="60"/>
      <c r="T1439" s="60"/>
      <c r="U1439" s="60"/>
      <c r="V1439" s="60"/>
      <c r="W1439" s="60"/>
      <c r="X1439" s="60"/>
      <c r="Y1439" s="60"/>
    </row>
    <row r="1440" spans="1:25" x14ac:dyDescent="0.2">
      <c r="A1440" s="426"/>
      <c r="B1440" s="426"/>
      <c r="Q1440" s="60"/>
      <c r="R1440" s="60"/>
      <c r="S1440" s="60"/>
      <c r="T1440" s="60"/>
      <c r="U1440" s="60"/>
      <c r="V1440" s="60"/>
      <c r="W1440" s="60"/>
      <c r="X1440" s="60"/>
      <c r="Y1440" s="60"/>
    </row>
    <row r="1441" spans="1:25" x14ac:dyDescent="0.2">
      <c r="A1441" s="426"/>
      <c r="B1441" s="426"/>
      <c r="Q1441" s="60"/>
      <c r="R1441" s="60"/>
      <c r="S1441" s="60"/>
      <c r="T1441" s="60"/>
      <c r="U1441" s="60"/>
      <c r="V1441" s="60"/>
      <c r="W1441" s="60"/>
      <c r="X1441" s="60"/>
      <c r="Y1441" s="60"/>
    </row>
    <row r="1442" spans="1:25" x14ac:dyDescent="0.2">
      <c r="A1442" s="426"/>
      <c r="B1442" s="426"/>
      <c r="Q1442" s="60"/>
      <c r="R1442" s="60"/>
      <c r="S1442" s="60"/>
      <c r="T1442" s="60"/>
      <c r="U1442" s="60"/>
      <c r="V1442" s="60"/>
      <c r="W1442" s="60"/>
      <c r="X1442" s="60"/>
      <c r="Y1442" s="60"/>
    </row>
    <row r="1443" spans="1:25" x14ac:dyDescent="0.2">
      <c r="A1443" s="426"/>
      <c r="B1443" s="426"/>
      <c r="Q1443" s="60"/>
      <c r="R1443" s="60"/>
      <c r="S1443" s="60"/>
      <c r="T1443" s="60"/>
      <c r="U1443" s="60"/>
      <c r="V1443" s="60"/>
      <c r="W1443" s="60"/>
      <c r="X1443" s="60"/>
      <c r="Y1443" s="60"/>
    </row>
    <row r="1444" spans="1:25" x14ac:dyDescent="0.2">
      <c r="A1444" s="426"/>
      <c r="B1444" s="426"/>
      <c r="Q1444" s="60"/>
      <c r="R1444" s="60"/>
      <c r="S1444" s="60"/>
      <c r="T1444" s="60"/>
      <c r="U1444" s="60"/>
      <c r="V1444" s="60"/>
      <c r="W1444" s="60"/>
      <c r="X1444" s="60"/>
      <c r="Y1444" s="60"/>
    </row>
    <row r="1445" spans="1:25" x14ac:dyDescent="0.2">
      <c r="A1445" s="426"/>
      <c r="B1445" s="426"/>
      <c r="Q1445" s="60"/>
      <c r="R1445" s="60"/>
      <c r="S1445" s="60"/>
      <c r="T1445" s="60"/>
      <c r="U1445" s="60"/>
      <c r="V1445" s="60"/>
      <c r="W1445" s="60"/>
      <c r="X1445" s="60"/>
      <c r="Y1445" s="60"/>
    </row>
    <row r="1446" spans="1:25" x14ac:dyDescent="0.2">
      <c r="A1446" s="426"/>
      <c r="B1446" s="426"/>
      <c r="Q1446" s="60"/>
      <c r="R1446" s="60"/>
      <c r="S1446" s="60"/>
      <c r="T1446" s="60"/>
      <c r="U1446" s="60"/>
      <c r="V1446" s="60"/>
      <c r="W1446" s="60"/>
      <c r="X1446" s="60"/>
      <c r="Y1446" s="60"/>
    </row>
    <row r="1447" spans="1:25" x14ac:dyDescent="0.2">
      <c r="A1447" s="426"/>
      <c r="B1447" s="426"/>
      <c r="Q1447" s="60"/>
      <c r="R1447" s="60"/>
      <c r="S1447" s="60"/>
      <c r="T1447" s="60"/>
      <c r="U1447" s="60"/>
      <c r="V1447" s="60"/>
      <c r="W1447" s="60"/>
      <c r="X1447" s="60"/>
      <c r="Y1447" s="60"/>
    </row>
    <row r="1448" spans="1:25" x14ac:dyDescent="0.2">
      <c r="A1448" s="427"/>
      <c r="B1448" s="427"/>
      <c r="C1448" s="24"/>
      <c r="D1448" s="24"/>
      <c r="E1448" s="477" t="s">
        <v>41</v>
      </c>
      <c r="F1448" s="478" t="s">
        <v>39</v>
      </c>
      <c r="G1448" s="479" t="s">
        <v>6</v>
      </c>
      <c r="H1448" s="481" t="s">
        <v>51</v>
      </c>
      <c r="I1448" s="482" t="s">
        <v>2</v>
      </c>
      <c r="J1448" s="483" t="s">
        <v>3</v>
      </c>
      <c r="K1448" s="484" t="s">
        <v>38</v>
      </c>
      <c r="L1448" s="460" t="s">
        <v>7</v>
      </c>
      <c r="M1448" s="461"/>
      <c r="N1448" s="461"/>
      <c r="O1448" s="461"/>
      <c r="P1448" s="462"/>
      <c r="Q1448" s="60"/>
      <c r="R1448" s="60"/>
      <c r="S1448" s="60"/>
      <c r="T1448" s="60"/>
      <c r="U1448" s="60"/>
      <c r="V1448" s="60"/>
      <c r="W1448" s="60"/>
      <c r="X1448" s="60"/>
      <c r="Y1448" s="60"/>
    </row>
    <row r="1449" spans="1:25" ht="14.25" customHeight="1" x14ac:dyDescent="0.2">
      <c r="A1449" s="426"/>
      <c r="B1449" s="426"/>
      <c r="C1449" s="463" t="s">
        <v>0</v>
      </c>
      <c r="D1449" s="464" t="s">
        <v>1</v>
      </c>
      <c r="E1449" s="477"/>
      <c r="F1449" s="478"/>
      <c r="G1449" s="480"/>
      <c r="H1449" s="481"/>
      <c r="I1449" s="482"/>
      <c r="J1449" s="483"/>
      <c r="K1449" s="484"/>
      <c r="L1449" s="466" t="s">
        <v>8</v>
      </c>
      <c r="M1449" s="467"/>
      <c r="N1449" s="470" t="s">
        <v>4</v>
      </c>
      <c r="O1449" s="472" t="s">
        <v>9</v>
      </c>
      <c r="P1449" s="473" t="s">
        <v>52</v>
      </c>
      <c r="Q1449" s="60"/>
      <c r="R1449" s="60"/>
      <c r="S1449" s="60"/>
      <c r="T1449" s="60"/>
      <c r="U1449" s="60"/>
      <c r="V1449" s="60"/>
      <c r="W1449" s="60"/>
      <c r="X1449" s="60"/>
      <c r="Y1449" s="60"/>
    </row>
    <row r="1450" spans="1:25" x14ac:dyDescent="0.2">
      <c r="A1450" s="426"/>
      <c r="B1450" s="426"/>
      <c r="C1450" s="463"/>
      <c r="D1450" s="465"/>
      <c r="E1450" s="477"/>
      <c r="F1450" s="478"/>
      <c r="G1450" s="479"/>
      <c r="H1450" s="481"/>
      <c r="I1450" s="482"/>
      <c r="J1450" s="483"/>
      <c r="K1450" s="484"/>
      <c r="L1450" s="468"/>
      <c r="M1450" s="469"/>
      <c r="N1450" s="471"/>
      <c r="O1450" s="472"/>
      <c r="P1450" s="473"/>
      <c r="Q1450" s="60"/>
      <c r="R1450" s="60"/>
      <c r="S1450" s="60"/>
      <c r="T1450" s="60"/>
      <c r="U1450" s="60"/>
      <c r="V1450" s="60"/>
      <c r="W1450" s="60"/>
      <c r="X1450" s="60"/>
      <c r="Y1450" s="60"/>
    </row>
    <row r="1451" spans="1:25" ht="23.25" x14ac:dyDescent="0.35">
      <c r="A1451" s="426" t="s">
        <v>3807</v>
      </c>
      <c r="B1451" s="426" t="s">
        <v>58</v>
      </c>
      <c r="D1451" s="252" t="s">
        <v>2160</v>
      </c>
      <c r="E1451" s="71"/>
      <c r="F1451" s="71"/>
      <c r="G1451" s="71"/>
      <c r="H1451" s="71"/>
      <c r="I1451" s="71"/>
      <c r="J1451" s="71"/>
      <c r="K1451" s="71"/>
      <c r="L1451" s="22"/>
      <c r="M1451" s="22"/>
      <c r="O1451" s="22"/>
      <c r="P1451" s="23"/>
      <c r="Q1451" s="60"/>
      <c r="R1451" s="60"/>
      <c r="S1451" s="60"/>
      <c r="T1451" s="60"/>
      <c r="U1451" s="60"/>
      <c r="V1451" s="60"/>
      <c r="W1451" s="60"/>
      <c r="X1451" s="60"/>
      <c r="Y1451" s="60"/>
    </row>
    <row r="1452" spans="1:25" s="60" customFormat="1" ht="12.75" x14ac:dyDescent="0.2">
      <c r="A1452" s="425"/>
      <c r="B1452" s="425" t="s">
        <v>58</v>
      </c>
      <c r="C1452" s="61" t="s">
        <v>2133</v>
      </c>
      <c r="D1452" s="49" t="s">
        <v>2134</v>
      </c>
      <c r="E1452" s="45" t="s">
        <v>2135</v>
      </c>
      <c r="F1452" s="45">
        <v>10</v>
      </c>
      <c r="G1452" s="46">
        <v>6.2</v>
      </c>
      <c r="H1452" s="73">
        <f t="shared" ref="H1452:H1462" si="190">G1452*0.95</f>
        <v>5.89</v>
      </c>
      <c r="I1452" s="28" t="s">
        <v>1803</v>
      </c>
      <c r="J1452" s="28" t="s">
        <v>14</v>
      </c>
      <c r="K1452" s="269"/>
      <c r="L1452" s="458"/>
      <c r="M1452" s="459"/>
      <c r="N1452" s="29">
        <f t="shared" ref="N1452:N1462" si="191">O1452*G1452</f>
        <v>0</v>
      </c>
      <c r="O1452" s="257">
        <f t="shared" ref="O1452:O1462" si="192">M1452+L1452*F1452</f>
        <v>0</v>
      </c>
      <c r="P1452" s="261" t="s">
        <v>15</v>
      </c>
    </row>
    <row r="1453" spans="1:25" s="60" customFormat="1" ht="12.75" x14ac:dyDescent="0.2">
      <c r="A1453" s="425"/>
      <c r="B1453" s="425" t="s">
        <v>58</v>
      </c>
      <c r="C1453" s="104" t="s">
        <v>2136</v>
      </c>
      <c r="D1453" s="9" t="s">
        <v>2137</v>
      </c>
      <c r="E1453" s="26" t="s">
        <v>2135</v>
      </c>
      <c r="F1453" s="26">
        <v>10</v>
      </c>
      <c r="G1453" s="27">
        <v>6.35</v>
      </c>
      <c r="H1453" s="74">
        <f t="shared" si="190"/>
        <v>6.0324999999999998</v>
      </c>
      <c r="I1453" s="32" t="s">
        <v>1803</v>
      </c>
      <c r="J1453" s="32" t="s">
        <v>14</v>
      </c>
      <c r="K1453" s="18"/>
      <c r="L1453" s="454"/>
      <c r="M1453" s="455"/>
      <c r="N1453" s="33">
        <f t="shared" si="191"/>
        <v>0</v>
      </c>
      <c r="O1453" s="258">
        <f t="shared" si="192"/>
        <v>0</v>
      </c>
      <c r="P1453" s="262" t="s">
        <v>15</v>
      </c>
    </row>
    <row r="1454" spans="1:25" s="60" customFormat="1" ht="12.75" x14ac:dyDescent="0.2">
      <c r="A1454" s="425"/>
      <c r="B1454" s="425" t="s">
        <v>58</v>
      </c>
      <c r="C1454" s="104" t="s">
        <v>2138</v>
      </c>
      <c r="D1454" s="9" t="s">
        <v>2139</v>
      </c>
      <c r="E1454" s="26" t="s">
        <v>2135</v>
      </c>
      <c r="F1454" s="26">
        <v>10</v>
      </c>
      <c r="G1454" s="27">
        <v>4.6500000000000004</v>
      </c>
      <c r="H1454" s="74">
        <f t="shared" si="190"/>
        <v>4.4175000000000004</v>
      </c>
      <c r="I1454" s="32" t="s">
        <v>1803</v>
      </c>
      <c r="J1454" s="32" t="s">
        <v>14</v>
      </c>
      <c r="K1454" s="231"/>
      <c r="L1454" s="454"/>
      <c r="M1454" s="455"/>
      <c r="N1454" s="33">
        <f t="shared" si="191"/>
        <v>0</v>
      </c>
      <c r="O1454" s="258">
        <f t="shared" si="192"/>
        <v>0</v>
      </c>
      <c r="P1454" s="262" t="s">
        <v>15</v>
      </c>
    </row>
    <row r="1455" spans="1:25" s="60" customFormat="1" ht="12.75" x14ac:dyDescent="0.2">
      <c r="A1455" s="425"/>
      <c r="B1455" s="425" t="s">
        <v>58</v>
      </c>
      <c r="C1455" s="104" t="s">
        <v>2140</v>
      </c>
      <c r="D1455" s="9" t="s">
        <v>2141</v>
      </c>
      <c r="E1455" s="26" t="s">
        <v>2135</v>
      </c>
      <c r="F1455" s="26">
        <v>10</v>
      </c>
      <c r="G1455" s="27">
        <v>5.4</v>
      </c>
      <c r="H1455" s="74">
        <f t="shared" si="190"/>
        <v>5.13</v>
      </c>
      <c r="I1455" s="32" t="s">
        <v>1803</v>
      </c>
      <c r="J1455" s="32" t="s">
        <v>14</v>
      </c>
      <c r="K1455" s="270"/>
      <c r="L1455" s="454"/>
      <c r="M1455" s="455"/>
      <c r="N1455" s="33">
        <f t="shared" si="191"/>
        <v>0</v>
      </c>
      <c r="O1455" s="258">
        <f t="shared" si="192"/>
        <v>0</v>
      </c>
      <c r="P1455" s="262" t="s">
        <v>15</v>
      </c>
    </row>
    <row r="1456" spans="1:25" s="60" customFormat="1" ht="12.75" x14ac:dyDescent="0.2">
      <c r="A1456" s="425"/>
      <c r="B1456" s="425" t="s">
        <v>58</v>
      </c>
      <c r="C1456" s="104" t="s">
        <v>2142</v>
      </c>
      <c r="D1456" s="9" t="s">
        <v>2143</v>
      </c>
      <c r="E1456" s="26" t="s">
        <v>2144</v>
      </c>
      <c r="F1456" s="26">
        <v>10</v>
      </c>
      <c r="G1456" s="27">
        <v>4.5</v>
      </c>
      <c r="H1456" s="74">
        <f t="shared" si="190"/>
        <v>4.2749999999999995</v>
      </c>
      <c r="I1456" s="32" t="s">
        <v>1803</v>
      </c>
      <c r="J1456" s="32" t="s">
        <v>14</v>
      </c>
      <c r="K1456" s="271"/>
      <c r="L1456" s="454"/>
      <c r="M1456" s="455"/>
      <c r="N1456" s="33">
        <f t="shared" si="191"/>
        <v>0</v>
      </c>
      <c r="O1456" s="258">
        <f t="shared" si="192"/>
        <v>0</v>
      </c>
      <c r="P1456" s="262" t="s">
        <v>15</v>
      </c>
    </row>
    <row r="1457" spans="1:25" s="60" customFormat="1" ht="12.75" x14ac:dyDescent="0.2">
      <c r="A1457" s="425"/>
      <c r="B1457" s="425" t="s">
        <v>58</v>
      </c>
      <c r="C1457" s="104" t="s">
        <v>2145</v>
      </c>
      <c r="D1457" s="9" t="s">
        <v>2146</v>
      </c>
      <c r="E1457" s="26" t="s">
        <v>2135</v>
      </c>
      <c r="F1457" s="26">
        <v>10</v>
      </c>
      <c r="G1457" s="27">
        <v>5.2</v>
      </c>
      <c r="H1457" s="74">
        <f t="shared" si="190"/>
        <v>4.9399999999999995</v>
      </c>
      <c r="I1457" s="32" t="s">
        <v>1803</v>
      </c>
      <c r="J1457" s="32" t="s">
        <v>14</v>
      </c>
      <c r="K1457" s="231"/>
      <c r="L1457" s="456"/>
      <c r="M1457" s="457"/>
      <c r="N1457" s="33">
        <f t="shared" si="191"/>
        <v>0</v>
      </c>
      <c r="O1457" s="258">
        <f t="shared" si="192"/>
        <v>0</v>
      </c>
      <c r="P1457" s="262" t="s">
        <v>15</v>
      </c>
    </row>
    <row r="1458" spans="1:25" s="60" customFormat="1" ht="12.75" x14ac:dyDescent="0.2">
      <c r="A1458" s="425" t="s">
        <v>3807</v>
      </c>
      <c r="B1458" s="425" t="s">
        <v>58</v>
      </c>
      <c r="C1458" s="61" t="s">
        <v>2147</v>
      </c>
      <c r="D1458" s="49" t="s">
        <v>2148</v>
      </c>
      <c r="E1458" s="45" t="s">
        <v>2113</v>
      </c>
      <c r="F1458" s="45">
        <v>1</v>
      </c>
      <c r="G1458" s="46">
        <v>76.8</v>
      </c>
      <c r="H1458" s="73">
        <f t="shared" si="190"/>
        <v>72.959999999999994</v>
      </c>
      <c r="I1458" s="28" t="s">
        <v>1803</v>
      </c>
      <c r="J1458" s="28" t="s">
        <v>14</v>
      </c>
      <c r="K1458" s="272"/>
      <c r="L1458" s="458"/>
      <c r="M1458" s="459"/>
      <c r="N1458" s="29">
        <f t="shared" si="191"/>
        <v>0</v>
      </c>
      <c r="O1458" s="257">
        <f t="shared" si="192"/>
        <v>0</v>
      </c>
      <c r="P1458" s="261" t="s">
        <v>15</v>
      </c>
    </row>
    <row r="1459" spans="1:25" s="60" customFormat="1" ht="12.75" x14ac:dyDescent="0.2">
      <c r="A1459" s="425" t="s">
        <v>3807</v>
      </c>
      <c r="B1459" s="425" t="s">
        <v>58</v>
      </c>
      <c r="C1459" s="104" t="s">
        <v>2149</v>
      </c>
      <c r="D1459" s="9" t="s">
        <v>2150</v>
      </c>
      <c r="E1459" s="26" t="s">
        <v>2113</v>
      </c>
      <c r="F1459" s="26">
        <v>1</v>
      </c>
      <c r="G1459" s="27">
        <v>72.7</v>
      </c>
      <c r="H1459" s="74">
        <f t="shared" si="190"/>
        <v>69.064999999999998</v>
      </c>
      <c r="I1459" s="32" t="s">
        <v>1803</v>
      </c>
      <c r="J1459" s="32" t="s">
        <v>14</v>
      </c>
      <c r="K1459" s="231"/>
      <c r="L1459" s="454"/>
      <c r="M1459" s="455"/>
      <c r="N1459" s="33">
        <f t="shared" si="191"/>
        <v>0</v>
      </c>
      <c r="O1459" s="258">
        <f t="shared" si="192"/>
        <v>0</v>
      </c>
      <c r="P1459" s="262" t="s">
        <v>15</v>
      </c>
    </row>
    <row r="1460" spans="1:25" s="60" customFormat="1" ht="12.75" x14ac:dyDescent="0.2">
      <c r="A1460" s="425" t="s">
        <v>3807</v>
      </c>
      <c r="B1460" s="425" t="s">
        <v>58</v>
      </c>
      <c r="C1460" s="104" t="s">
        <v>2151</v>
      </c>
      <c r="D1460" s="9" t="s">
        <v>2152</v>
      </c>
      <c r="E1460" s="26" t="s">
        <v>1728</v>
      </c>
      <c r="F1460" s="26">
        <v>1</v>
      </c>
      <c r="G1460" s="27">
        <v>26.65</v>
      </c>
      <c r="H1460" s="74">
        <f t="shared" si="190"/>
        <v>25.317499999999999</v>
      </c>
      <c r="I1460" s="32" t="s">
        <v>1803</v>
      </c>
      <c r="J1460" s="32" t="s">
        <v>14</v>
      </c>
      <c r="K1460" s="231"/>
      <c r="L1460" s="454"/>
      <c r="M1460" s="455"/>
      <c r="N1460" s="33">
        <f t="shared" si="191"/>
        <v>0</v>
      </c>
      <c r="O1460" s="258">
        <f t="shared" si="192"/>
        <v>0</v>
      </c>
      <c r="P1460" s="262" t="s">
        <v>15</v>
      </c>
    </row>
    <row r="1461" spans="1:25" s="60" customFormat="1" ht="12.75" x14ac:dyDescent="0.2">
      <c r="A1461" s="425" t="s">
        <v>3807</v>
      </c>
      <c r="B1461" s="425" t="s">
        <v>58</v>
      </c>
      <c r="C1461" s="104" t="s">
        <v>2153</v>
      </c>
      <c r="D1461" s="9" t="s">
        <v>2154</v>
      </c>
      <c r="E1461" s="26" t="s">
        <v>2113</v>
      </c>
      <c r="F1461" s="26">
        <v>1</v>
      </c>
      <c r="G1461" s="27">
        <v>66.599999999999994</v>
      </c>
      <c r="H1461" s="74">
        <f t="shared" si="190"/>
        <v>63.269999999999989</v>
      </c>
      <c r="I1461" s="32" t="s">
        <v>1803</v>
      </c>
      <c r="J1461" s="32" t="s">
        <v>14</v>
      </c>
      <c r="K1461" s="231"/>
      <c r="L1461" s="454"/>
      <c r="M1461" s="455"/>
      <c r="N1461" s="33">
        <f t="shared" si="191"/>
        <v>0</v>
      </c>
      <c r="O1461" s="258">
        <f t="shared" si="192"/>
        <v>0</v>
      </c>
      <c r="P1461" s="262" t="s">
        <v>15</v>
      </c>
    </row>
    <row r="1462" spans="1:25" s="60" customFormat="1" ht="12.75" x14ac:dyDescent="0.2">
      <c r="A1462" s="425" t="s">
        <v>3807</v>
      </c>
      <c r="B1462" s="425" t="s">
        <v>58</v>
      </c>
      <c r="C1462" s="62" t="s">
        <v>2155</v>
      </c>
      <c r="D1462" s="10" t="s">
        <v>2156</v>
      </c>
      <c r="E1462" s="36" t="s">
        <v>1728</v>
      </c>
      <c r="F1462" s="36">
        <v>1</v>
      </c>
      <c r="G1462" s="37">
        <v>26.3</v>
      </c>
      <c r="H1462" s="75">
        <f t="shared" si="190"/>
        <v>24.984999999999999</v>
      </c>
      <c r="I1462" s="38" t="s">
        <v>1803</v>
      </c>
      <c r="J1462" s="38" t="s">
        <v>14</v>
      </c>
      <c r="K1462" s="273"/>
      <c r="L1462" s="456"/>
      <c r="M1462" s="457"/>
      <c r="N1462" s="39">
        <f t="shared" si="191"/>
        <v>0</v>
      </c>
      <c r="O1462" s="259">
        <f t="shared" si="192"/>
        <v>0</v>
      </c>
      <c r="P1462" s="263" t="s">
        <v>15</v>
      </c>
    </row>
    <row r="1463" spans="1:25" ht="23.25" x14ac:dyDescent="0.35">
      <c r="A1463" s="426"/>
      <c r="B1463" s="426" t="s">
        <v>58</v>
      </c>
      <c r="D1463" s="252" t="s">
        <v>2169</v>
      </c>
      <c r="E1463" s="252"/>
      <c r="F1463" s="252"/>
      <c r="G1463" s="252"/>
      <c r="H1463" s="252"/>
      <c r="I1463" s="252"/>
      <c r="J1463" s="252"/>
      <c r="K1463" s="252"/>
      <c r="L1463" s="252"/>
      <c r="M1463" s="252"/>
      <c r="N1463" s="252"/>
      <c r="O1463" s="252"/>
      <c r="P1463" s="252"/>
      <c r="Q1463" s="60"/>
      <c r="R1463" s="60"/>
      <c r="S1463" s="60"/>
      <c r="T1463" s="60"/>
      <c r="U1463" s="60"/>
      <c r="V1463" s="60"/>
      <c r="W1463" s="60"/>
      <c r="X1463" s="60"/>
      <c r="Y1463" s="60"/>
    </row>
    <row r="1464" spans="1:25" s="60" customFormat="1" ht="12.75" x14ac:dyDescent="0.2">
      <c r="A1464" s="425"/>
      <c r="B1464" s="425" t="s">
        <v>58</v>
      </c>
      <c r="C1464" s="61" t="s">
        <v>2170</v>
      </c>
      <c r="D1464" s="49" t="s">
        <v>2171</v>
      </c>
      <c r="E1464" s="45" t="s">
        <v>1785</v>
      </c>
      <c r="F1464" s="45">
        <v>16</v>
      </c>
      <c r="G1464" s="46">
        <v>3.54</v>
      </c>
      <c r="H1464" s="73">
        <f t="shared" ref="H1464:H1474" si="193">G1464*0.95</f>
        <v>3.363</v>
      </c>
      <c r="I1464" s="28" t="s">
        <v>1803</v>
      </c>
      <c r="J1464" s="28" t="s">
        <v>14</v>
      </c>
      <c r="K1464" s="239"/>
      <c r="L1464" s="458"/>
      <c r="M1464" s="459"/>
      <c r="N1464" s="29">
        <f t="shared" ref="N1464:N1488" si="194">O1464*G1464</f>
        <v>0</v>
      </c>
      <c r="O1464" s="257">
        <f t="shared" ref="O1464:O1488" si="195">M1464+L1464*F1464</f>
        <v>0</v>
      </c>
      <c r="P1464" s="261" t="s">
        <v>15</v>
      </c>
    </row>
    <row r="1465" spans="1:25" s="60" customFormat="1" ht="12.75" x14ac:dyDescent="0.2">
      <c r="A1465" s="425"/>
      <c r="B1465" s="425" t="s">
        <v>58</v>
      </c>
      <c r="C1465" s="104" t="s">
        <v>2172</v>
      </c>
      <c r="D1465" s="9" t="s">
        <v>2173</v>
      </c>
      <c r="E1465" s="26" t="s">
        <v>1785</v>
      </c>
      <c r="F1465" s="26">
        <v>16</v>
      </c>
      <c r="G1465" s="27">
        <v>3.34</v>
      </c>
      <c r="H1465" s="74">
        <f t="shared" si="193"/>
        <v>3.1729999999999996</v>
      </c>
      <c r="I1465" s="32" t="s">
        <v>1803</v>
      </c>
      <c r="J1465" s="32" t="s">
        <v>14</v>
      </c>
      <c r="K1465" s="18"/>
      <c r="L1465" s="454"/>
      <c r="M1465" s="455"/>
      <c r="N1465" s="33">
        <f t="shared" si="194"/>
        <v>0</v>
      </c>
      <c r="O1465" s="258">
        <f t="shared" si="195"/>
        <v>0</v>
      </c>
      <c r="P1465" s="262" t="s">
        <v>15</v>
      </c>
    </row>
    <row r="1466" spans="1:25" s="60" customFormat="1" ht="12.75" x14ac:dyDescent="0.2">
      <c r="A1466" s="425"/>
      <c r="B1466" s="425" t="s">
        <v>58</v>
      </c>
      <c r="C1466" s="104" t="s">
        <v>2174</v>
      </c>
      <c r="D1466" s="9" t="s">
        <v>2175</v>
      </c>
      <c r="E1466" s="26" t="s">
        <v>1785</v>
      </c>
      <c r="F1466" s="26">
        <v>16</v>
      </c>
      <c r="G1466" s="27">
        <v>3.34</v>
      </c>
      <c r="H1466" s="74">
        <f t="shared" si="193"/>
        <v>3.1729999999999996</v>
      </c>
      <c r="I1466" s="32" t="s">
        <v>1803</v>
      </c>
      <c r="J1466" s="32" t="s">
        <v>14</v>
      </c>
      <c r="K1466" s="18"/>
      <c r="L1466" s="454"/>
      <c r="M1466" s="455"/>
      <c r="N1466" s="33">
        <f t="shared" si="194"/>
        <v>0</v>
      </c>
      <c r="O1466" s="258">
        <f t="shared" si="195"/>
        <v>0</v>
      </c>
      <c r="P1466" s="262" t="s">
        <v>15</v>
      </c>
    </row>
    <row r="1467" spans="1:25" s="60" customFormat="1" ht="12.75" x14ac:dyDescent="0.2">
      <c r="A1467" s="425"/>
      <c r="B1467" s="425" t="s">
        <v>58</v>
      </c>
      <c r="C1467" s="104" t="s">
        <v>2176</v>
      </c>
      <c r="D1467" s="9" t="s">
        <v>2177</v>
      </c>
      <c r="E1467" s="26" t="s">
        <v>1785</v>
      </c>
      <c r="F1467" s="26">
        <v>16</v>
      </c>
      <c r="G1467" s="27">
        <v>3.4</v>
      </c>
      <c r="H1467" s="74">
        <f t="shared" si="193"/>
        <v>3.23</v>
      </c>
      <c r="I1467" s="32" t="s">
        <v>1803</v>
      </c>
      <c r="J1467" s="32" t="s">
        <v>14</v>
      </c>
      <c r="K1467" s="231"/>
      <c r="L1467" s="454"/>
      <c r="M1467" s="455"/>
      <c r="N1467" s="33">
        <f t="shared" si="194"/>
        <v>0</v>
      </c>
      <c r="O1467" s="258">
        <f t="shared" si="195"/>
        <v>0</v>
      </c>
      <c r="P1467" s="262" t="s">
        <v>15</v>
      </c>
    </row>
    <row r="1468" spans="1:25" s="60" customFormat="1" ht="12.75" x14ac:dyDescent="0.2">
      <c r="A1468" s="425"/>
      <c r="B1468" s="425" t="s">
        <v>58</v>
      </c>
      <c r="C1468" s="104" t="s">
        <v>2180</v>
      </c>
      <c r="D1468" s="9" t="s">
        <v>2181</v>
      </c>
      <c r="E1468" s="26" t="s">
        <v>1785</v>
      </c>
      <c r="F1468" s="26">
        <v>16</v>
      </c>
      <c r="G1468" s="27">
        <v>3.47</v>
      </c>
      <c r="H1468" s="74">
        <f>G1468*0.95</f>
        <v>3.2965</v>
      </c>
      <c r="I1468" s="32" t="s">
        <v>1803</v>
      </c>
      <c r="J1468" s="32" t="s">
        <v>14</v>
      </c>
      <c r="K1468" s="231"/>
      <c r="L1468" s="454"/>
      <c r="M1468" s="455"/>
      <c r="N1468" s="33">
        <f>O1468*G1468</f>
        <v>0</v>
      </c>
      <c r="O1468" s="258">
        <f>M1468+L1468*F1468</f>
        <v>0</v>
      </c>
      <c r="P1468" s="262" t="s">
        <v>15</v>
      </c>
    </row>
    <row r="1469" spans="1:25" s="60" customFormat="1" ht="12.75" x14ac:dyDescent="0.2">
      <c r="A1469" s="425"/>
      <c r="B1469" s="425" t="s">
        <v>58</v>
      </c>
      <c r="C1469" s="104" t="s">
        <v>2178</v>
      </c>
      <c r="D1469" s="9" t="s">
        <v>2179</v>
      </c>
      <c r="E1469" s="26" t="s">
        <v>1785</v>
      </c>
      <c r="F1469" s="26">
        <v>16</v>
      </c>
      <c r="G1469" s="27">
        <v>4.05</v>
      </c>
      <c r="H1469" s="74">
        <f t="shared" si="193"/>
        <v>3.8474999999999997</v>
      </c>
      <c r="I1469" s="32" t="s">
        <v>1803</v>
      </c>
      <c r="J1469" s="32" t="s">
        <v>14</v>
      </c>
      <c r="K1469" s="231" t="s">
        <v>1797</v>
      </c>
      <c r="L1469" s="454"/>
      <c r="M1469" s="455"/>
      <c r="N1469" s="33">
        <f t="shared" si="194"/>
        <v>0</v>
      </c>
      <c r="O1469" s="258">
        <f t="shared" si="195"/>
        <v>0</v>
      </c>
      <c r="P1469" s="262" t="s">
        <v>15</v>
      </c>
    </row>
    <row r="1470" spans="1:25" s="60" customFormat="1" ht="12.75" x14ac:dyDescent="0.2">
      <c r="A1470" s="425"/>
      <c r="B1470" s="425" t="s">
        <v>58</v>
      </c>
      <c r="C1470" s="104" t="s">
        <v>2182</v>
      </c>
      <c r="D1470" s="9" t="s">
        <v>2183</v>
      </c>
      <c r="E1470" s="26" t="s">
        <v>1785</v>
      </c>
      <c r="F1470" s="26">
        <v>16</v>
      </c>
      <c r="G1470" s="27">
        <v>3.47</v>
      </c>
      <c r="H1470" s="74">
        <f t="shared" si="193"/>
        <v>3.2965</v>
      </c>
      <c r="I1470" s="32" t="s">
        <v>1803</v>
      </c>
      <c r="J1470" s="32" t="s">
        <v>14</v>
      </c>
      <c r="K1470" s="231" t="s">
        <v>1797</v>
      </c>
      <c r="L1470" s="454"/>
      <c r="M1470" s="455"/>
      <c r="N1470" s="33">
        <f t="shared" si="194"/>
        <v>0</v>
      </c>
      <c r="O1470" s="258">
        <f t="shared" si="195"/>
        <v>0</v>
      </c>
      <c r="P1470" s="262" t="s">
        <v>15</v>
      </c>
    </row>
    <row r="1471" spans="1:25" s="60" customFormat="1" ht="12.75" x14ac:dyDescent="0.2">
      <c r="A1471" s="425"/>
      <c r="B1471" s="425" t="s">
        <v>58</v>
      </c>
      <c r="C1471" s="104" t="s">
        <v>2184</v>
      </c>
      <c r="D1471" s="9" t="s">
        <v>2185</v>
      </c>
      <c r="E1471" s="26" t="s">
        <v>1785</v>
      </c>
      <c r="F1471" s="26">
        <v>16</v>
      </c>
      <c r="G1471" s="27">
        <v>3.62</v>
      </c>
      <c r="H1471" s="74">
        <f t="shared" si="193"/>
        <v>3.4390000000000001</v>
      </c>
      <c r="I1471" s="32" t="s">
        <v>1803</v>
      </c>
      <c r="J1471" s="32" t="s">
        <v>14</v>
      </c>
      <c r="K1471" s="231" t="s">
        <v>1797</v>
      </c>
      <c r="L1471" s="456"/>
      <c r="M1471" s="457"/>
      <c r="N1471" s="33">
        <f t="shared" si="194"/>
        <v>0</v>
      </c>
      <c r="O1471" s="258">
        <f t="shared" si="195"/>
        <v>0</v>
      </c>
      <c r="P1471" s="262" t="s">
        <v>15</v>
      </c>
    </row>
    <row r="1472" spans="1:25" s="60" customFormat="1" ht="12.75" x14ac:dyDescent="0.2">
      <c r="A1472" s="425"/>
      <c r="B1472" s="425" t="s">
        <v>58</v>
      </c>
      <c r="C1472" s="61" t="s">
        <v>2186</v>
      </c>
      <c r="D1472" s="49" t="s">
        <v>2187</v>
      </c>
      <c r="E1472" s="45" t="s">
        <v>1726</v>
      </c>
      <c r="F1472" s="45">
        <v>10</v>
      </c>
      <c r="G1472" s="46">
        <v>4.2</v>
      </c>
      <c r="H1472" s="73">
        <f t="shared" si="193"/>
        <v>3.9899999999999998</v>
      </c>
      <c r="I1472" s="28" t="s">
        <v>1803</v>
      </c>
      <c r="J1472" s="28" t="s">
        <v>14</v>
      </c>
      <c r="K1472" s="3"/>
      <c r="L1472" s="458"/>
      <c r="M1472" s="459"/>
      <c r="N1472" s="29">
        <f t="shared" si="194"/>
        <v>0</v>
      </c>
      <c r="O1472" s="257">
        <f t="shared" si="195"/>
        <v>0</v>
      </c>
      <c r="P1472" s="261" t="s">
        <v>15</v>
      </c>
    </row>
    <row r="1473" spans="1:25" s="60" customFormat="1" ht="12.75" x14ac:dyDescent="0.2">
      <c r="A1473" s="425"/>
      <c r="B1473" s="425" t="s">
        <v>58</v>
      </c>
      <c r="C1473" s="104" t="s">
        <v>2188</v>
      </c>
      <c r="D1473" s="9" t="s">
        <v>2189</v>
      </c>
      <c r="E1473" s="26" t="s">
        <v>1726</v>
      </c>
      <c r="F1473" s="26">
        <v>5</v>
      </c>
      <c r="G1473" s="27">
        <v>5.25</v>
      </c>
      <c r="H1473" s="74">
        <f t="shared" si="193"/>
        <v>4.9874999999999998</v>
      </c>
      <c r="I1473" s="32" t="s">
        <v>1803</v>
      </c>
      <c r="J1473" s="32" t="s">
        <v>14</v>
      </c>
      <c r="K1473" s="244"/>
      <c r="L1473" s="454"/>
      <c r="M1473" s="455"/>
      <c r="N1473" s="33">
        <f t="shared" si="194"/>
        <v>0</v>
      </c>
      <c r="O1473" s="258">
        <f t="shared" si="195"/>
        <v>0</v>
      </c>
      <c r="P1473" s="262" t="s">
        <v>15</v>
      </c>
    </row>
    <row r="1474" spans="1:25" s="60" customFormat="1" ht="12.75" x14ac:dyDescent="0.2">
      <c r="A1474" s="425"/>
      <c r="B1474" s="425" t="s">
        <v>58</v>
      </c>
      <c r="C1474" s="62" t="s">
        <v>2190</v>
      </c>
      <c r="D1474" s="10" t="s">
        <v>2191</v>
      </c>
      <c r="E1474" s="36" t="s">
        <v>1780</v>
      </c>
      <c r="F1474" s="36">
        <v>5</v>
      </c>
      <c r="G1474" s="37">
        <v>5.2</v>
      </c>
      <c r="H1474" s="75">
        <f t="shared" si="193"/>
        <v>4.9399999999999995</v>
      </c>
      <c r="I1474" s="38" t="s">
        <v>1803</v>
      </c>
      <c r="J1474" s="38" t="s">
        <v>14</v>
      </c>
      <c r="K1474" s="241"/>
      <c r="L1474" s="456"/>
      <c r="M1474" s="457"/>
      <c r="N1474" s="39">
        <f t="shared" si="194"/>
        <v>0</v>
      </c>
      <c r="O1474" s="259">
        <f t="shared" si="195"/>
        <v>0</v>
      </c>
      <c r="P1474" s="263" t="s">
        <v>15</v>
      </c>
    </row>
    <row r="1475" spans="1:25" ht="23.25" x14ac:dyDescent="0.35">
      <c r="A1475" s="426" t="s">
        <v>3807</v>
      </c>
      <c r="B1475" s="426" t="s">
        <v>58</v>
      </c>
      <c r="D1475" s="252" t="s">
        <v>2538</v>
      </c>
      <c r="E1475" s="71"/>
      <c r="F1475" s="71"/>
      <c r="G1475" s="71"/>
      <c r="H1475" s="71"/>
      <c r="I1475" s="71"/>
      <c r="J1475" s="71"/>
      <c r="K1475" s="71"/>
      <c r="L1475" s="22"/>
      <c r="M1475" s="22"/>
      <c r="O1475" s="22"/>
      <c r="P1475" s="23"/>
      <c r="Q1475" s="60"/>
      <c r="R1475" s="60"/>
      <c r="S1475" s="60"/>
      <c r="T1475" s="60"/>
      <c r="U1475" s="60"/>
      <c r="V1475" s="60"/>
      <c r="W1475" s="60"/>
      <c r="X1475" s="60"/>
      <c r="Y1475" s="60"/>
    </row>
    <row r="1476" spans="1:25" s="60" customFormat="1" ht="12.75" x14ac:dyDescent="0.2">
      <c r="A1476" s="425" t="s">
        <v>3807</v>
      </c>
      <c r="B1476" s="425" t="s">
        <v>58</v>
      </c>
      <c r="C1476" s="61" t="s">
        <v>2192</v>
      </c>
      <c r="D1476" s="49" t="s">
        <v>2193</v>
      </c>
      <c r="E1476" s="45" t="s">
        <v>2194</v>
      </c>
      <c r="F1476" s="45">
        <v>1</v>
      </c>
      <c r="G1476" s="46">
        <v>40</v>
      </c>
      <c r="H1476" s="73">
        <f t="shared" ref="H1476:H1488" si="196">G1476*0.95</f>
        <v>38</v>
      </c>
      <c r="I1476" s="28" t="s">
        <v>1803</v>
      </c>
      <c r="J1476" s="28" t="s">
        <v>14</v>
      </c>
      <c r="K1476" s="218" t="s">
        <v>1797</v>
      </c>
      <c r="L1476" s="458"/>
      <c r="M1476" s="459"/>
      <c r="N1476" s="29">
        <f t="shared" si="194"/>
        <v>0</v>
      </c>
      <c r="O1476" s="257">
        <f t="shared" si="195"/>
        <v>0</v>
      </c>
      <c r="P1476" s="261" t="s">
        <v>15</v>
      </c>
    </row>
    <row r="1477" spans="1:25" s="60" customFormat="1" ht="12.75" x14ac:dyDescent="0.2">
      <c r="A1477" s="425" t="s">
        <v>3807</v>
      </c>
      <c r="B1477" s="425" t="s">
        <v>58</v>
      </c>
      <c r="C1477" s="104" t="s">
        <v>2195</v>
      </c>
      <c r="D1477" s="9" t="s">
        <v>2196</v>
      </c>
      <c r="E1477" s="26" t="s">
        <v>2197</v>
      </c>
      <c r="F1477" s="26">
        <v>1</v>
      </c>
      <c r="G1477" s="27">
        <v>40</v>
      </c>
      <c r="H1477" s="74">
        <f t="shared" si="196"/>
        <v>38</v>
      </c>
      <c r="I1477" s="32" t="s">
        <v>1803</v>
      </c>
      <c r="J1477" s="32" t="s">
        <v>14</v>
      </c>
      <c r="K1477" s="231" t="s">
        <v>1797</v>
      </c>
      <c r="L1477" s="454"/>
      <c r="M1477" s="455"/>
      <c r="N1477" s="33">
        <f t="shared" si="194"/>
        <v>0</v>
      </c>
      <c r="O1477" s="258">
        <f t="shared" si="195"/>
        <v>0</v>
      </c>
      <c r="P1477" s="262" t="s">
        <v>15</v>
      </c>
    </row>
    <row r="1478" spans="1:25" s="60" customFormat="1" ht="12.75" x14ac:dyDescent="0.2">
      <c r="A1478" s="425" t="s">
        <v>3807</v>
      </c>
      <c r="B1478" s="425" t="s">
        <v>58</v>
      </c>
      <c r="C1478" s="104" t="s">
        <v>2198</v>
      </c>
      <c r="D1478" s="9" t="s">
        <v>2199</v>
      </c>
      <c r="E1478" s="26" t="s">
        <v>2197</v>
      </c>
      <c r="F1478" s="26">
        <v>1</v>
      </c>
      <c r="G1478" s="27">
        <v>37.25</v>
      </c>
      <c r="H1478" s="74">
        <f t="shared" si="196"/>
        <v>35.387499999999996</v>
      </c>
      <c r="I1478" s="32" t="s">
        <v>1803</v>
      </c>
      <c r="J1478" s="32" t="s">
        <v>14</v>
      </c>
      <c r="K1478" s="231"/>
      <c r="L1478" s="454"/>
      <c r="M1478" s="455"/>
      <c r="N1478" s="33">
        <f t="shared" si="194"/>
        <v>0</v>
      </c>
      <c r="O1478" s="258">
        <f t="shared" si="195"/>
        <v>0</v>
      </c>
      <c r="P1478" s="262" t="s">
        <v>15</v>
      </c>
    </row>
    <row r="1479" spans="1:25" s="60" customFormat="1" ht="12.75" x14ac:dyDescent="0.2">
      <c r="A1479" s="425" t="s">
        <v>3807</v>
      </c>
      <c r="B1479" s="425" t="s">
        <v>58</v>
      </c>
      <c r="C1479" s="104" t="s">
        <v>2200</v>
      </c>
      <c r="D1479" s="9" t="s">
        <v>2201</v>
      </c>
      <c r="E1479" s="26" t="s">
        <v>2197</v>
      </c>
      <c r="F1479" s="26">
        <v>1</v>
      </c>
      <c r="G1479" s="27">
        <v>36.1</v>
      </c>
      <c r="H1479" s="74">
        <f t="shared" si="196"/>
        <v>34.295000000000002</v>
      </c>
      <c r="I1479" s="32" t="s">
        <v>1803</v>
      </c>
      <c r="J1479" s="32" t="s">
        <v>14</v>
      </c>
      <c r="K1479" s="231"/>
      <c r="L1479" s="454"/>
      <c r="M1479" s="455"/>
      <c r="N1479" s="33">
        <f t="shared" si="194"/>
        <v>0</v>
      </c>
      <c r="O1479" s="258">
        <f t="shared" si="195"/>
        <v>0</v>
      </c>
      <c r="P1479" s="262" t="s">
        <v>15</v>
      </c>
    </row>
    <row r="1480" spans="1:25" s="60" customFormat="1" ht="12.75" x14ac:dyDescent="0.2">
      <c r="A1480" s="425" t="s">
        <v>3807</v>
      </c>
      <c r="B1480" s="425" t="s">
        <v>58</v>
      </c>
      <c r="C1480" s="104" t="s">
        <v>2202</v>
      </c>
      <c r="D1480" s="9" t="s">
        <v>2203</v>
      </c>
      <c r="E1480" s="26" t="s">
        <v>2197</v>
      </c>
      <c r="F1480" s="26">
        <v>1</v>
      </c>
      <c r="G1480" s="27">
        <v>38</v>
      </c>
      <c r="H1480" s="74">
        <f t="shared" si="196"/>
        <v>36.1</v>
      </c>
      <c r="I1480" s="32" t="s">
        <v>1803</v>
      </c>
      <c r="J1480" s="32" t="s">
        <v>14</v>
      </c>
      <c r="K1480" s="231"/>
      <c r="L1480" s="454"/>
      <c r="M1480" s="455"/>
      <c r="N1480" s="33">
        <f t="shared" si="194"/>
        <v>0</v>
      </c>
      <c r="O1480" s="258">
        <f t="shared" si="195"/>
        <v>0</v>
      </c>
      <c r="P1480" s="262">
        <v>20</v>
      </c>
    </row>
    <row r="1481" spans="1:25" s="60" customFormat="1" ht="12.75" x14ac:dyDescent="0.2">
      <c r="A1481" s="425" t="s">
        <v>3807</v>
      </c>
      <c r="B1481" s="425" t="s">
        <v>58</v>
      </c>
      <c r="C1481" s="62" t="s">
        <v>2204</v>
      </c>
      <c r="D1481" s="9" t="s">
        <v>2205</v>
      </c>
      <c r="E1481" s="36" t="s">
        <v>2197</v>
      </c>
      <c r="F1481" s="36">
        <v>1</v>
      </c>
      <c r="G1481" s="37">
        <v>42</v>
      </c>
      <c r="H1481" s="74">
        <f t="shared" si="196"/>
        <v>39.9</v>
      </c>
      <c r="I1481" s="32" t="s">
        <v>1803</v>
      </c>
      <c r="J1481" s="32" t="s">
        <v>14</v>
      </c>
      <c r="K1481" s="231"/>
      <c r="L1481" s="456"/>
      <c r="M1481" s="457"/>
      <c r="N1481" s="33">
        <f t="shared" si="194"/>
        <v>0</v>
      </c>
      <c r="O1481" s="258">
        <f t="shared" si="195"/>
        <v>0</v>
      </c>
      <c r="P1481" s="262">
        <v>20</v>
      </c>
    </row>
    <row r="1482" spans="1:25" s="60" customFormat="1" ht="12.75" x14ac:dyDescent="0.2">
      <c r="A1482" s="425" t="s">
        <v>3807</v>
      </c>
      <c r="B1482" s="425" t="s">
        <v>58</v>
      </c>
      <c r="C1482" s="61" t="s">
        <v>2206</v>
      </c>
      <c r="D1482" s="49" t="s">
        <v>2207</v>
      </c>
      <c r="E1482" s="45" t="s">
        <v>2113</v>
      </c>
      <c r="F1482" s="45">
        <v>1</v>
      </c>
      <c r="G1482" s="46">
        <v>29.1</v>
      </c>
      <c r="H1482" s="73">
        <f t="shared" si="196"/>
        <v>27.645</v>
      </c>
      <c r="I1482" s="28" t="s">
        <v>1803</v>
      </c>
      <c r="J1482" s="28" t="s">
        <v>14</v>
      </c>
      <c r="K1482" s="218"/>
      <c r="L1482" s="458"/>
      <c r="M1482" s="459"/>
      <c r="N1482" s="29">
        <f t="shared" si="194"/>
        <v>0</v>
      </c>
      <c r="O1482" s="257">
        <f t="shared" si="195"/>
        <v>0</v>
      </c>
      <c r="P1482" s="261" t="s">
        <v>15</v>
      </c>
    </row>
    <row r="1483" spans="1:25" s="60" customFormat="1" ht="12.75" x14ac:dyDescent="0.2">
      <c r="A1483" s="425" t="s">
        <v>3807</v>
      </c>
      <c r="B1483" s="425" t="s">
        <v>58</v>
      </c>
      <c r="C1483" s="104" t="s">
        <v>2208</v>
      </c>
      <c r="D1483" s="9" t="s">
        <v>2209</v>
      </c>
      <c r="E1483" s="26" t="s">
        <v>2113</v>
      </c>
      <c r="F1483" s="26">
        <v>1</v>
      </c>
      <c r="G1483" s="27">
        <v>26.75</v>
      </c>
      <c r="H1483" s="74">
        <f t="shared" si="196"/>
        <v>25.412499999999998</v>
      </c>
      <c r="I1483" s="32" t="s">
        <v>1803</v>
      </c>
      <c r="J1483" s="32" t="s">
        <v>14</v>
      </c>
      <c r="K1483" s="231"/>
      <c r="L1483" s="454"/>
      <c r="M1483" s="455"/>
      <c r="N1483" s="33">
        <f t="shared" si="194"/>
        <v>0</v>
      </c>
      <c r="O1483" s="258">
        <f t="shared" si="195"/>
        <v>0</v>
      </c>
      <c r="P1483" s="262" t="s">
        <v>15</v>
      </c>
    </row>
    <row r="1484" spans="1:25" s="60" customFormat="1" ht="12.75" x14ac:dyDescent="0.2">
      <c r="A1484" s="425" t="s">
        <v>3807</v>
      </c>
      <c r="B1484" s="425" t="s">
        <v>58</v>
      </c>
      <c r="C1484" s="104" t="s">
        <v>2210</v>
      </c>
      <c r="D1484" s="9" t="s">
        <v>2211</v>
      </c>
      <c r="E1484" s="26" t="s">
        <v>2113</v>
      </c>
      <c r="F1484" s="26">
        <v>1</v>
      </c>
      <c r="G1484" s="27">
        <v>29.2</v>
      </c>
      <c r="H1484" s="74">
        <f t="shared" si="196"/>
        <v>27.74</v>
      </c>
      <c r="I1484" s="32" t="s">
        <v>1803</v>
      </c>
      <c r="J1484" s="32" t="s">
        <v>14</v>
      </c>
      <c r="K1484" s="231"/>
      <c r="L1484" s="454"/>
      <c r="M1484" s="455"/>
      <c r="N1484" s="33">
        <f t="shared" si="194"/>
        <v>0</v>
      </c>
      <c r="O1484" s="258">
        <f t="shared" si="195"/>
        <v>0</v>
      </c>
      <c r="P1484" s="262">
        <v>20</v>
      </c>
    </row>
    <row r="1485" spans="1:25" s="60" customFormat="1" ht="12.75" x14ac:dyDescent="0.2">
      <c r="A1485" s="425" t="s">
        <v>3807</v>
      </c>
      <c r="B1485" s="425" t="s">
        <v>58</v>
      </c>
      <c r="C1485" s="104" t="s">
        <v>2212</v>
      </c>
      <c r="D1485" s="9" t="s">
        <v>2213</v>
      </c>
      <c r="E1485" s="26" t="s">
        <v>2113</v>
      </c>
      <c r="F1485" s="26">
        <v>1</v>
      </c>
      <c r="G1485" s="27">
        <v>32.450000000000003</v>
      </c>
      <c r="H1485" s="74">
        <f t="shared" si="196"/>
        <v>30.827500000000001</v>
      </c>
      <c r="I1485" s="32" t="s">
        <v>1803</v>
      </c>
      <c r="J1485" s="32" t="s">
        <v>14</v>
      </c>
      <c r="K1485" s="231"/>
      <c r="L1485" s="456"/>
      <c r="M1485" s="457"/>
      <c r="N1485" s="33">
        <f t="shared" si="194"/>
        <v>0</v>
      </c>
      <c r="O1485" s="258">
        <f t="shared" si="195"/>
        <v>0</v>
      </c>
      <c r="P1485" s="262">
        <v>20</v>
      </c>
    </row>
    <row r="1486" spans="1:25" s="60" customFormat="1" ht="12.75" x14ac:dyDescent="0.2">
      <c r="A1486" s="425" t="s">
        <v>3807</v>
      </c>
      <c r="B1486" s="425" t="s">
        <v>58</v>
      </c>
      <c r="C1486" s="105" t="s">
        <v>2214</v>
      </c>
      <c r="D1486" s="51" t="s">
        <v>2219</v>
      </c>
      <c r="E1486" s="64" t="s">
        <v>2113</v>
      </c>
      <c r="F1486" s="64">
        <v>1</v>
      </c>
      <c r="G1486" s="76">
        <v>30.6</v>
      </c>
      <c r="H1486" s="77">
        <f t="shared" si="196"/>
        <v>29.07</v>
      </c>
      <c r="I1486" s="78" t="s">
        <v>1803</v>
      </c>
      <c r="J1486" s="78" t="s">
        <v>14</v>
      </c>
      <c r="K1486" s="274"/>
      <c r="L1486" s="474"/>
      <c r="M1486" s="475"/>
      <c r="N1486" s="65">
        <f t="shared" si="194"/>
        <v>0</v>
      </c>
      <c r="O1486" s="260">
        <f t="shared" si="195"/>
        <v>0</v>
      </c>
      <c r="P1486" s="264" t="s">
        <v>15</v>
      </c>
    </row>
    <row r="1487" spans="1:25" s="60" customFormat="1" ht="12.75" x14ac:dyDescent="0.2">
      <c r="A1487" s="425" t="s">
        <v>3807</v>
      </c>
      <c r="B1487" s="425" t="s">
        <v>58</v>
      </c>
      <c r="C1487" s="104" t="s">
        <v>2215</v>
      </c>
      <c r="D1487" s="9" t="s">
        <v>2216</v>
      </c>
      <c r="E1487" s="26" t="s">
        <v>2194</v>
      </c>
      <c r="F1487" s="26">
        <v>1</v>
      </c>
      <c r="G1487" s="27">
        <v>44</v>
      </c>
      <c r="H1487" s="74">
        <f t="shared" si="196"/>
        <v>41.8</v>
      </c>
      <c r="I1487" s="32" t="s">
        <v>1803</v>
      </c>
      <c r="J1487" s="32" t="s">
        <v>14</v>
      </c>
      <c r="K1487" s="231" t="s">
        <v>1797</v>
      </c>
      <c r="L1487" s="458"/>
      <c r="M1487" s="459"/>
      <c r="N1487" s="33">
        <f t="shared" si="194"/>
        <v>0</v>
      </c>
      <c r="O1487" s="258">
        <f t="shared" si="195"/>
        <v>0</v>
      </c>
      <c r="P1487" s="262" t="s">
        <v>15</v>
      </c>
    </row>
    <row r="1488" spans="1:25" s="60" customFormat="1" ht="12.75" x14ac:dyDescent="0.2">
      <c r="A1488" s="425" t="s">
        <v>3807</v>
      </c>
      <c r="B1488" s="425" t="s">
        <v>58</v>
      </c>
      <c r="C1488" s="62" t="s">
        <v>2217</v>
      </c>
      <c r="D1488" s="10" t="s">
        <v>2218</v>
      </c>
      <c r="E1488" s="36" t="s">
        <v>2197</v>
      </c>
      <c r="F1488" s="36">
        <v>1</v>
      </c>
      <c r="G1488" s="37">
        <v>42</v>
      </c>
      <c r="H1488" s="75">
        <f t="shared" si="196"/>
        <v>39.9</v>
      </c>
      <c r="I1488" s="38" t="s">
        <v>1803</v>
      </c>
      <c r="J1488" s="38" t="s">
        <v>14</v>
      </c>
      <c r="K1488" s="241" t="s">
        <v>1797</v>
      </c>
      <c r="L1488" s="456"/>
      <c r="M1488" s="457"/>
      <c r="N1488" s="39">
        <f t="shared" si="194"/>
        <v>0</v>
      </c>
      <c r="O1488" s="259">
        <f t="shared" si="195"/>
        <v>0</v>
      </c>
      <c r="P1488" s="263" t="s">
        <v>15</v>
      </c>
    </row>
    <row r="1489" spans="1:25" x14ac:dyDescent="0.2">
      <c r="A1489" s="426"/>
      <c r="B1489" s="426"/>
      <c r="Q1489" s="60"/>
      <c r="R1489" s="60"/>
      <c r="S1489" s="60"/>
      <c r="T1489" s="60"/>
      <c r="U1489" s="60"/>
      <c r="V1489" s="60"/>
      <c r="W1489" s="60"/>
      <c r="X1489" s="60"/>
      <c r="Y1489" s="60"/>
    </row>
    <row r="1490" spans="1:25" ht="34.5" x14ac:dyDescent="0.2">
      <c r="A1490" s="426"/>
      <c r="B1490" s="426" t="s">
        <v>58</v>
      </c>
      <c r="D1490" s="476" t="s">
        <v>2220</v>
      </c>
      <c r="E1490" s="476"/>
      <c r="F1490" s="476"/>
      <c r="G1490" s="476"/>
      <c r="H1490" s="476"/>
      <c r="I1490" s="476"/>
      <c r="J1490" s="476"/>
      <c r="K1490" s="476"/>
      <c r="Q1490" s="60"/>
      <c r="R1490" s="60"/>
      <c r="S1490" s="60"/>
      <c r="T1490" s="60"/>
      <c r="U1490" s="60"/>
      <c r="V1490" s="60"/>
      <c r="W1490" s="60"/>
      <c r="X1490" s="60"/>
      <c r="Y1490" s="60"/>
    </row>
    <row r="1491" spans="1:25" x14ac:dyDescent="0.2">
      <c r="A1491" s="427"/>
      <c r="B1491" s="427"/>
      <c r="C1491" s="24"/>
      <c r="D1491" s="24"/>
      <c r="E1491" s="477" t="s">
        <v>41</v>
      </c>
      <c r="F1491" s="478" t="s">
        <v>39</v>
      </c>
      <c r="G1491" s="479" t="s">
        <v>6</v>
      </c>
      <c r="H1491" s="481" t="s">
        <v>51</v>
      </c>
      <c r="I1491" s="482" t="s">
        <v>2</v>
      </c>
      <c r="J1491" s="483" t="s">
        <v>3</v>
      </c>
      <c r="K1491" s="484" t="s">
        <v>38</v>
      </c>
      <c r="L1491" s="460" t="s">
        <v>7</v>
      </c>
      <c r="M1491" s="461"/>
      <c r="N1491" s="461"/>
      <c r="O1491" s="461"/>
      <c r="P1491" s="462"/>
      <c r="Q1491" s="60"/>
      <c r="R1491" s="60"/>
      <c r="S1491" s="60"/>
      <c r="T1491" s="60"/>
      <c r="U1491" s="60"/>
      <c r="V1491" s="60"/>
      <c r="W1491" s="60"/>
      <c r="X1491" s="60"/>
      <c r="Y1491" s="60"/>
    </row>
    <row r="1492" spans="1:25" ht="14.25" customHeight="1" x14ac:dyDescent="0.2">
      <c r="A1492" s="426"/>
      <c r="B1492" s="426"/>
      <c r="C1492" s="463" t="s">
        <v>0</v>
      </c>
      <c r="D1492" s="464" t="s">
        <v>1</v>
      </c>
      <c r="E1492" s="477"/>
      <c r="F1492" s="478"/>
      <c r="G1492" s="480"/>
      <c r="H1492" s="481"/>
      <c r="I1492" s="482"/>
      <c r="J1492" s="483"/>
      <c r="K1492" s="484"/>
      <c r="L1492" s="466" t="s">
        <v>8</v>
      </c>
      <c r="M1492" s="467"/>
      <c r="N1492" s="470" t="s">
        <v>4</v>
      </c>
      <c r="O1492" s="472" t="s">
        <v>9</v>
      </c>
      <c r="P1492" s="473" t="s">
        <v>52</v>
      </c>
      <c r="Q1492" s="60"/>
      <c r="R1492" s="60"/>
      <c r="S1492" s="60"/>
      <c r="T1492" s="60"/>
      <c r="U1492" s="60"/>
      <c r="V1492" s="60"/>
      <c r="W1492" s="60"/>
      <c r="X1492" s="60"/>
      <c r="Y1492" s="60"/>
    </row>
    <row r="1493" spans="1:25" x14ac:dyDescent="0.2">
      <c r="A1493" s="426"/>
      <c r="B1493" s="426"/>
      <c r="C1493" s="463"/>
      <c r="D1493" s="465"/>
      <c r="E1493" s="477"/>
      <c r="F1493" s="478"/>
      <c r="G1493" s="479"/>
      <c r="H1493" s="481"/>
      <c r="I1493" s="482"/>
      <c r="J1493" s="483"/>
      <c r="K1493" s="484"/>
      <c r="L1493" s="468"/>
      <c r="M1493" s="469"/>
      <c r="N1493" s="471"/>
      <c r="O1493" s="472"/>
      <c r="P1493" s="473"/>
      <c r="Q1493" s="60"/>
      <c r="R1493" s="60"/>
      <c r="S1493" s="60"/>
      <c r="T1493" s="60"/>
      <c r="U1493" s="60"/>
      <c r="V1493" s="60"/>
      <c r="W1493" s="60"/>
      <c r="X1493" s="60"/>
      <c r="Y1493" s="60"/>
    </row>
    <row r="1494" spans="1:25" ht="23.25" x14ac:dyDescent="0.35">
      <c r="A1494" s="426" t="s">
        <v>3807</v>
      </c>
      <c r="B1494" s="426" t="s">
        <v>58</v>
      </c>
      <c r="D1494" s="252" t="s">
        <v>2221</v>
      </c>
      <c r="E1494" s="252"/>
      <c r="F1494" s="252"/>
      <c r="G1494" s="252"/>
      <c r="H1494" s="252"/>
      <c r="I1494" s="252"/>
      <c r="J1494" s="252"/>
      <c r="K1494" s="252"/>
      <c r="L1494" s="252"/>
      <c r="M1494" s="252"/>
      <c r="N1494" s="252"/>
      <c r="O1494" s="252"/>
      <c r="P1494" s="252"/>
      <c r="Q1494" s="60"/>
      <c r="R1494" s="60"/>
      <c r="S1494" s="60"/>
      <c r="T1494" s="60"/>
      <c r="U1494" s="60"/>
      <c r="V1494" s="60"/>
      <c r="W1494" s="60"/>
      <c r="X1494" s="60"/>
      <c r="Y1494" s="60"/>
    </row>
    <row r="1495" spans="1:25" s="60" customFormat="1" ht="12.75" x14ac:dyDescent="0.2">
      <c r="A1495" s="425" t="s">
        <v>3807</v>
      </c>
      <c r="B1495" s="425" t="s">
        <v>58</v>
      </c>
      <c r="C1495" s="105" t="s">
        <v>2222</v>
      </c>
      <c r="D1495" s="51" t="s">
        <v>2223</v>
      </c>
      <c r="E1495" s="64" t="s">
        <v>1791</v>
      </c>
      <c r="F1495" s="64">
        <v>1</v>
      </c>
      <c r="G1495" s="76">
        <v>68.5</v>
      </c>
      <c r="H1495" s="77">
        <f t="shared" ref="H1495:H1505" si="197">G1495*0.95</f>
        <v>65.075000000000003</v>
      </c>
      <c r="I1495" s="78" t="s">
        <v>2224</v>
      </c>
      <c r="J1495" s="78" t="s">
        <v>14</v>
      </c>
      <c r="K1495" s="237"/>
      <c r="L1495" s="474"/>
      <c r="M1495" s="475"/>
      <c r="N1495" s="65">
        <f t="shared" ref="N1495:N1505" si="198">O1495*G1495</f>
        <v>0</v>
      </c>
      <c r="O1495" s="260">
        <f t="shared" ref="O1495:O1505" si="199">M1495+L1495*F1495</f>
        <v>0</v>
      </c>
      <c r="P1495" s="264" t="s">
        <v>15</v>
      </c>
    </row>
    <row r="1496" spans="1:25" s="60" customFormat="1" ht="12.75" x14ac:dyDescent="0.2">
      <c r="A1496" s="425"/>
      <c r="B1496" s="425" t="s">
        <v>58</v>
      </c>
      <c r="C1496" s="61" t="s">
        <v>2225</v>
      </c>
      <c r="D1496" s="49" t="s">
        <v>2226</v>
      </c>
      <c r="E1496" s="45" t="s">
        <v>2227</v>
      </c>
      <c r="F1496" s="45">
        <v>6</v>
      </c>
      <c r="G1496" s="46">
        <v>5.5</v>
      </c>
      <c r="H1496" s="73">
        <f t="shared" si="197"/>
        <v>5.2249999999999996</v>
      </c>
      <c r="I1496" s="28" t="s">
        <v>2224</v>
      </c>
      <c r="J1496" s="28" t="s">
        <v>14</v>
      </c>
      <c r="K1496" s="85"/>
      <c r="L1496" s="458"/>
      <c r="M1496" s="459"/>
      <c r="N1496" s="29">
        <f t="shared" si="198"/>
        <v>0</v>
      </c>
      <c r="O1496" s="257">
        <f t="shared" si="199"/>
        <v>0</v>
      </c>
      <c r="P1496" s="261" t="s">
        <v>15</v>
      </c>
    </row>
    <row r="1497" spans="1:25" s="60" customFormat="1" ht="12.75" x14ac:dyDescent="0.2">
      <c r="A1497" s="425"/>
      <c r="B1497" s="425" t="s">
        <v>58</v>
      </c>
      <c r="C1497" s="62" t="s">
        <v>2228</v>
      </c>
      <c r="D1497" s="10" t="s">
        <v>2226</v>
      </c>
      <c r="E1497" s="36" t="s">
        <v>2229</v>
      </c>
      <c r="F1497" s="36">
        <v>6</v>
      </c>
      <c r="G1497" s="37">
        <v>11.3</v>
      </c>
      <c r="H1497" s="75">
        <f t="shared" si="197"/>
        <v>10.734999999999999</v>
      </c>
      <c r="I1497" s="38" t="s">
        <v>2224</v>
      </c>
      <c r="J1497" s="38" t="s">
        <v>14</v>
      </c>
      <c r="K1497" s="87"/>
      <c r="L1497" s="456"/>
      <c r="M1497" s="457"/>
      <c r="N1497" s="39">
        <f t="shared" si="198"/>
        <v>0</v>
      </c>
      <c r="O1497" s="259">
        <f t="shared" si="199"/>
        <v>0</v>
      </c>
      <c r="P1497" s="263" t="s">
        <v>15</v>
      </c>
    </row>
    <row r="1498" spans="1:25" s="60" customFormat="1" ht="12.75" x14ac:dyDescent="0.2">
      <c r="A1498" s="425"/>
      <c r="B1498" s="425" t="s">
        <v>58</v>
      </c>
      <c r="C1498" s="61" t="s">
        <v>2230</v>
      </c>
      <c r="D1498" s="49" t="s">
        <v>2231</v>
      </c>
      <c r="E1498" s="45" t="s">
        <v>2227</v>
      </c>
      <c r="F1498" s="45">
        <v>6</v>
      </c>
      <c r="G1498" s="46">
        <v>5.71</v>
      </c>
      <c r="H1498" s="73">
        <f t="shared" si="197"/>
        <v>5.4245000000000001</v>
      </c>
      <c r="I1498" s="28" t="s">
        <v>2224</v>
      </c>
      <c r="J1498" s="28" t="s">
        <v>14</v>
      </c>
      <c r="K1498" s="492" t="s">
        <v>2232</v>
      </c>
      <c r="L1498" s="458"/>
      <c r="M1498" s="459"/>
      <c r="N1498" s="29">
        <f t="shared" si="198"/>
        <v>0</v>
      </c>
      <c r="O1498" s="257">
        <f t="shared" si="199"/>
        <v>0</v>
      </c>
      <c r="P1498" s="261" t="s">
        <v>15</v>
      </c>
    </row>
    <row r="1499" spans="1:25" s="60" customFormat="1" ht="12.75" x14ac:dyDescent="0.2">
      <c r="A1499" s="425"/>
      <c r="B1499" s="425" t="s">
        <v>58</v>
      </c>
      <c r="C1499" s="104" t="s">
        <v>2233</v>
      </c>
      <c r="D1499" s="9" t="s">
        <v>2231</v>
      </c>
      <c r="E1499" s="26" t="s">
        <v>2229</v>
      </c>
      <c r="F1499" s="26">
        <v>6</v>
      </c>
      <c r="G1499" s="27">
        <v>11.81</v>
      </c>
      <c r="H1499" s="74">
        <f t="shared" si="197"/>
        <v>11.2195</v>
      </c>
      <c r="I1499" s="32" t="s">
        <v>2224</v>
      </c>
      <c r="J1499" s="32" t="s">
        <v>14</v>
      </c>
      <c r="K1499" s="493"/>
      <c r="L1499" s="454"/>
      <c r="M1499" s="455"/>
      <c r="N1499" s="33">
        <f t="shared" si="198"/>
        <v>0</v>
      </c>
      <c r="O1499" s="258">
        <f t="shared" si="199"/>
        <v>0</v>
      </c>
      <c r="P1499" s="262" t="s">
        <v>15</v>
      </c>
    </row>
    <row r="1500" spans="1:25" s="60" customFormat="1" ht="12.75" x14ac:dyDescent="0.2">
      <c r="A1500" s="425" t="s">
        <v>3807</v>
      </c>
      <c r="B1500" s="425" t="s">
        <v>58</v>
      </c>
      <c r="C1500" s="62" t="s">
        <v>2234</v>
      </c>
      <c r="D1500" s="10" t="s">
        <v>2231</v>
      </c>
      <c r="E1500" s="36" t="s">
        <v>1791</v>
      </c>
      <c r="F1500" s="36">
        <v>1</v>
      </c>
      <c r="G1500" s="37">
        <v>75.400000000000006</v>
      </c>
      <c r="H1500" s="75">
        <f t="shared" si="197"/>
        <v>71.63</v>
      </c>
      <c r="I1500" s="38" t="s">
        <v>2224</v>
      </c>
      <c r="J1500" s="38" t="s">
        <v>14</v>
      </c>
      <c r="K1500" s="493"/>
      <c r="L1500" s="456"/>
      <c r="M1500" s="457"/>
      <c r="N1500" s="39">
        <f t="shared" si="198"/>
        <v>0</v>
      </c>
      <c r="O1500" s="259">
        <f t="shared" si="199"/>
        <v>0</v>
      </c>
      <c r="P1500" s="263" t="s">
        <v>15</v>
      </c>
    </row>
    <row r="1501" spans="1:25" s="60" customFormat="1" ht="12.75" x14ac:dyDescent="0.2">
      <c r="A1501" s="425"/>
      <c r="B1501" s="425" t="s">
        <v>58</v>
      </c>
      <c r="C1501" s="61" t="s">
        <v>2235</v>
      </c>
      <c r="D1501" s="49" t="s">
        <v>2236</v>
      </c>
      <c r="E1501" s="45" t="s">
        <v>2227</v>
      </c>
      <c r="F1501" s="45">
        <v>6</v>
      </c>
      <c r="G1501" s="46">
        <v>6.55</v>
      </c>
      <c r="H1501" s="73">
        <f t="shared" si="197"/>
        <v>6.2224999999999993</v>
      </c>
      <c r="I1501" s="28" t="s">
        <v>2224</v>
      </c>
      <c r="J1501" s="28" t="s">
        <v>14</v>
      </c>
      <c r="K1501" s="493"/>
      <c r="L1501" s="458"/>
      <c r="M1501" s="459"/>
      <c r="N1501" s="29">
        <f t="shared" si="198"/>
        <v>0</v>
      </c>
      <c r="O1501" s="257">
        <f t="shared" si="199"/>
        <v>0</v>
      </c>
      <c r="P1501" s="261" t="s">
        <v>15</v>
      </c>
    </row>
    <row r="1502" spans="1:25" s="60" customFormat="1" ht="12.75" x14ac:dyDescent="0.2">
      <c r="A1502" s="425"/>
      <c r="B1502" s="425" t="s">
        <v>58</v>
      </c>
      <c r="C1502" s="62" t="s">
        <v>2237</v>
      </c>
      <c r="D1502" s="10" t="s">
        <v>2236</v>
      </c>
      <c r="E1502" s="36" t="s">
        <v>2229</v>
      </c>
      <c r="F1502" s="36">
        <v>6</v>
      </c>
      <c r="G1502" s="37">
        <v>13.5</v>
      </c>
      <c r="H1502" s="75">
        <f t="shared" si="197"/>
        <v>12.824999999999999</v>
      </c>
      <c r="I1502" s="38" t="s">
        <v>2224</v>
      </c>
      <c r="J1502" s="38" t="s">
        <v>14</v>
      </c>
      <c r="K1502" s="493"/>
      <c r="L1502" s="456"/>
      <c r="M1502" s="457"/>
      <c r="N1502" s="39">
        <f t="shared" si="198"/>
        <v>0</v>
      </c>
      <c r="O1502" s="259">
        <f t="shared" si="199"/>
        <v>0</v>
      </c>
      <c r="P1502" s="263" t="s">
        <v>15</v>
      </c>
    </row>
    <row r="1503" spans="1:25" s="60" customFormat="1" ht="12.75" x14ac:dyDescent="0.2">
      <c r="A1503" s="425"/>
      <c r="B1503" s="425" t="s">
        <v>58</v>
      </c>
      <c r="C1503" s="105" t="s">
        <v>2238</v>
      </c>
      <c r="D1503" s="51" t="s">
        <v>2239</v>
      </c>
      <c r="E1503" s="64" t="s">
        <v>2227</v>
      </c>
      <c r="F1503" s="64">
        <v>6</v>
      </c>
      <c r="G1503" s="76">
        <v>6.1</v>
      </c>
      <c r="H1503" s="77">
        <f t="shared" si="197"/>
        <v>5.794999999999999</v>
      </c>
      <c r="I1503" s="78" t="s">
        <v>2224</v>
      </c>
      <c r="J1503" s="78" t="s">
        <v>14</v>
      </c>
      <c r="K1503" s="493"/>
      <c r="L1503" s="474"/>
      <c r="M1503" s="475"/>
      <c r="N1503" s="65">
        <f t="shared" si="198"/>
        <v>0</v>
      </c>
      <c r="O1503" s="260">
        <f t="shared" si="199"/>
        <v>0</v>
      </c>
      <c r="P1503" s="264" t="s">
        <v>15</v>
      </c>
    </row>
    <row r="1504" spans="1:25" s="60" customFormat="1" ht="12.75" x14ac:dyDescent="0.2">
      <c r="A1504" s="425"/>
      <c r="B1504" s="425" t="s">
        <v>58</v>
      </c>
      <c r="C1504" s="61" t="s">
        <v>2240</v>
      </c>
      <c r="D1504" s="49" t="s">
        <v>2241</v>
      </c>
      <c r="E1504" s="45" t="s">
        <v>2242</v>
      </c>
      <c r="F1504" s="45">
        <v>6</v>
      </c>
      <c r="G1504" s="46">
        <v>6.35</v>
      </c>
      <c r="H1504" s="73">
        <f t="shared" si="197"/>
        <v>6.0324999999999998</v>
      </c>
      <c r="I1504" s="28" t="s">
        <v>2224</v>
      </c>
      <c r="J1504" s="28" t="s">
        <v>14</v>
      </c>
      <c r="K1504" s="493"/>
      <c r="L1504" s="474"/>
      <c r="M1504" s="475"/>
      <c r="N1504" s="29">
        <f t="shared" si="198"/>
        <v>0</v>
      </c>
      <c r="O1504" s="257">
        <f t="shared" si="199"/>
        <v>0</v>
      </c>
      <c r="P1504" s="261" t="s">
        <v>15</v>
      </c>
    </row>
    <row r="1505" spans="1:26" s="60" customFormat="1" ht="12.75" x14ac:dyDescent="0.2">
      <c r="A1505" s="425"/>
      <c r="B1505" s="425" t="s">
        <v>58</v>
      </c>
      <c r="C1505" s="105" t="s">
        <v>2243</v>
      </c>
      <c r="D1505" s="51" t="s">
        <v>2244</v>
      </c>
      <c r="E1505" s="64" t="s">
        <v>2242</v>
      </c>
      <c r="F1505" s="64">
        <v>6</v>
      </c>
      <c r="G1505" s="76">
        <v>6</v>
      </c>
      <c r="H1505" s="77">
        <f t="shared" si="197"/>
        <v>5.6999999999999993</v>
      </c>
      <c r="I1505" s="78" t="s">
        <v>2224</v>
      </c>
      <c r="J1505" s="78" t="s">
        <v>14</v>
      </c>
      <c r="K1505" s="494"/>
      <c r="L1505" s="474"/>
      <c r="M1505" s="475"/>
      <c r="N1505" s="65">
        <f t="shared" si="198"/>
        <v>0</v>
      </c>
      <c r="O1505" s="260">
        <f t="shared" si="199"/>
        <v>0</v>
      </c>
      <c r="P1505" s="264" t="s">
        <v>15</v>
      </c>
    </row>
    <row r="1506" spans="1:26" ht="34.5" x14ac:dyDescent="0.2">
      <c r="A1506" s="426"/>
      <c r="B1506" s="426" t="s">
        <v>2329</v>
      </c>
      <c r="D1506" s="476" t="s">
        <v>2245</v>
      </c>
      <c r="E1506" s="476"/>
      <c r="F1506" s="476"/>
      <c r="G1506" s="476"/>
      <c r="H1506" s="476"/>
      <c r="I1506" s="476"/>
      <c r="J1506" s="476"/>
      <c r="K1506" s="476"/>
      <c r="Q1506" s="60"/>
      <c r="R1506" s="60"/>
      <c r="S1506" s="60"/>
      <c r="T1506" s="60"/>
      <c r="U1506" s="60"/>
      <c r="V1506" s="60"/>
      <c r="W1506" s="60"/>
      <c r="X1506" s="60"/>
      <c r="Y1506" s="60"/>
    </row>
    <row r="1507" spans="1:26" x14ac:dyDescent="0.2">
      <c r="A1507" s="427"/>
      <c r="B1507" s="427"/>
      <c r="C1507" s="24"/>
      <c r="D1507" s="24"/>
      <c r="E1507" s="477" t="s">
        <v>41</v>
      </c>
      <c r="F1507" s="478" t="s">
        <v>39</v>
      </c>
      <c r="G1507" s="479" t="s">
        <v>6</v>
      </c>
      <c r="H1507" s="481" t="s">
        <v>51</v>
      </c>
      <c r="I1507" s="482" t="s">
        <v>2</v>
      </c>
      <c r="J1507" s="483" t="s">
        <v>3</v>
      </c>
      <c r="K1507" s="484" t="s">
        <v>2330</v>
      </c>
      <c r="L1507" s="460" t="s">
        <v>7</v>
      </c>
      <c r="M1507" s="461"/>
      <c r="N1507" s="461"/>
      <c r="O1507" s="461"/>
      <c r="P1507" s="462"/>
      <c r="Q1507" s="60"/>
      <c r="R1507" s="60"/>
      <c r="S1507" s="60"/>
      <c r="T1507" s="60"/>
      <c r="U1507" s="60"/>
      <c r="V1507" s="60"/>
      <c r="W1507" s="60"/>
      <c r="X1507" s="60"/>
      <c r="Y1507" s="60"/>
    </row>
    <row r="1508" spans="1:26" ht="14.25" customHeight="1" x14ac:dyDescent="0.2">
      <c r="A1508" s="426"/>
      <c r="B1508" s="426"/>
      <c r="C1508" s="463" t="s">
        <v>0</v>
      </c>
      <c r="D1508" s="464" t="s">
        <v>1</v>
      </c>
      <c r="E1508" s="477"/>
      <c r="F1508" s="478"/>
      <c r="G1508" s="480"/>
      <c r="H1508" s="481"/>
      <c r="I1508" s="482"/>
      <c r="J1508" s="483"/>
      <c r="K1508" s="484"/>
      <c r="L1508" s="466" t="s">
        <v>8</v>
      </c>
      <c r="M1508" s="467"/>
      <c r="N1508" s="470" t="s">
        <v>4</v>
      </c>
      <c r="O1508" s="472" t="s">
        <v>9</v>
      </c>
      <c r="P1508" s="473" t="s">
        <v>52</v>
      </c>
      <c r="Q1508" s="60"/>
      <c r="R1508" s="60"/>
      <c r="S1508" s="60"/>
      <c r="T1508" s="60"/>
      <c r="U1508" s="60"/>
      <c r="V1508" s="60"/>
      <c r="W1508" s="60"/>
      <c r="X1508" s="60"/>
      <c r="Y1508" s="60"/>
    </row>
    <row r="1509" spans="1:26" x14ac:dyDescent="0.2">
      <c r="A1509" s="426"/>
      <c r="B1509" s="426"/>
      <c r="C1509" s="463"/>
      <c r="D1509" s="465"/>
      <c r="E1509" s="477"/>
      <c r="F1509" s="478"/>
      <c r="G1509" s="479"/>
      <c r="H1509" s="481"/>
      <c r="I1509" s="482"/>
      <c r="J1509" s="483"/>
      <c r="K1509" s="484"/>
      <c r="L1509" s="468"/>
      <c r="M1509" s="469"/>
      <c r="N1509" s="471"/>
      <c r="O1509" s="472"/>
      <c r="P1509" s="473"/>
      <c r="Q1509" s="60"/>
      <c r="R1509" s="60"/>
      <c r="S1509" s="60"/>
      <c r="T1509" s="60"/>
      <c r="U1509" s="60"/>
      <c r="V1509" s="60"/>
      <c r="W1509" s="60"/>
      <c r="X1509" s="60"/>
      <c r="Y1509" s="60"/>
    </row>
    <row r="1510" spans="1:26" ht="23.25" x14ac:dyDescent="0.35">
      <c r="A1510" s="426"/>
      <c r="B1510" s="426" t="s">
        <v>2329</v>
      </c>
      <c r="D1510" s="252" t="s">
        <v>2246</v>
      </c>
      <c r="E1510" s="252"/>
      <c r="F1510" s="252"/>
      <c r="G1510" s="252"/>
      <c r="H1510" s="252"/>
      <c r="I1510" s="252"/>
      <c r="J1510" s="252"/>
      <c r="K1510" s="252"/>
      <c r="L1510" s="252"/>
      <c r="M1510" s="252"/>
      <c r="N1510" s="252"/>
      <c r="O1510" s="252"/>
      <c r="P1510" s="252"/>
      <c r="Q1510" s="60"/>
      <c r="R1510" s="60"/>
      <c r="S1510" s="60"/>
      <c r="T1510" s="60"/>
      <c r="U1510" s="60"/>
      <c r="V1510" s="60"/>
      <c r="W1510" s="60"/>
      <c r="X1510" s="60"/>
      <c r="Y1510" s="60"/>
      <c r="Z1510" s="23"/>
    </row>
    <row r="1511" spans="1:26" s="60" customFormat="1" ht="12.75" x14ac:dyDescent="0.2">
      <c r="A1511" s="425"/>
      <c r="B1511" s="425" t="s">
        <v>2329</v>
      </c>
      <c r="C1511" s="61" t="s">
        <v>2247</v>
      </c>
      <c r="D1511" s="49" t="s">
        <v>2248</v>
      </c>
      <c r="E1511" s="45" t="s">
        <v>1726</v>
      </c>
      <c r="F1511" s="45">
        <v>10</v>
      </c>
      <c r="G1511" s="46">
        <v>5.67</v>
      </c>
      <c r="H1511" s="73">
        <f t="shared" ref="H1511:H1529" si="200">G1511*0.95</f>
        <v>5.3864999999999998</v>
      </c>
      <c r="I1511" s="28" t="s">
        <v>123</v>
      </c>
      <c r="J1511" s="28" t="s">
        <v>14</v>
      </c>
      <c r="K1511" s="275" t="s">
        <v>2249</v>
      </c>
      <c r="L1511" s="458"/>
      <c r="M1511" s="459"/>
      <c r="N1511" s="29">
        <f t="shared" ref="N1511:N1559" si="201">O1511*G1511</f>
        <v>0</v>
      </c>
      <c r="O1511" s="257">
        <f t="shared" ref="O1511:O1559" si="202">M1511+L1511*F1511</f>
        <v>0</v>
      </c>
      <c r="P1511" s="261" t="s">
        <v>15</v>
      </c>
    </row>
    <row r="1512" spans="1:26" s="60" customFormat="1" ht="12.75" x14ac:dyDescent="0.2">
      <c r="A1512" s="425"/>
      <c r="B1512" s="425" t="s">
        <v>2329</v>
      </c>
      <c r="C1512" s="62" t="s">
        <v>3883</v>
      </c>
      <c r="D1512" s="10" t="s">
        <v>3884</v>
      </c>
      <c r="E1512" s="36" t="s">
        <v>1726</v>
      </c>
      <c r="F1512" s="36">
        <v>10</v>
      </c>
      <c r="G1512" s="37">
        <v>7.44</v>
      </c>
      <c r="H1512" s="75">
        <f t="shared" ref="H1512" si="203">G1512*0.95</f>
        <v>7.0679999999999996</v>
      </c>
      <c r="I1512" s="38" t="s">
        <v>123</v>
      </c>
      <c r="J1512" s="38" t="s">
        <v>14</v>
      </c>
      <c r="K1512" s="277" t="s">
        <v>2249</v>
      </c>
      <c r="L1512" s="456"/>
      <c r="M1512" s="457"/>
      <c r="N1512" s="39">
        <f t="shared" ref="N1512" si="204">O1512*G1512</f>
        <v>0</v>
      </c>
      <c r="O1512" s="259">
        <f t="shared" ref="O1512" si="205">M1512+L1512*F1512</f>
        <v>0</v>
      </c>
      <c r="P1512" s="263" t="s">
        <v>15</v>
      </c>
    </row>
    <row r="1513" spans="1:26" s="60" customFormat="1" ht="12.75" x14ac:dyDescent="0.2">
      <c r="A1513" s="425"/>
      <c r="B1513" s="425" t="s">
        <v>2329</v>
      </c>
      <c r="C1513" s="61" t="s">
        <v>2250</v>
      </c>
      <c r="D1513" s="49" t="s">
        <v>2251</v>
      </c>
      <c r="E1513" s="45" t="s">
        <v>1726</v>
      </c>
      <c r="F1513" s="45">
        <v>6</v>
      </c>
      <c r="G1513" s="46">
        <v>6.06</v>
      </c>
      <c r="H1513" s="73">
        <f t="shared" si="200"/>
        <v>5.7569999999999997</v>
      </c>
      <c r="I1513" s="28" t="s">
        <v>123</v>
      </c>
      <c r="J1513" s="28" t="s">
        <v>14</v>
      </c>
      <c r="K1513" s="275" t="s">
        <v>2249</v>
      </c>
      <c r="L1513" s="458"/>
      <c r="M1513" s="459"/>
      <c r="N1513" s="29">
        <f t="shared" si="201"/>
        <v>0</v>
      </c>
      <c r="O1513" s="257">
        <f t="shared" si="202"/>
        <v>0</v>
      </c>
      <c r="P1513" s="261" t="s">
        <v>15</v>
      </c>
    </row>
    <row r="1514" spans="1:26" s="60" customFormat="1" ht="12.75" x14ac:dyDescent="0.2">
      <c r="A1514" s="425"/>
      <c r="B1514" s="425" t="s">
        <v>2329</v>
      </c>
      <c r="C1514" s="104" t="s">
        <v>2252</v>
      </c>
      <c r="D1514" s="9" t="s">
        <v>2253</v>
      </c>
      <c r="E1514" s="26" t="s">
        <v>1726</v>
      </c>
      <c r="F1514" s="26">
        <v>6</v>
      </c>
      <c r="G1514" s="27">
        <v>7.21</v>
      </c>
      <c r="H1514" s="74">
        <f t="shared" si="200"/>
        <v>6.8494999999999999</v>
      </c>
      <c r="I1514" s="32" t="s">
        <v>123</v>
      </c>
      <c r="J1514" s="32" t="s">
        <v>14</v>
      </c>
      <c r="K1514" s="276" t="s">
        <v>2254</v>
      </c>
      <c r="L1514" s="454"/>
      <c r="M1514" s="455"/>
      <c r="N1514" s="33">
        <f t="shared" si="201"/>
        <v>0</v>
      </c>
      <c r="O1514" s="258">
        <f t="shared" si="202"/>
        <v>0</v>
      </c>
      <c r="P1514" s="262" t="s">
        <v>15</v>
      </c>
    </row>
    <row r="1515" spans="1:26" s="60" customFormat="1" ht="12.75" x14ac:dyDescent="0.2">
      <c r="A1515" s="425"/>
      <c r="B1515" s="425" t="s">
        <v>2329</v>
      </c>
      <c r="C1515" s="104" t="s">
        <v>2255</v>
      </c>
      <c r="D1515" s="9" t="s">
        <v>2256</v>
      </c>
      <c r="E1515" s="26" t="s">
        <v>1726</v>
      </c>
      <c r="F1515" s="26">
        <v>6</v>
      </c>
      <c r="G1515" s="27">
        <v>6.55</v>
      </c>
      <c r="H1515" s="74">
        <f t="shared" si="200"/>
        <v>6.2224999999999993</v>
      </c>
      <c r="I1515" s="32" t="s">
        <v>123</v>
      </c>
      <c r="J1515" s="32" t="s">
        <v>14</v>
      </c>
      <c r="K1515" s="276" t="s">
        <v>2254</v>
      </c>
      <c r="L1515" s="454"/>
      <c r="M1515" s="455"/>
      <c r="N1515" s="33">
        <f t="shared" si="201"/>
        <v>0</v>
      </c>
      <c r="O1515" s="258">
        <f t="shared" si="202"/>
        <v>0</v>
      </c>
      <c r="P1515" s="262" t="s">
        <v>15</v>
      </c>
    </row>
    <row r="1516" spans="1:26" s="60" customFormat="1" ht="12.75" x14ac:dyDescent="0.2">
      <c r="A1516" s="425"/>
      <c r="B1516" s="425" t="s">
        <v>2329</v>
      </c>
      <c r="C1516" s="104" t="s">
        <v>2257</v>
      </c>
      <c r="D1516" s="9" t="s">
        <v>2258</v>
      </c>
      <c r="E1516" s="26" t="s">
        <v>1726</v>
      </c>
      <c r="F1516" s="26">
        <v>6</v>
      </c>
      <c r="G1516" s="27">
        <v>5.67</v>
      </c>
      <c r="H1516" s="74">
        <f t="shared" si="200"/>
        <v>5.3864999999999998</v>
      </c>
      <c r="I1516" s="32" t="s">
        <v>123</v>
      </c>
      <c r="J1516" s="32" t="s">
        <v>14</v>
      </c>
      <c r="K1516" s="276" t="s">
        <v>2249</v>
      </c>
      <c r="L1516" s="454"/>
      <c r="M1516" s="455"/>
      <c r="N1516" s="33">
        <f t="shared" si="201"/>
        <v>0</v>
      </c>
      <c r="O1516" s="258">
        <f t="shared" si="202"/>
        <v>0</v>
      </c>
      <c r="P1516" s="262" t="s">
        <v>15</v>
      </c>
    </row>
    <row r="1517" spans="1:26" s="60" customFormat="1" ht="12.75" x14ac:dyDescent="0.2">
      <c r="A1517" s="425"/>
      <c r="B1517" s="425" t="s">
        <v>2329</v>
      </c>
      <c r="C1517" s="104" t="s">
        <v>2259</v>
      </c>
      <c r="D1517" s="9" t="s">
        <v>2260</v>
      </c>
      <c r="E1517" s="26" t="s">
        <v>1726</v>
      </c>
      <c r="F1517" s="26">
        <v>6</v>
      </c>
      <c r="G1517" s="27">
        <v>5.67</v>
      </c>
      <c r="H1517" s="74">
        <f t="shared" si="200"/>
        <v>5.3864999999999998</v>
      </c>
      <c r="I1517" s="32" t="s">
        <v>123</v>
      </c>
      <c r="J1517" s="38" t="s">
        <v>14</v>
      </c>
      <c r="K1517" s="276" t="s">
        <v>2254</v>
      </c>
      <c r="L1517" s="456"/>
      <c r="M1517" s="457"/>
      <c r="N1517" s="33">
        <f t="shared" si="201"/>
        <v>0</v>
      </c>
      <c r="O1517" s="258">
        <f t="shared" si="202"/>
        <v>0</v>
      </c>
      <c r="P1517" s="262" t="s">
        <v>15</v>
      </c>
    </row>
    <row r="1518" spans="1:26" s="60" customFormat="1" ht="12.75" x14ac:dyDescent="0.2">
      <c r="A1518" s="425"/>
      <c r="B1518" s="425" t="s">
        <v>2329</v>
      </c>
      <c r="C1518" s="61" t="s">
        <v>2261</v>
      </c>
      <c r="D1518" s="49" t="s">
        <v>2262</v>
      </c>
      <c r="E1518" s="45" t="s">
        <v>1794</v>
      </c>
      <c r="F1518" s="45">
        <v>6</v>
      </c>
      <c r="G1518" s="46">
        <v>13.15</v>
      </c>
      <c r="H1518" s="73">
        <f t="shared" si="200"/>
        <v>12.4925</v>
      </c>
      <c r="I1518" s="28" t="s">
        <v>123</v>
      </c>
      <c r="J1518" s="28" t="s">
        <v>14</v>
      </c>
      <c r="K1518" s="275" t="s">
        <v>2249</v>
      </c>
      <c r="L1518" s="458"/>
      <c r="M1518" s="459"/>
      <c r="N1518" s="29">
        <f t="shared" si="201"/>
        <v>0</v>
      </c>
      <c r="O1518" s="257">
        <f t="shared" si="202"/>
        <v>0</v>
      </c>
      <c r="P1518" s="261" t="s">
        <v>15</v>
      </c>
    </row>
    <row r="1519" spans="1:26" s="60" customFormat="1" ht="12.75" x14ac:dyDescent="0.2">
      <c r="A1519" s="425"/>
      <c r="B1519" s="425" t="s">
        <v>2329</v>
      </c>
      <c r="C1519" s="104" t="s">
        <v>2263</v>
      </c>
      <c r="D1519" s="9" t="s">
        <v>2264</v>
      </c>
      <c r="E1519" s="26" t="s">
        <v>1794</v>
      </c>
      <c r="F1519" s="26">
        <v>6</v>
      </c>
      <c r="G1519" s="27">
        <v>12.03</v>
      </c>
      <c r="H1519" s="74">
        <f t="shared" si="200"/>
        <v>11.4285</v>
      </c>
      <c r="I1519" s="32" t="s">
        <v>123</v>
      </c>
      <c r="J1519" s="32" t="s">
        <v>14</v>
      </c>
      <c r="K1519" s="276" t="s">
        <v>2249</v>
      </c>
      <c r="L1519" s="454"/>
      <c r="M1519" s="455"/>
      <c r="N1519" s="33">
        <f t="shared" si="201"/>
        <v>0</v>
      </c>
      <c r="O1519" s="258">
        <f t="shared" si="202"/>
        <v>0</v>
      </c>
      <c r="P1519" s="262" t="s">
        <v>15</v>
      </c>
    </row>
    <row r="1520" spans="1:26" s="60" customFormat="1" ht="12.75" x14ac:dyDescent="0.2">
      <c r="A1520" s="425"/>
      <c r="B1520" s="425" t="s">
        <v>2329</v>
      </c>
      <c r="C1520" s="104" t="s">
        <v>2265</v>
      </c>
      <c r="D1520" s="9" t="s">
        <v>2251</v>
      </c>
      <c r="E1520" s="26" t="s">
        <v>1794</v>
      </c>
      <c r="F1520" s="26">
        <v>6</v>
      </c>
      <c r="G1520" s="27">
        <v>10.81</v>
      </c>
      <c r="H1520" s="74">
        <f t="shared" si="200"/>
        <v>10.269500000000001</v>
      </c>
      <c r="I1520" s="32" t="s">
        <v>123</v>
      </c>
      <c r="J1520" s="32" t="s">
        <v>14</v>
      </c>
      <c r="K1520" s="276" t="s">
        <v>2249</v>
      </c>
      <c r="L1520" s="454"/>
      <c r="M1520" s="455"/>
      <c r="N1520" s="33">
        <f t="shared" si="201"/>
        <v>0</v>
      </c>
      <c r="O1520" s="258">
        <f t="shared" si="202"/>
        <v>0</v>
      </c>
      <c r="P1520" s="262" t="s">
        <v>15</v>
      </c>
    </row>
    <row r="1521" spans="1:25" s="60" customFormat="1" ht="12.75" x14ac:dyDescent="0.2">
      <c r="A1521" s="425"/>
      <c r="B1521" s="425" t="s">
        <v>2329</v>
      </c>
      <c r="C1521" s="104" t="s">
        <v>3885</v>
      </c>
      <c r="D1521" s="9" t="s">
        <v>3886</v>
      </c>
      <c r="E1521" s="26" t="s">
        <v>1794</v>
      </c>
      <c r="F1521" s="26">
        <v>6</v>
      </c>
      <c r="G1521" s="27">
        <v>10.54</v>
      </c>
      <c r="H1521" s="74">
        <f t="shared" ref="H1521" si="206">G1521*0.95</f>
        <v>10.012999999999998</v>
      </c>
      <c r="I1521" s="32" t="s">
        <v>123</v>
      </c>
      <c r="J1521" s="32" t="s">
        <v>14</v>
      </c>
      <c r="K1521" s="276" t="s">
        <v>2249</v>
      </c>
      <c r="L1521" s="454"/>
      <c r="M1521" s="455"/>
      <c r="N1521" s="33">
        <f t="shared" ref="N1521" si="207">O1521*G1521</f>
        <v>0</v>
      </c>
      <c r="O1521" s="258">
        <f t="shared" ref="O1521" si="208">M1521+L1521*F1521</f>
        <v>0</v>
      </c>
      <c r="P1521" s="262" t="s">
        <v>15</v>
      </c>
    </row>
    <row r="1522" spans="1:25" s="60" customFormat="1" ht="12.75" x14ac:dyDescent="0.2">
      <c r="A1522" s="425"/>
      <c r="B1522" s="425" t="s">
        <v>2329</v>
      </c>
      <c r="C1522" s="104" t="s">
        <v>2266</v>
      </c>
      <c r="D1522" s="9" t="s">
        <v>2253</v>
      </c>
      <c r="E1522" s="26" t="s">
        <v>1794</v>
      </c>
      <c r="F1522" s="26">
        <v>6</v>
      </c>
      <c r="G1522" s="27">
        <v>13.21</v>
      </c>
      <c r="H1522" s="74">
        <f t="shared" si="200"/>
        <v>12.5495</v>
      </c>
      <c r="I1522" s="32" t="s">
        <v>123</v>
      </c>
      <c r="J1522" s="32" t="s">
        <v>14</v>
      </c>
      <c r="K1522" s="276" t="s">
        <v>2254</v>
      </c>
      <c r="L1522" s="454"/>
      <c r="M1522" s="455"/>
      <c r="N1522" s="33">
        <f t="shared" si="201"/>
        <v>0</v>
      </c>
      <c r="O1522" s="258">
        <f t="shared" si="202"/>
        <v>0</v>
      </c>
      <c r="P1522" s="262" t="s">
        <v>15</v>
      </c>
    </row>
    <row r="1523" spans="1:25" s="60" customFormat="1" ht="12.75" x14ac:dyDescent="0.2">
      <c r="A1523" s="425"/>
      <c r="B1523" s="425" t="s">
        <v>2329</v>
      </c>
      <c r="C1523" s="104" t="s">
        <v>2267</v>
      </c>
      <c r="D1523" s="9" t="s">
        <v>2268</v>
      </c>
      <c r="E1523" s="26" t="s">
        <v>1794</v>
      </c>
      <c r="F1523" s="26">
        <v>6</v>
      </c>
      <c r="G1523" s="27">
        <v>10.81</v>
      </c>
      <c r="H1523" s="74">
        <f t="shared" si="200"/>
        <v>10.269500000000001</v>
      </c>
      <c r="I1523" s="32" t="s">
        <v>123</v>
      </c>
      <c r="J1523" s="32" t="s">
        <v>14</v>
      </c>
      <c r="K1523" s="276" t="s">
        <v>2249</v>
      </c>
      <c r="L1523" s="454"/>
      <c r="M1523" s="455"/>
      <c r="N1523" s="33">
        <f t="shared" si="201"/>
        <v>0</v>
      </c>
      <c r="O1523" s="258">
        <f t="shared" si="202"/>
        <v>0</v>
      </c>
      <c r="P1523" s="262" t="s">
        <v>15</v>
      </c>
    </row>
    <row r="1524" spans="1:25" s="60" customFormat="1" ht="12.75" x14ac:dyDescent="0.2">
      <c r="A1524" s="425"/>
      <c r="B1524" s="425" t="s">
        <v>2329</v>
      </c>
      <c r="C1524" s="104" t="s">
        <v>2269</v>
      </c>
      <c r="D1524" s="9" t="s">
        <v>2256</v>
      </c>
      <c r="E1524" s="26" t="s">
        <v>1794</v>
      </c>
      <c r="F1524" s="26">
        <v>6</v>
      </c>
      <c r="G1524" s="27">
        <v>11.94</v>
      </c>
      <c r="H1524" s="74">
        <f t="shared" si="200"/>
        <v>11.342999999999998</v>
      </c>
      <c r="I1524" s="32" t="s">
        <v>123</v>
      </c>
      <c r="J1524" s="32" t="s">
        <v>14</v>
      </c>
      <c r="K1524" s="276" t="s">
        <v>2254</v>
      </c>
      <c r="L1524" s="454"/>
      <c r="M1524" s="455"/>
      <c r="N1524" s="33">
        <f t="shared" si="201"/>
        <v>0</v>
      </c>
      <c r="O1524" s="258">
        <f t="shared" si="202"/>
        <v>0</v>
      </c>
      <c r="P1524" s="262" t="s">
        <v>15</v>
      </c>
    </row>
    <row r="1525" spans="1:25" s="60" customFormat="1" ht="12.75" x14ac:dyDescent="0.2">
      <c r="A1525" s="425"/>
      <c r="B1525" s="425" t="s">
        <v>2329</v>
      </c>
      <c r="C1525" s="104" t="s">
        <v>2270</v>
      </c>
      <c r="D1525" s="9" t="s">
        <v>2271</v>
      </c>
      <c r="E1525" s="26" t="s">
        <v>1794</v>
      </c>
      <c r="F1525" s="26">
        <v>6</v>
      </c>
      <c r="G1525" s="27">
        <v>12.46</v>
      </c>
      <c r="H1525" s="74">
        <f t="shared" si="200"/>
        <v>11.837</v>
      </c>
      <c r="I1525" s="32" t="s">
        <v>123</v>
      </c>
      <c r="J1525" s="32" t="s">
        <v>14</v>
      </c>
      <c r="K1525" s="276" t="s">
        <v>2249</v>
      </c>
      <c r="L1525" s="454"/>
      <c r="M1525" s="455"/>
      <c r="N1525" s="33">
        <f t="shared" si="201"/>
        <v>0</v>
      </c>
      <c r="O1525" s="258">
        <f t="shared" si="202"/>
        <v>0</v>
      </c>
      <c r="P1525" s="262" t="s">
        <v>15</v>
      </c>
    </row>
    <row r="1526" spans="1:25" s="60" customFormat="1" ht="12.75" x14ac:dyDescent="0.2">
      <c r="A1526" s="425"/>
      <c r="B1526" s="425" t="s">
        <v>2329</v>
      </c>
      <c r="C1526" s="104" t="s">
        <v>2272</v>
      </c>
      <c r="D1526" s="9" t="s">
        <v>2273</v>
      </c>
      <c r="E1526" s="26" t="s">
        <v>1794</v>
      </c>
      <c r="F1526" s="26">
        <v>6</v>
      </c>
      <c r="G1526" s="27">
        <v>11.36</v>
      </c>
      <c r="H1526" s="74">
        <f t="shared" si="200"/>
        <v>10.792</v>
      </c>
      <c r="I1526" s="32" t="s">
        <v>123</v>
      </c>
      <c r="J1526" s="32" t="s">
        <v>14</v>
      </c>
      <c r="K1526" s="276" t="s">
        <v>2249</v>
      </c>
      <c r="L1526" s="454"/>
      <c r="M1526" s="455"/>
      <c r="N1526" s="33">
        <f t="shared" si="201"/>
        <v>0</v>
      </c>
      <c r="O1526" s="258">
        <f t="shared" si="202"/>
        <v>0</v>
      </c>
      <c r="P1526" s="262" t="s">
        <v>15</v>
      </c>
    </row>
    <row r="1527" spans="1:25" s="60" customFormat="1" ht="12.75" x14ac:dyDescent="0.2">
      <c r="A1527" s="425"/>
      <c r="B1527" s="425" t="s">
        <v>2329</v>
      </c>
      <c r="C1527" s="104" t="s">
        <v>2274</v>
      </c>
      <c r="D1527" s="9" t="s">
        <v>2258</v>
      </c>
      <c r="E1527" s="26" t="s">
        <v>1794</v>
      </c>
      <c r="F1527" s="26">
        <v>6</v>
      </c>
      <c r="G1527" s="27">
        <v>9.99</v>
      </c>
      <c r="H1527" s="74">
        <f t="shared" si="200"/>
        <v>9.490499999999999</v>
      </c>
      <c r="I1527" s="32" t="s">
        <v>123</v>
      </c>
      <c r="J1527" s="32" t="s">
        <v>14</v>
      </c>
      <c r="K1527" s="276" t="s">
        <v>2249</v>
      </c>
      <c r="L1527" s="454"/>
      <c r="M1527" s="455"/>
      <c r="N1527" s="33">
        <f t="shared" si="201"/>
        <v>0</v>
      </c>
      <c r="O1527" s="258">
        <f t="shared" si="202"/>
        <v>0</v>
      </c>
      <c r="P1527" s="262" t="s">
        <v>15</v>
      </c>
    </row>
    <row r="1528" spans="1:25" s="60" customFormat="1" ht="12.75" x14ac:dyDescent="0.2">
      <c r="A1528" s="425"/>
      <c r="B1528" s="425" t="s">
        <v>2329</v>
      </c>
      <c r="C1528" s="62" t="s">
        <v>2275</v>
      </c>
      <c r="D1528" s="50" t="s">
        <v>2260</v>
      </c>
      <c r="E1528" s="36" t="s">
        <v>1794</v>
      </c>
      <c r="F1528" s="36">
        <v>6</v>
      </c>
      <c r="G1528" s="37">
        <v>9.99</v>
      </c>
      <c r="H1528" s="75">
        <f t="shared" si="200"/>
        <v>9.490499999999999</v>
      </c>
      <c r="I1528" s="38" t="s">
        <v>123</v>
      </c>
      <c r="J1528" s="38" t="s">
        <v>14</v>
      </c>
      <c r="K1528" s="277" t="s">
        <v>2254</v>
      </c>
      <c r="L1528" s="456"/>
      <c r="M1528" s="457"/>
      <c r="N1528" s="39">
        <f t="shared" si="201"/>
        <v>0</v>
      </c>
      <c r="O1528" s="259">
        <f t="shared" si="202"/>
        <v>0</v>
      </c>
      <c r="P1528" s="263" t="s">
        <v>15</v>
      </c>
    </row>
    <row r="1529" spans="1:25" s="60" customFormat="1" ht="12.75" x14ac:dyDescent="0.2">
      <c r="A1529" s="425"/>
      <c r="B1529" s="425" t="s">
        <v>2329</v>
      </c>
      <c r="C1529" s="62" t="s">
        <v>2276</v>
      </c>
      <c r="D1529" s="50" t="s">
        <v>2277</v>
      </c>
      <c r="E1529" s="36" t="s">
        <v>1794</v>
      </c>
      <c r="F1529" s="36">
        <v>6</v>
      </c>
      <c r="G1529" s="37">
        <v>9.99</v>
      </c>
      <c r="H1529" s="75">
        <f t="shared" si="200"/>
        <v>9.490499999999999</v>
      </c>
      <c r="I1529" s="38" t="s">
        <v>123</v>
      </c>
      <c r="J1529" s="38" t="s">
        <v>14</v>
      </c>
      <c r="K1529" s="277" t="s">
        <v>2254</v>
      </c>
      <c r="L1529" s="474"/>
      <c r="M1529" s="475"/>
      <c r="N1529" s="39">
        <f t="shared" si="201"/>
        <v>0</v>
      </c>
      <c r="O1529" s="259">
        <f t="shared" si="202"/>
        <v>0</v>
      </c>
      <c r="P1529" s="263" t="s">
        <v>15</v>
      </c>
    </row>
    <row r="1530" spans="1:25" ht="23.25" x14ac:dyDescent="0.35">
      <c r="A1530" s="426" t="s">
        <v>3807</v>
      </c>
      <c r="B1530" s="426" t="s">
        <v>2329</v>
      </c>
      <c r="D1530" s="252" t="s">
        <v>2278</v>
      </c>
      <c r="E1530" s="71"/>
      <c r="F1530" s="71"/>
      <c r="G1530" s="71"/>
      <c r="H1530" s="71"/>
      <c r="I1530" s="71"/>
      <c r="J1530" s="71"/>
      <c r="K1530" s="278"/>
      <c r="L1530" s="22"/>
      <c r="M1530" s="22"/>
      <c r="O1530" s="22"/>
      <c r="P1530" s="23"/>
      <c r="Q1530" s="60"/>
      <c r="R1530" s="60"/>
      <c r="S1530" s="60"/>
      <c r="T1530" s="60"/>
      <c r="U1530" s="60"/>
      <c r="V1530" s="60"/>
      <c r="W1530" s="60"/>
      <c r="X1530" s="60"/>
      <c r="Y1530" s="60"/>
    </row>
    <row r="1531" spans="1:25" s="60" customFormat="1" ht="12.75" x14ac:dyDescent="0.2">
      <c r="A1531" s="425"/>
      <c r="B1531" s="425" t="s">
        <v>2329</v>
      </c>
      <c r="C1531" s="61" t="s">
        <v>2279</v>
      </c>
      <c r="D1531" s="49" t="s">
        <v>2280</v>
      </c>
      <c r="E1531" s="45" t="s">
        <v>2281</v>
      </c>
      <c r="F1531" s="45">
        <v>6</v>
      </c>
      <c r="G1531" s="46">
        <v>7.81</v>
      </c>
      <c r="H1531" s="73">
        <f t="shared" ref="H1531:H1551" si="209">G1531*0.95</f>
        <v>7.4194999999999993</v>
      </c>
      <c r="I1531" s="28"/>
      <c r="J1531" s="28" t="s">
        <v>14</v>
      </c>
      <c r="K1531" s="275"/>
      <c r="L1531" s="474"/>
      <c r="M1531" s="475"/>
      <c r="N1531" s="29">
        <f t="shared" si="201"/>
        <v>0</v>
      </c>
      <c r="O1531" s="257">
        <f t="shared" si="202"/>
        <v>0</v>
      </c>
      <c r="P1531" s="261" t="s">
        <v>15</v>
      </c>
    </row>
    <row r="1532" spans="1:25" s="60" customFormat="1" ht="12.75" x14ac:dyDescent="0.2">
      <c r="A1532" s="425"/>
      <c r="B1532" s="425" t="s">
        <v>2329</v>
      </c>
      <c r="C1532" s="61" t="s">
        <v>2282</v>
      </c>
      <c r="D1532" s="49" t="s">
        <v>2283</v>
      </c>
      <c r="E1532" s="45" t="s">
        <v>1726</v>
      </c>
      <c r="F1532" s="45">
        <v>6</v>
      </c>
      <c r="G1532" s="46">
        <v>10.59</v>
      </c>
      <c r="H1532" s="73">
        <f t="shared" si="209"/>
        <v>10.060499999999999</v>
      </c>
      <c r="I1532" s="28" t="s">
        <v>122</v>
      </c>
      <c r="J1532" s="28" t="s">
        <v>14</v>
      </c>
      <c r="K1532" s="275"/>
      <c r="L1532" s="458"/>
      <c r="M1532" s="459"/>
      <c r="N1532" s="29">
        <f t="shared" si="201"/>
        <v>0</v>
      </c>
      <c r="O1532" s="257">
        <f t="shared" si="202"/>
        <v>0</v>
      </c>
      <c r="P1532" s="261" t="s">
        <v>15</v>
      </c>
    </row>
    <row r="1533" spans="1:25" s="60" customFormat="1" ht="12.75" x14ac:dyDescent="0.2">
      <c r="A1533" s="425"/>
      <c r="B1533" s="425" t="s">
        <v>2329</v>
      </c>
      <c r="C1533" s="104" t="s">
        <v>2284</v>
      </c>
      <c r="D1533" s="9" t="s">
        <v>2285</v>
      </c>
      <c r="E1533" s="26" t="s">
        <v>1726</v>
      </c>
      <c r="F1533" s="26">
        <v>6</v>
      </c>
      <c r="G1533" s="27">
        <v>5.56</v>
      </c>
      <c r="H1533" s="74">
        <f t="shared" si="209"/>
        <v>5.2819999999999991</v>
      </c>
      <c r="I1533" s="32"/>
      <c r="J1533" s="32" t="s">
        <v>14</v>
      </c>
      <c r="K1533" s="276" t="s">
        <v>2249</v>
      </c>
      <c r="L1533" s="456"/>
      <c r="M1533" s="457"/>
      <c r="N1533" s="33">
        <f t="shared" si="201"/>
        <v>0</v>
      </c>
      <c r="O1533" s="258">
        <f t="shared" si="202"/>
        <v>0</v>
      </c>
      <c r="P1533" s="262" t="s">
        <v>15</v>
      </c>
    </row>
    <row r="1534" spans="1:25" s="60" customFormat="1" ht="12.75" x14ac:dyDescent="0.2">
      <c r="A1534" s="425"/>
      <c r="B1534" s="425" t="s">
        <v>2329</v>
      </c>
      <c r="C1534" s="61" t="s">
        <v>2286</v>
      </c>
      <c r="D1534" s="49" t="s">
        <v>2248</v>
      </c>
      <c r="E1534" s="45" t="s">
        <v>1794</v>
      </c>
      <c r="F1534" s="45">
        <v>12</v>
      </c>
      <c r="G1534" s="46">
        <v>5.79</v>
      </c>
      <c r="H1534" s="73">
        <f t="shared" si="209"/>
        <v>5.5004999999999997</v>
      </c>
      <c r="I1534" s="28" t="s">
        <v>2287</v>
      </c>
      <c r="J1534" s="28" t="s">
        <v>14</v>
      </c>
      <c r="K1534" s="275" t="s">
        <v>2249</v>
      </c>
      <c r="L1534" s="474"/>
      <c r="M1534" s="475"/>
      <c r="N1534" s="29">
        <f t="shared" si="201"/>
        <v>0</v>
      </c>
      <c r="O1534" s="257">
        <f t="shared" si="202"/>
        <v>0</v>
      </c>
      <c r="P1534" s="261" t="s">
        <v>15</v>
      </c>
    </row>
    <row r="1535" spans="1:25" s="60" customFormat="1" ht="12.75" x14ac:dyDescent="0.2">
      <c r="A1535" s="425"/>
      <c r="B1535" s="425" t="s">
        <v>2329</v>
      </c>
      <c r="C1535" s="61" t="s">
        <v>2288</v>
      </c>
      <c r="D1535" s="49" t="s">
        <v>2285</v>
      </c>
      <c r="E1535" s="45" t="s">
        <v>1794</v>
      </c>
      <c r="F1535" s="45">
        <v>6</v>
      </c>
      <c r="G1535" s="46">
        <v>9.9700000000000006</v>
      </c>
      <c r="H1535" s="73">
        <f t="shared" si="209"/>
        <v>9.4715000000000007</v>
      </c>
      <c r="I1535" s="28"/>
      <c r="J1535" s="28" t="s">
        <v>14</v>
      </c>
      <c r="K1535" s="275" t="s">
        <v>2249</v>
      </c>
      <c r="L1535" s="458"/>
      <c r="M1535" s="459"/>
      <c r="N1535" s="29">
        <f t="shared" si="201"/>
        <v>0</v>
      </c>
      <c r="O1535" s="257">
        <f t="shared" si="202"/>
        <v>0</v>
      </c>
      <c r="P1535" s="261" t="s">
        <v>15</v>
      </c>
    </row>
    <row r="1536" spans="1:25" s="60" customFormat="1" ht="12.75" x14ac:dyDescent="0.2">
      <c r="A1536" s="425"/>
      <c r="B1536" s="425" t="s">
        <v>2329</v>
      </c>
      <c r="C1536" s="104" t="s">
        <v>2289</v>
      </c>
      <c r="D1536" s="9" t="s">
        <v>2262</v>
      </c>
      <c r="E1536" s="26" t="s">
        <v>1794</v>
      </c>
      <c r="F1536" s="26">
        <v>6</v>
      </c>
      <c r="G1536" s="27">
        <v>8.06</v>
      </c>
      <c r="H1536" s="74">
        <f t="shared" si="209"/>
        <v>7.657</v>
      </c>
      <c r="I1536" s="32"/>
      <c r="J1536" s="32" t="s">
        <v>14</v>
      </c>
      <c r="K1536" s="276" t="s">
        <v>2249</v>
      </c>
      <c r="L1536" s="454"/>
      <c r="M1536" s="455"/>
      <c r="N1536" s="33">
        <f t="shared" si="201"/>
        <v>0</v>
      </c>
      <c r="O1536" s="258">
        <f t="shared" si="202"/>
        <v>0</v>
      </c>
      <c r="P1536" s="262" t="s">
        <v>15</v>
      </c>
    </row>
    <row r="1537" spans="1:25" s="60" customFormat="1" ht="12.75" x14ac:dyDescent="0.2">
      <c r="A1537" s="425"/>
      <c r="B1537" s="425" t="s">
        <v>2329</v>
      </c>
      <c r="C1537" s="104" t="s">
        <v>2290</v>
      </c>
      <c r="D1537" s="9" t="s">
        <v>2291</v>
      </c>
      <c r="E1537" s="26" t="s">
        <v>1794</v>
      </c>
      <c r="F1537" s="26">
        <v>6</v>
      </c>
      <c r="G1537" s="27">
        <v>7.59</v>
      </c>
      <c r="H1537" s="74">
        <f t="shared" si="209"/>
        <v>7.2104999999999997</v>
      </c>
      <c r="I1537" s="32" t="s">
        <v>216</v>
      </c>
      <c r="J1537" s="32" t="s">
        <v>14</v>
      </c>
      <c r="K1537" s="276" t="s">
        <v>2249</v>
      </c>
      <c r="L1537" s="454"/>
      <c r="M1537" s="455"/>
      <c r="N1537" s="33">
        <f t="shared" si="201"/>
        <v>0</v>
      </c>
      <c r="O1537" s="258">
        <f t="shared" si="202"/>
        <v>0</v>
      </c>
      <c r="P1537" s="262" t="s">
        <v>15</v>
      </c>
    </row>
    <row r="1538" spans="1:25" s="60" customFormat="1" ht="12.75" x14ac:dyDescent="0.2">
      <c r="A1538" s="425"/>
      <c r="B1538" s="425" t="s">
        <v>2329</v>
      </c>
      <c r="C1538" s="104" t="s">
        <v>2292</v>
      </c>
      <c r="D1538" s="9" t="s">
        <v>2251</v>
      </c>
      <c r="E1538" s="26" t="s">
        <v>1794</v>
      </c>
      <c r="F1538" s="26">
        <v>6</v>
      </c>
      <c r="G1538" s="27">
        <v>9.4</v>
      </c>
      <c r="H1538" s="74">
        <f t="shared" si="209"/>
        <v>8.93</v>
      </c>
      <c r="I1538" s="32" t="s">
        <v>216</v>
      </c>
      <c r="J1538" s="32" t="s">
        <v>14</v>
      </c>
      <c r="K1538" s="276" t="s">
        <v>2249</v>
      </c>
      <c r="L1538" s="454"/>
      <c r="M1538" s="455"/>
      <c r="N1538" s="33">
        <f t="shared" si="201"/>
        <v>0</v>
      </c>
      <c r="O1538" s="258">
        <f t="shared" si="202"/>
        <v>0</v>
      </c>
      <c r="P1538" s="262" t="s">
        <v>15</v>
      </c>
    </row>
    <row r="1539" spans="1:25" s="60" customFormat="1" ht="12.75" x14ac:dyDescent="0.2">
      <c r="A1539" s="425"/>
      <c r="B1539" s="425" t="s">
        <v>2329</v>
      </c>
      <c r="C1539" s="104" t="s">
        <v>2293</v>
      </c>
      <c r="D1539" s="9" t="s">
        <v>2294</v>
      </c>
      <c r="E1539" s="26" t="s">
        <v>1794</v>
      </c>
      <c r="F1539" s="26">
        <v>6</v>
      </c>
      <c r="G1539" s="27">
        <v>6.78</v>
      </c>
      <c r="H1539" s="74">
        <f>G1539*0.95</f>
        <v>6.4409999999999998</v>
      </c>
      <c r="I1539" s="32" t="s">
        <v>2295</v>
      </c>
      <c r="J1539" s="32" t="s">
        <v>14</v>
      </c>
      <c r="K1539" s="276" t="s">
        <v>2249</v>
      </c>
      <c r="L1539" s="454"/>
      <c r="M1539" s="455"/>
      <c r="N1539" s="33">
        <f t="shared" si="201"/>
        <v>0</v>
      </c>
      <c r="O1539" s="258">
        <f t="shared" si="202"/>
        <v>0</v>
      </c>
      <c r="P1539" s="262" t="s">
        <v>15</v>
      </c>
    </row>
    <row r="1540" spans="1:25" s="60" customFormat="1" ht="12.75" x14ac:dyDescent="0.2">
      <c r="A1540" s="425"/>
      <c r="B1540" s="425" t="s">
        <v>2329</v>
      </c>
      <c r="C1540" s="104" t="s">
        <v>2296</v>
      </c>
      <c r="D1540" s="9" t="s">
        <v>2297</v>
      </c>
      <c r="E1540" s="26" t="s">
        <v>1794</v>
      </c>
      <c r="F1540" s="26">
        <v>6</v>
      </c>
      <c r="G1540" s="27">
        <v>7.08</v>
      </c>
      <c r="H1540" s="74">
        <f t="shared" si="209"/>
        <v>6.726</v>
      </c>
      <c r="I1540" s="32" t="s">
        <v>122</v>
      </c>
      <c r="J1540" s="32" t="s">
        <v>14</v>
      </c>
      <c r="K1540" s="276" t="s">
        <v>2249</v>
      </c>
      <c r="L1540" s="454"/>
      <c r="M1540" s="455"/>
      <c r="N1540" s="33">
        <f t="shared" si="201"/>
        <v>0</v>
      </c>
      <c r="O1540" s="258">
        <f t="shared" si="202"/>
        <v>0</v>
      </c>
      <c r="P1540" s="262" t="s">
        <v>15</v>
      </c>
    </row>
    <row r="1541" spans="1:25" s="60" customFormat="1" ht="12.75" x14ac:dyDescent="0.2">
      <c r="A1541" s="425"/>
      <c r="B1541" s="425" t="s">
        <v>2329</v>
      </c>
      <c r="C1541" s="104" t="s">
        <v>2298</v>
      </c>
      <c r="D1541" s="9" t="s">
        <v>2268</v>
      </c>
      <c r="E1541" s="26" t="s">
        <v>1794</v>
      </c>
      <c r="F1541" s="26">
        <v>6</v>
      </c>
      <c r="G1541" s="27">
        <v>6.98</v>
      </c>
      <c r="H1541" s="74">
        <f t="shared" si="209"/>
        <v>6.6310000000000002</v>
      </c>
      <c r="I1541" s="32" t="s">
        <v>122</v>
      </c>
      <c r="J1541" s="32" t="s">
        <v>14</v>
      </c>
      <c r="K1541" s="276" t="s">
        <v>2249</v>
      </c>
      <c r="L1541" s="454"/>
      <c r="M1541" s="455"/>
      <c r="N1541" s="33">
        <f t="shared" si="201"/>
        <v>0</v>
      </c>
      <c r="O1541" s="258">
        <f t="shared" si="202"/>
        <v>0</v>
      </c>
      <c r="P1541" s="262" t="s">
        <v>15</v>
      </c>
    </row>
    <row r="1542" spans="1:25" s="60" customFormat="1" ht="12.75" x14ac:dyDescent="0.2">
      <c r="A1542" s="425"/>
      <c r="B1542" s="425" t="s">
        <v>2329</v>
      </c>
      <c r="C1542" s="104" t="s">
        <v>2299</v>
      </c>
      <c r="D1542" s="9" t="s">
        <v>2300</v>
      </c>
      <c r="E1542" s="26" t="s">
        <v>1794</v>
      </c>
      <c r="F1542" s="26">
        <v>6</v>
      </c>
      <c r="G1542" s="27">
        <v>8.2899999999999991</v>
      </c>
      <c r="H1542" s="74">
        <f t="shared" si="209"/>
        <v>7.8754999999999988</v>
      </c>
      <c r="I1542" s="32" t="s">
        <v>216</v>
      </c>
      <c r="J1542" s="32" t="s">
        <v>14</v>
      </c>
      <c r="K1542" s="276" t="s">
        <v>2249</v>
      </c>
      <c r="L1542" s="454"/>
      <c r="M1542" s="455"/>
      <c r="N1542" s="33">
        <f t="shared" si="201"/>
        <v>0</v>
      </c>
      <c r="O1542" s="258">
        <f t="shared" si="202"/>
        <v>0</v>
      </c>
      <c r="P1542" s="262" t="s">
        <v>15</v>
      </c>
    </row>
    <row r="1543" spans="1:25" s="60" customFormat="1" ht="12.75" x14ac:dyDescent="0.2">
      <c r="A1543" s="425"/>
      <c r="B1543" s="425" t="s">
        <v>2329</v>
      </c>
      <c r="C1543" s="104" t="s">
        <v>2301</v>
      </c>
      <c r="D1543" s="9" t="s">
        <v>2302</v>
      </c>
      <c r="E1543" s="26" t="s">
        <v>1794</v>
      </c>
      <c r="F1543" s="26">
        <v>6</v>
      </c>
      <c r="G1543" s="27">
        <v>8.92</v>
      </c>
      <c r="H1543" s="74">
        <f>G1543*0.95</f>
        <v>8.4740000000000002</v>
      </c>
      <c r="I1543" s="32" t="s">
        <v>122</v>
      </c>
      <c r="J1543" s="32" t="s">
        <v>14</v>
      </c>
      <c r="K1543" s="276" t="s">
        <v>2249</v>
      </c>
      <c r="L1543" s="454"/>
      <c r="M1543" s="455"/>
      <c r="N1543" s="33">
        <f t="shared" si="201"/>
        <v>0</v>
      </c>
      <c r="O1543" s="258">
        <f t="shared" si="202"/>
        <v>0</v>
      </c>
      <c r="P1543" s="262" t="s">
        <v>15</v>
      </c>
    </row>
    <row r="1544" spans="1:25" s="60" customFormat="1" ht="12.75" x14ac:dyDescent="0.2">
      <c r="A1544" s="425"/>
      <c r="B1544" s="425" t="s">
        <v>2329</v>
      </c>
      <c r="C1544" s="104" t="s">
        <v>2303</v>
      </c>
      <c r="D1544" s="9" t="s">
        <v>2304</v>
      </c>
      <c r="E1544" s="26" t="s">
        <v>1794</v>
      </c>
      <c r="F1544" s="26">
        <v>6</v>
      </c>
      <c r="G1544" s="27">
        <v>9.56</v>
      </c>
      <c r="H1544" s="74">
        <f t="shared" si="209"/>
        <v>9.0820000000000007</v>
      </c>
      <c r="I1544" s="32" t="s">
        <v>122</v>
      </c>
      <c r="J1544" s="32" t="s">
        <v>14</v>
      </c>
      <c r="K1544" s="276" t="s">
        <v>2249</v>
      </c>
      <c r="L1544" s="454"/>
      <c r="M1544" s="455"/>
      <c r="N1544" s="33">
        <f t="shared" si="201"/>
        <v>0</v>
      </c>
      <c r="O1544" s="258">
        <f t="shared" si="202"/>
        <v>0</v>
      </c>
      <c r="P1544" s="262" t="s">
        <v>15</v>
      </c>
    </row>
    <row r="1545" spans="1:25" s="60" customFormat="1" ht="12.75" x14ac:dyDescent="0.2">
      <c r="A1545" s="425"/>
      <c r="B1545" s="425" t="s">
        <v>2329</v>
      </c>
      <c r="C1545" s="104" t="s">
        <v>2305</v>
      </c>
      <c r="D1545" s="9" t="s">
        <v>2273</v>
      </c>
      <c r="E1545" s="26" t="s">
        <v>1794</v>
      </c>
      <c r="F1545" s="26">
        <v>6</v>
      </c>
      <c r="G1545" s="27">
        <v>6.35</v>
      </c>
      <c r="H1545" s="74">
        <f t="shared" si="209"/>
        <v>6.0324999999999998</v>
      </c>
      <c r="I1545" s="32" t="s">
        <v>2306</v>
      </c>
      <c r="J1545" s="32" t="s">
        <v>14</v>
      </c>
      <c r="K1545" s="276" t="s">
        <v>2249</v>
      </c>
      <c r="L1545" s="454"/>
      <c r="M1545" s="455"/>
      <c r="N1545" s="33">
        <f t="shared" si="201"/>
        <v>0</v>
      </c>
      <c r="O1545" s="258">
        <f t="shared" si="202"/>
        <v>0</v>
      </c>
      <c r="P1545" s="262" t="s">
        <v>15</v>
      </c>
    </row>
    <row r="1546" spans="1:25" s="60" customFormat="1" ht="12.75" x14ac:dyDescent="0.2">
      <c r="A1546" s="425"/>
      <c r="B1546" s="425" t="s">
        <v>2329</v>
      </c>
      <c r="C1546" s="104" t="s">
        <v>2307</v>
      </c>
      <c r="D1546" s="9" t="s">
        <v>2258</v>
      </c>
      <c r="E1546" s="26" t="s">
        <v>1794</v>
      </c>
      <c r="F1546" s="26">
        <v>6</v>
      </c>
      <c r="G1546" s="27">
        <v>5.48</v>
      </c>
      <c r="H1546" s="74">
        <f t="shared" si="209"/>
        <v>5.2060000000000004</v>
      </c>
      <c r="I1546" s="32"/>
      <c r="J1546" s="32" t="s">
        <v>14</v>
      </c>
      <c r="K1546" s="276" t="s">
        <v>2249</v>
      </c>
      <c r="L1546" s="454"/>
      <c r="M1546" s="455"/>
      <c r="N1546" s="33">
        <f t="shared" si="201"/>
        <v>0</v>
      </c>
      <c r="O1546" s="258">
        <f t="shared" si="202"/>
        <v>0</v>
      </c>
      <c r="P1546" s="262" t="s">
        <v>15</v>
      </c>
    </row>
    <row r="1547" spans="1:25" s="60" customFormat="1" ht="12.75" x14ac:dyDescent="0.2">
      <c r="A1547" s="425"/>
      <c r="B1547" s="425" t="s">
        <v>2329</v>
      </c>
      <c r="C1547" s="62" t="s">
        <v>2308</v>
      </c>
      <c r="D1547" s="50" t="s">
        <v>2260</v>
      </c>
      <c r="E1547" s="36" t="s">
        <v>1794</v>
      </c>
      <c r="F1547" s="36">
        <v>6</v>
      </c>
      <c r="G1547" s="37">
        <v>5.48</v>
      </c>
      <c r="H1547" s="75">
        <f t="shared" si="209"/>
        <v>5.2060000000000004</v>
      </c>
      <c r="I1547" s="38"/>
      <c r="J1547" s="38" t="s">
        <v>14</v>
      </c>
      <c r="K1547" s="277" t="s">
        <v>2254</v>
      </c>
      <c r="L1547" s="456"/>
      <c r="M1547" s="457"/>
      <c r="N1547" s="39">
        <f t="shared" si="201"/>
        <v>0</v>
      </c>
      <c r="O1547" s="259">
        <f t="shared" si="202"/>
        <v>0</v>
      </c>
      <c r="P1547" s="263" t="s">
        <v>15</v>
      </c>
    </row>
    <row r="1548" spans="1:25" s="60" customFormat="1" ht="12.75" x14ac:dyDescent="0.2">
      <c r="A1548" s="425"/>
      <c r="B1548" s="425" t="s">
        <v>2329</v>
      </c>
      <c r="C1548" s="104" t="s">
        <v>2309</v>
      </c>
      <c r="D1548" s="144" t="s">
        <v>2310</v>
      </c>
      <c r="E1548" s="26" t="s">
        <v>1728</v>
      </c>
      <c r="F1548" s="26">
        <v>6</v>
      </c>
      <c r="G1548" s="27">
        <v>10.59</v>
      </c>
      <c r="H1548" s="74">
        <f t="shared" si="209"/>
        <v>10.060499999999999</v>
      </c>
      <c r="I1548" s="32" t="s">
        <v>2287</v>
      </c>
      <c r="J1548" s="32" t="s">
        <v>14</v>
      </c>
      <c r="K1548" s="276" t="s">
        <v>2249</v>
      </c>
      <c r="L1548" s="458"/>
      <c r="M1548" s="459"/>
      <c r="N1548" s="33">
        <f t="shared" si="201"/>
        <v>0</v>
      </c>
      <c r="O1548" s="258">
        <f t="shared" si="202"/>
        <v>0</v>
      </c>
      <c r="P1548" s="262" t="s">
        <v>15</v>
      </c>
    </row>
    <row r="1549" spans="1:25" s="60" customFormat="1" ht="12.75" x14ac:dyDescent="0.2">
      <c r="A1549" s="425"/>
      <c r="B1549" s="425" t="s">
        <v>2329</v>
      </c>
      <c r="C1549" s="62" t="s">
        <v>2311</v>
      </c>
      <c r="D1549" s="50" t="s">
        <v>2312</v>
      </c>
      <c r="E1549" s="36" t="s">
        <v>1728</v>
      </c>
      <c r="F1549" s="36">
        <v>6</v>
      </c>
      <c r="G1549" s="37">
        <v>8.24</v>
      </c>
      <c r="H1549" s="75">
        <f>G1549*0.95</f>
        <v>7.8279999999999994</v>
      </c>
      <c r="I1549" s="38" t="s">
        <v>2287</v>
      </c>
      <c r="J1549" s="38" t="s">
        <v>14</v>
      </c>
      <c r="K1549" s="277" t="s">
        <v>2249</v>
      </c>
      <c r="L1549" s="456"/>
      <c r="M1549" s="457"/>
      <c r="N1549" s="39">
        <f t="shared" si="201"/>
        <v>0</v>
      </c>
      <c r="O1549" s="259">
        <f t="shared" si="202"/>
        <v>0</v>
      </c>
      <c r="P1549" s="263" t="s">
        <v>15</v>
      </c>
    </row>
    <row r="1550" spans="1:25" s="60" customFormat="1" ht="12.75" x14ac:dyDescent="0.2">
      <c r="A1550" s="425" t="s">
        <v>3807</v>
      </c>
      <c r="B1550" s="425" t="s">
        <v>2329</v>
      </c>
      <c r="C1550" s="104" t="s">
        <v>2313</v>
      </c>
      <c r="D1550" s="144" t="s">
        <v>2258</v>
      </c>
      <c r="E1550" s="26" t="s">
        <v>1791</v>
      </c>
      <c r="F1550" s="26">
        <v>1</v>
      </c>
      <c r="G1550" s="27">
        <v>40.96</v>
      </c>
      <c r="H1550" s="74">
        <f t="shared" si="209"/>
        <v>38.911999999999999</v>
      </c>
      <c r="I1550" s="32"/>
      <c r="J1550" s="32" t="s">
        <v>14</v>
      </c>
      <c r="K1550" s="276" t="s">
        <v>2249</v>
      </c>
      <c r="L1550" s="458"/>
      <c r="M1550" s="459"/>
      <c r="N1550" s="33">
        <f t="shared" si="201"/>
        <v>0</v>
      </c>
      <c r="O1550" s="258">
        <f t="shared" si="202"/>
        <v>0</v>
      </c>
      <c r="P1550" s="262" t="s">
        <v>15</v>
      </c>
    </row>
    <row r="1551" spans="1:25" s="60" customFormat="1" ht="12.75" x14ac:dyDescent="0.2">
      <c r="A1551" s="425" t="s">
        <v>3807</v>
      </c>
      <c r="B1551" s="425" t="s">
        <v>2329</v>
      </c>
      <c r="C1551" s="62" t="s">
        <v>2314</v>
      </c>
      <c r="D1551" s="50" t="s">
        <v>2262</v>
      </c>
      <c r="E1551" s="36" t="s">
        <v>1791</v>
      </c>
      <c r="F1551" s="36">
        <v>1</v>
      </c>
      <c r="G1551" s="37">
        <v>60.94</v>
      </c>
      <c r="H1551" s="75">
        <f t="shared" si="209"/>
        <v>57.892999999999994</v>
      </c>
      <c r="I1551" s="38"/>
      <c r="J1551" s="38" t="s">
        <v>14</v>
      </c>
      <c r="K1551" s="277" t="s">
        <v>2249</v>
      </c>
      <c r="L1551" s="456"/>
      <c r="M1551" s="457"/>
      <c r="N1551" s="39">
        <f t="shared" si="201"/>
        <v>0</v>
      </c>
      <c r="O1551" s="259">
        <f t="shared" si="202"/>
        <v>0</v>
      </c>
      <c r="P1551" s="263" t="s">
        <v>15</v>
      </c>
    </row>
    <row r="1552" spans="1:25" ht="23.25" x14ac:dyDescent="0.35">
      <c r="A1552" s="426" t="s">
        <v>3807</v>
      </c>
      <c r="B1552" s="426" t="s">
        <v>2329</v>
      </c>
      <c r="D1552" s="252" t="s">
        <v>2315</v>
      </c>
      <c r="E1552" s="71"/>
      <c r="F1552" s="71"/>
      <c r="G1552" s="71"/>
      <c r="H1552" s="71"/>
      <c r="I1552" s="71"/>
      <c r="J1552" s="71"/>
      <c r="K1552" s="278"/>
      <c r="L1552" s="22"/>
      <c r="M1552" s="22"/>
      <c r="O1552" s="22"/>
      <c r="P1552" s="23"/>
      <c r="Q1552" s="60"/>
      <c r="R1552" s="60"/>
      <c r="S1552" s="60"/>
      <c r="T1552" s="60"/>
      <c r="U1552" s="60"/>
      <c r="V1552" s="60"/>
      <c r="W1552" s="60"/>
      <c r="X1552" s="60"/>
      <c r="Y1552" s="60"/>
    </row>
    <row r="1553" spans="1:25" s="60" customFormat="1" ht="12.75" x14ac:dyDescent="0.2">
      <c r="A1553" s="425"/>
      <c r="B1553" s="425" t="s">
        <v>2329</v>
      </c>
      <c r="C1553" s="61" t="s">
        <v>2316</v>
      </c>
      <c r="D1553" s="49" t="s">
        <v>2317</v>
      </c>
      <c r="E1553" s="45" t="s">
        <v>1726</v>
      </c>
      <c r="F1553" s="45">
        <v>10</v>
      </c>
      <c r="G1553" s="46">
        <v>2.2400000000000002</v>
      </c>
      <c r="H1553" s="73">
        <f t="shared" ref="H1553:H1559" si="210">G1553*0.95</f>
        <v>2.1280000000000001</v>
      </c>
      <c r="I1553" s="28" t="s">
        <v>1710</v>
      </c>
      <c r="J1553" s="28" t="s">
        <v>14</v>
      </c>
      <c r="K1553" s="275" t="s">
        <v>2318</v>
      </c>
      <c r="L1553" s="458"/>
      <c r="M1553" s="459"/>
      <c r="N1553" s="29">
        <f t="shared" si="201"/>
        <v>0</v>
      </c>
      <c r="O1553" s="257">
        <f t="shared" si="202"/>
        <v>0</v>
      </c>
      <c r="P1553" s="261" t="s">
        <v>15</v>
      </c>
    </row>
    <row r="1554" spans="1:25" s="60" customFormat="1" ht="12.75" x14ac:dyDescent="0.2">
      <c r="A1554" s="425"/>
      <c r="B1554" s="425" t="s">
        <v>2329</v>
      </c>
      <c r="C1554" s="104" t="s">
        <v>2319</v>
      </c>
      <c r="D1554" s="9" t="s">
        <v>2317</v>
      </c>
      <c r="E1554" s="26" t="s">
        <v>1794</v>
      </c>
      <c r="F1554" s="26">
        <v>12</v>
      </c>
      <c r="G1554" s="27">
        <v>4.26</v>
      </c>
      <c r="H1554" s="74">
        <f t="shared" si="210"/>
        <v>4.0469999999999997</v>
      </c>
      <c r="I1554" s="32" t="s">
        <v>1710</v>
      </c>
      <c r="J1554" s="32" t="s">
        <v>14</v>
      </c>
      <c r="K1554" s="276" t="s">
        <v>2318</v>
      </c>
      <c r="L1554" s="454"/>
      <c r="M1554" s="455"/>
      <c r="N1554" s="33">
        <f t="shared" si="201"/>
        <v>0</v>
      </c>
      <c r="O1554" s="258">
        <f t="shared" si="202"/>
        <v>0</v>
      </c>
      <c r="P1554" s="262" t="s">
        <v>15</v>
      </c>
    </row>
    <row r="1555" spans="1:25" s="60" customFormat="1" ht="12.75" x14ac:dyDescent="0.2">
      <c r="A1555" s="425"/>
      <c r="B1555" s="425" t="s">
        <v>2329</v>
      </c>
      <c r="C1555" s="104" t="s">
        <v>2320</v>
      </c>
      <c r="D1555" s="9" t="s">
        <v>2317</v>
      </c>
      <c r="E1555" s="26" t="s">
        <v>1728</v>
      </c>
      <c r="F1555" s="26">
        <v>6</v>
      </c>
      <c r="G1555" s="27">
        <v>6.55</v>
      </c>
      <c r="H1555" s="74">
        <f>G1555*0.95</f>
        <v>6.2224999999999993</v>
      </c>
      <c r="I1555" s="32" t="s">
        <v>1710</v>
      </c>
      <c r="J1555" s="32" t="s">
        <v>14</v>
      </c>
      <c r="K1555" s="276" t="s">
        <v>2321</v>
      </c>
      <c r="L1555" s="454"/>
      <c r="M1555" s="455"/>
      <c r="N1555" s="33">
        <f t="shared" si="201"/>
        <v>0</v>
      </c>
      <c r="O1555" s="258">
        <f t="shared" si="202"/>
        <v>0</v>
      </c>
      <c r="P1555" s="262" t="s">
        <v>15</v>
      </c>
    </row>
    <row r="1556" spans="1:25" s="60" customFormat="1" ht="12.75" x14ac:dyDescent="0.2">
      <c r="A1556" s="425" t="s">
        <v>3807</v>
      </c>
      <c r="B1556" s="425" t="s">
        <v>2329</v>
      </c>
      <c r="C1556" s="104" t="s">
        <v>2322</v>
      </c>
      <c r="D1556" s="9" t="s">
        <v>2317</v>
      </c>
      <c r="E1556" s="26" t="s">
        <v>1791</v>
      </c>
      <c r="F1556" s="26">
        <v>1</v>
      </c>
      <c r="G1556" s="27">
        <v>28.39</v>
      </c>
      <c r="H1556" s="74">
        <f t="shared" si="210"/>
        <v>26.970499999999998</v>
      </c>
      <c r="I1556" s="32" t="s">
        <v>1710</v>
      </c>
      <c r="J1556" s="32" t="s">
        <v>14</v>
      </c>
      <c r="K1556" s="276" t="s">
        <v>2323</v>
      </c>
      <c r="L1556" s="454"/>
      <c r="M1556" s="455"/>
      <c r="N1556" s="33">
        <f t="shared" si="201"/>
        <v>0</v>
      </c>
      <c r="O1556" s="258">
        <f t="shared" si="202"/>
        <v>0</v>
      </c>
      <c r="P1556" s="262" t="s">
        <v>15</v>
      </c>
    </row>
    <row r="1557" spans="1:25" s="60" customFormat="1" ht="12.75" x14ac:dyDescent="0.2">
      <c r="A1557" s="425" t="s">
        <v>3807</v>
      </c>
      <c r="B1557" s="425" t="s">
        <v>2329</v>
      </c>
      <c r="C1557" s="104" t="s">
        <v>3761</v>
      </c>
      <c r="D1557" s="9" t="s">
        <v>2317</v>
      </c>
      <c r="E1557" s="26" t="s">
        <v>2748</v>
      </c>
      <c r="F1557" s="26">
        <v>1</v>
      </c>
      <c r="G1557" s="27">
        <v>132.58000000000001</v>
      </c>
      <c r="H1557" s="74">
        <f t="shared" ref="H1557" si="211">G1557*0.95</f>
        <v>125.95100000000001</v>
      </c>
      <c r="I1557" s="32" t="s">
        <v>1710</v>
      </c>
      <c r="J1557" s="32" t="s">
        <v>14</v>
      </c>
      <c r="K1557" s="276" t="s">
        <v>2323</v>
      </c>
      <c r="L1557" s="456"/>
      <c r="M1557" s="457"/>
      <c r="N1557" s="33">
        <f t="shared" ref="N1557" si="212">O1557*G1557</f>
        <v>0</v>
      </c>
      <c r="O1557" s="258">
        <f t="shared" ref="O1557" si="213">M1557+L1557*F1557</f>
        <v>0</v>
      </c>
      <c r="P1557" s="262" t="s">
        <v>15</v>
      </c>
    </row>
    <row r="1558" spans="1:25" s="60" customFormat="1" ht="12.75" x14ac:dyDescent="0.2">
      <c r="A1558" s="425"/>
      <c r="B1558" s="425" t="s">
        <v>2329</v>
      </c>
      <c r="C1558" s="61" t="s">
        <v>2324</v>
      </c>
      <c r="D1558" s="49" t="s">
        <v>2325</v>
      </c>
      <c r="E1558" s="45" t="s">
        <v>1726</v>
      </c>
      <c r="F1558" s="45">
        <v>12</v>
      </c>
      <c r="G1558" s="46">
        <v>3.83</v>
      </c>
      <c r="H1558" s="73">
        <f t="shared" si="210"/>
        <v>3.6385000000000001</v>
      </c>
      <c r="I1558" s="28"/>
      <c r="J1558" s="28" t="s">
        <v>14</v>
      </c>
      <c r="K1558" s="275" t="s">
        <v>2326</v>
      </c>
      <c r="L1558" s="458"/>
      <c r="M1558" s="459"/>
      <c r="N1558" s="29">
        <f t="shared" si="201"/>
        <v>0</v>
      </c>
      <c r="O1558" s="257">
        <f t="shared" si="202"/>
        <v>0</v>
      </c>
      <c r="P1558" s="261" t="s">
        <v>15</v>
      </c>
    </row>
    <row r="1559" spans="1:25" s="60" customFormat="1" ht="12.75" x14ac:dyDescent="0.2">
      <c r="A1559" s="425"/>
      <c r="B1559" s="425" t="s">
        <v>2329</v>
      </c>
      <c r="C1559" s="62" t="s">
        <v>2327</v>
      </c>
      <c r="D1559" s="10" t="s">
        <v>2328</v>
      </c>
      <c r="E1559" s="36" t="s">
        <v>2242</v>
      </c>
      <c r="F1559" s="36">
        <v>12</v>
      </c>
      <c r="G1559" s="37">
        <v>4.04</v>
      </c>
      <c r="H1559" s="75">
        <f t="shared" si="210"/>
        <v>3.8379999999999996</v>
      </c>
      <c r="I1559" s="38"/>
      <c r="J1559" s="38" t="s">
        <v>14</v>
      </c>
      <c r="K1559" s="277" t="s">
        <v>2318</v>
      </c>
      <c r="L1559" s="456"/>
      <c r="M1559" s="457"/>
      <c r="N1559" s="39">
        <f t="shared" si="201"/>
        <v>0</v>
      </c>
      <c r="O1559" s="259">
        <f t="shared" si="202"/>
        <v>0</v>
      </c>
      <c r="P1559" s="263" t="s">
        <v>15</v>
      </c>
    </row>
    <row r="1560" spans="1:25" x14ac:dyDescent="0.2">
      <c r="A1560" s="426"/>
      <c r="B1560" s="426"/>
      <c r="Q1560" s="60"/>
      <c r="R1560" s="60"/>
      <c r="S1560" s="60"/>
      <c r="T1560" s="60"/>
      <c r="U1560" s="60"/>
      <c r="V1560" s="60"/>
      <c r="W1560" s="60"/>
      <c r="X1560" s="60"/>
      <c r="Y1560" s="60"/>
    </row>
    <row r="1561" spans="1:25" x14ac:dyDescent="0.2">
      <c r="A1561" s="426"/>
      <c r="B1561" s="426"/>
      <c r="Q1561" s="60"/>
      <c r="R1561" s="60"/>
      <c r="S1561" s="60"/>
      <c r="T1561" s="60"/>
      <c r="U1561" s="60"/>
      <c r="V1561" s="60"/>
      <c r="W1561" s="60"/>
      <c r="X1561" s="60"/>
      <c r="Y1561" s="60"/>
    </row>
    <row r="1562" spans="1:25" x14ac:dyDescent="0.2">
      <c r="A1562" s="426"/>
      <c r="B1562" s="426"/>
      <c r="Q1562" s="60"/>
      <c r="R1562" s="60"/>
      <c r="S1562" s="60"/>
      <c r="T1562" s="60"/>
      <c r="U1562" s="60"/>
      <c r="V1562" s="60"/>
      <c r="W1562" s="60"/>
      <c r="X1562" s="60"/>
      <c r="Y1562" s="60"/>
    </row>
    <row r="1563" spans="1:25" x14ac:dyDescent="0.2">
      <c r="A1563" s="426"/>
      <c r="B1563" s="426"/>
      <c r="Q1563" s="60"/>
      <c r="R1563" s="60"/>
      <c r="S1563" s="60"/>
      <c r="T1563" s="60"/>
      <c r="U1563" s="60"/>
      <c r="V1563" s="60"/>
      <c r="W1563" s="60"/>
      <c r="X1563" s="60"/>
      <c r="Y1563" s="60"/>
    </row>
    <row r="1564" spans="1:25" ht="34.5" x14ac:dyDescent="0.2">
      <c r="A1564" s="426"/>
      <c r="B1564" s="426" t="s">
        <v>59</v>
      </c>
      <c r="D1564" s="476" t="s">
        <v>59</v>
      </c>
      <c r="E1564" s="476"/>
      <c r="F1564" s="476"/>
      <c r="G1564" s="476"/>
      <c r="H1564" s="476"/>
      <c r="I1564" s="476"/>
      <c r="J1564" s="476"/>
      <c r="K1564" s="476"/>
      <c r="Q1564" s="60"/>
      <c r="R1564" s="60"/>
      <c r="S1564" s="60"/>
      <c r="T1564" s="60"/>
      <c r="U1564" s="60"/>
      <c r="V1564" s="60"/>
      <c r="W1564" s="60"/>
      <c r="X1564" s="60"/>
      <c r="Y1564" s="60"/>
    </row>
    <row r="1565" spans="1:25" x14ac:dyDescent="0.2">
      <c r="A1565" s="427"/>
      <c r="B1565" s="427"/>
      <c r="C1565" s="24"/>
      <c r="D1565" s="24"/>
      <c r="E1565" s="477" t="s">
        <v>41</v>
      </c>
      <c r="F1565" s="478" t="s">
        <v>39</v>
      </c>
      <c r="G1565" s="479" t="s">
        <v>6</v>
      </c>
      <c r="H1565" s="481" t="s">
        <v>51</v>
      </c>
      <c r="I1565" s="482" t="s">
        <v>2</v>
      </c>
      <c r="J1565" s="483" t="s">
        <v>3</v>
      </c>
      <c r="K1565" s="484" t="s">
        <v>38</v>
      </c>
      <c r="L1565" s="460" t="s">
        <v>7</v>
      </c>
      <c r="M1565" s="461"/>
      <c r="N1565" s="461"/>
      <c r="O1565" s="461"/>
      <c r="P1565" s="462"/>
      <c r="Q1565" s="60"/>
      <c r="R1565" s="60"/>
      <c r="S1565" s="60"/>
      <c r="T1565" s="60"/>
      <c r="U1565" s="60"/>
      <c r="V1565" s="60"/>
      <c r="W1565" s="60"/>
      <c r="X1565" s="60"/>
      <c r="Y1565" s="60"/>
    </row>
    <row r="1566" spans="1:25" ht="14.25" customHeight="1" x14ac:dyDescent="0.2">
      <c r="A1566" s="426"/>
      <c r="B1566" s="426"/>
      <c r="C1566" s="463" t="s">
        <v>0</v>
      </c>
      <c r="D1566" s="464" t="s">
        <v>1</v>
      </c>
      <c r="E1566" s="477"/>
      <c r="F1566" s="478"/>
      <c r="G1566" s="480"/>
      <c r="H1566" s="481"/>
      <c r="I1566" s="482"/>
      <c r="J1566" s="483"/>
      <c r="K1566" s="484"/>
      <c r="L1566" s="466" t="s">
        <v>8</v>
      </c>
      <c r="M1566" s="467"/>
      <c r="N1566" s="470" t="s">
        <v>4</v>
      </c>
      <c r="O1566" s="472" t="s">
        <v>9</v>
      </c>
      <c r="P1566" s="473" t="s">
        <v>52</v>
      </c>
      <c r="Q1566" s="60"/>
      <c r="R1566" s="60"/>
      <c r="S1566" s="60"/>
      <c r="T1566" s="60"/>
      <c r="U1566" s="60"/>
      <c r="V1566" s="60"/>
      <c r="W1566" s="60"/>
      <c r="X1566" s="60"/>
      <c r="Y1566" s="60"/>
    </row>
    <row r="1567" spans="1:25" x14ac:dyDescent="0.2">
      <c r="A1567" s="426"/>
      <c r="B1567" s="426"/>
      <c r="C1567" s="463"/>
      <c r="D1567" s="465"/>
      <c r="E1567" s="477"/>
      <c r="F1567" s="478"/>
      <c r="G1567" s="479"/>
      <c r="H1567" s="481"/>
      <c r="I1567" s="482"/>
      <c r="J1567" s="483"/>
      <c r="K1567" s="484"/>
      <c r="L1567" s="468"/>
      <c r="M1567" s="469"/>
      <c r="N1567" s="471"/>
      <c r="O1567" s="472"/>
      <c r="P1567" s="473"/>
      <c r="Q1567" s="60"/>
      <c r="R1567" s="60"/>
      <c r="S1567" s="60"/>
      <c r="T1567" s="60"/>
      <c r="U1567" s="60"/>
      <c r="V1567" s="60"/>
      <c r="W1567" s="60"/>
      <c r="X1567" s="60"/>
      <c r="Y1567" s="60"/>
    </row>
    <row r="1568" spans="1:25" ht="23.25" x14ac:dyDescent="0.35">
      <c r="A1568" s="426"/>
      <c r="B1568" s="426" t="s">
        <v>59</v>
      </c>
      <c r="D1568" s="252" t="s">
        <v>2331</v>
      </c>
      <c r="E1568" s="252"/>
      <c r="F1568" s="252"/>
      <c r="G1568" s="252"/>
      <c r="H1568" s="252"/>
      <c r="I1568" s="252"/>
      <c r="J1568" s="252"/>
      <c r="K1568" s="22"/>
      <c r="L1568" s="22"/>
      <c r="N1568" s="22"/>
      <c r="O1568" s="23"/>
      <c r="Q1568" s="60"/>
      <c r="R1568" s="60"/>
      <c r="S1568" s="60"/>
      <c r="T1568" s="60"/>
      <c r="U1568" s="60"/>
      <c r="V1568" s="60"/>
      <c r="W1568" s="60"/>
      <c r="X1568" s="60"/>
      <c r="Y1568" s="60"/>
    </row>
    <row r="1569" spans="1:25" s="60" customFormat="1" ht="12.75" x14ac:dyDescent="0.2">
      <c r="A1569" s="425"/>
      <c r="B1569" s="425" t="s">
        <v>59</v>
      </c>
      <c r="C1569" s="61" t="s">
        <v>2332</v>
      </c>
      <c r="D1569" s="49" t="s">
        <v>2333</v>
      </c>
      <c r="E1569" s="45" t="s">
        <v>2334</v>
      </c>
      <c r="F1569" s="45">
        <v>6</v>
      </c>
      <c r="G1569" s="46">
        <v>3.95</v>
      </c>
      <c r="H1569" s="73">
        <f>G1569*0.95</f>
        <v>3.7524999999999999</v>
      </c>
      <c r="I1569" s="28" t="s">
        <v>404</v>
      </c>
      <c r="J1569" s="28" t="s">
        <v>14</v>
      </c>
      <c r="K1569" s="45"/>
      <c r="L1569" s="458"/>
      <c r="M1569" s="459"/>
      <c r="N1569" s="29">
        <f t="shared" ref="N1569:N1577" si="214">O1569*G1569</f>
        <v>0</v>
      </c>
      <c r="O1569" s="257">
        <f t="shared" ref="O1569:O1577" si="215">M1569+L1569*F1569</f>
        <v>0</v>
      </c>
      <c r="P1569" s="261" t="s">
        <v>15</v>
      </c>
    </row>
    <row r="1570" spans="1:25" s="60" customFormat="1" ht="12.75" x14ac:dyDescent="0.2">
      <c r="A1570" s="425"/>
      <c r="B1570" s="425" t="s">
        <v>59</v>
      </c>
      <c r="C1570" s="104" t="s">
        <v>2335</v>
      </c>
      <c r="D1570" s="9" t="s">
        <v>2336</v>
      </c>
      <c r="E1570" s="26" t="s">
        <v>2334</v>
      </c>
      <c r="F1570" s="26">
        <v>6</v>
      </c>
      <c r="G1570" s="27">
        <v>3.95</v>
      </c>
      <c r="H1570" s="74">
        <f>G1570*0.95</f>
        <v>3.7524999999999999</v>
      </c>
      <c r="I1570" s="32" t="s">
        <v>404</v>
      </c>
      <c r="J1570" s="32" t="s">
        <v>14</v>
      </c>
      <c r="K1570" s="26"/>
      <c r="L1570" s="454"/>
      <c r="M1570" s="455"/>
      <c r="N1570" s="33">
        <f t="shared" si="214"/>
        <v>0</v>
      </c>
      <c r="O1570" s="258">
        <f t="shared" si="215"/>
        <v>0</v>
      </c>
      <c r="P1570" s="262" t="s">
        <v>15</v>
      </c>
    </row>
    <row r="1571" spans="1:25" s="60" customFormat="1" ht="12.75" x14ac:dyDescent="0.2">
      <c r="A1571" s="425"/>
      <c r="B1571" s="425" t="s">
        <v>59</v>
      </c>
      <c r="C1571" s="104" t="s">
        <v>2337</v>
      </c>
      <c r="D1571" s="9" t="s">
        <v>2338</v>
      </c>
      <c r="E1571" s="26" t="s">
        <v>2334</v>
      </c>
      <c r="F1571" s="26">
        <v>6</v>
      </c>
      <c r="G1571" s="27">
        <v>4.1500000000000004</v>
      </c>
      <c r="H1571" s="74">
        <f>G1571*0.95</f>
        <v>3.9425000000000003</v>
      </c>
      <c r="I1571" s="32" t="s">
        <v>404</v>
      </c>
      <c r="J1571" s="32" t="s">
        <v>14</v>
      </c>
      <c r="K1571" s="26"/>
      <c r="L1571" s="454"/>
      <c r="M1571" s="455"/>
      <c r="N1571" s="33">
        <f t="shared" si="214"/>
        <v>0</v>
      </c>
      <c r="O1571" s="258">
        <f t="shared" si="215"/>
        <v>0</v>
      </c>
      <c r="P1571" s="262" t="s">
        <v>15</v>
      </c>
    </row>
    <row r="1572" spans="1:25" s="60" customFormat="1" ht="12.75" x14ac:dyDescent="0.2">
      <c r="A1572" s="425"/>
      <c r="B1572" s="425" t="s">
        <v>59</v>
      </c>
      <c r="C1572" s="62" t="s">
        <v>2339</v>
      </c>
      <c r="D1572" s="10" t="s">
        <v>2340</v>
      </c>
      <c r="E1572" s="36" t="s">
        <v>2334</v>
      </c>
      <c r="F1572" s="36">
        <v>6</v>
      </c>
      <c r="G1572" s="37">
        <v>4.75</v>
      </c>
      <c r="H1572" s="75">
        <f>G1572*0.95</f>
        <v>4.5125000000000002</v>
      </c>
      <c r="I1572" s="38" t="s">
        <v>404</v>
      </c>
      <c r="J1572" s="38" t="s">
        <v>14</v>
      </c>
      <c r="K1572" s="36"/>
      <c r="L1572" s="456"/>
      <c r="M1572" s="457"/>
      <c r="N1572" s="39">
        <f t="shared" si="214"/>
        <v>0</v>
      </c>
      <c r="O1572" s="259">
        <f t="shared" si="215"/>
        <v>0</v>
      </c>
      <c r="P1572" s="263" t="s">
        <v>15</v>
      </c>
    </row>
    <row r="1573" spans="1:25" ht="23.25" x14ac:dyDescent="0.35">
      <c r="A1573" s="426"/>
      <c r="B1573" s="426" t="s">
        <v>59</v>
      </c>
      <c r="D1573" s="252" t="s">
        <v>2341</v>
      </c>
      <c r="E1573" s="71"/>
      <c r="F1573" s="71"/>
      <c r="G1573" s="71"/>
      <c r="H1573" s="71"/>
      <c r="I1573" s="71"/>
      <c r="J1573" s="71"/>
      <c r="K1573" s="71"/>
      <c r="L1573" s="22"/>
      <c r="M1573" s="22"/>
      <c r="O1573" s="22"/>
      <c r="P1573" s="23"/>
      <c r="Q1573" s="60"/>
      <c r="R1573" s="60"/>
      <c r="S1573" s="60"/>
      <c r="T1573" s="60"/>
      <c r="U1573" s="60"/>
      <c r="V1573" s="60"/>
      <c r="W1573" s="60"/>
      <c r="X1573" s="60"/>
      <c r="Y1573" s="60"/>
    </row>
    <row r="1574" spans="1:25" s="60" customFormat="1" ht="12.75" x14ac:dyDescent="0.2">
      <c r="A1574" s="425"/>
      <c r="B1574" s="425" t="s">
        <v>59</v>
      </c>
      <c r="C1574" s="61" t="s">
        <v>2342</v>
      </c>
      <c r="D1574" s="49" t="s">
        <v>2343</v>
      </c>
      <c r="E1574" s="45" t="s">
        <v>2344</v>
      </c>
      <c r="F1574" s="45">
        <v>5</v>
      </c>
      <c r="G1574" s="46">
        <v>2.9</v>
      </c>
      <c r="H1574" s="73">
        <f>G1574*0.95</f>
        <v>2.7549999999999999</v>
      </c>
      <c r="I1574" s="28" t="s">
        <v>212</v>
      </c>
      <c r="J1574" s="28" t="s">
        <v>14</v>
      </c>
      <c r="K1574" s="45"/>
      <c r="L1574" s="458"/>
      <c r="M1574" s="459"/>
      <c r="N1574" s="29">
        <f t="shared" si="214"/>
        <v>0</v>
      </c>
      <c r="O1574" s="257">
        <f t="shared" si="215"/>
        <v>0</v>
      </c>
      <c r="P1574" s="261" t="s">
        <v>15</v>
      </c>
    </row>
    <row r="1575" spans="1:25" s="60" customFormat="1" ht="12.75" x14ac:dyDescent="0.2">
      <c r="A1575" s="425"/>
      <c r="B1575" s="425" t="s">
        <v>59</v>
      </c>
      <c r="C1575" s="104" t="s">
        <v>2345</v>
      </c>
      <c r="D1575" s="9" t="s">
        <v>2346</v>
      </c>
      <c r="E1575" s="26" t="s">
        <v>2344</v>
      </c>
      <c r="F1575" s="26">
        <v>5</v>
      </c>
      <c r="G1575" s="27">
        <v>2.9</v>
      </c>
      <c r="H1575" s="74">
        <f>G1575*0.95</f>
        <v>2.7549999999999999</v>
      </c>
      <c r="I1575" s="32" t="s">
        <v>212</v>
      </c>
      <c r="J1575" s="32" t="s">
        <v>14</v>
      </c>
      <c r="K1575" s="26"/>
      <c r="L1575" s="454"/>
      <c r="M1575" s="455"/>
      <c r="N1575" s="33">
        <f t="shared" si="214"/>
        <v>0</v>
      </c>
      <c r="O1575" s="258">
        <f t="shared" si="215"/>
        <v>0</v>
      </c>
      <c r="P1575" s="262" t="s">
        <v>15</v>
      </c>
    </row>
    <row r="1576" spans="1:25" s="60" customFormat="1" ht="12.75" x14ac:dyDescent="0.2">
      <c r="A1576" s="425"/>
      <c r="B1576" s="425" t="s">
        <v>59</v>
      </c>
      <c r="C1576" s="104" t="s">
        <v>2347</v>
      </c>
      <c r="D1576" s="9" t="s">
        <v>2348</v>
      </c>
      <c r="E1576" s="26" t="s">
        <v>2344</v>
      </c>
      <c r="F1576" s="26">
        <v>5</v>
      </c>
      <c r="G1576" s="27">
        <v>2.9</v>
      </c>
      <c r="H1576" s="74">
        <f>G1576*0.95</f>
        <v>2.7549999999999999</v>
      </c>
      <c r="I1576" s="32" t="s">
        <v>212</v>
      </c>
      <c r="J1576" s="32" t="s">
        <v>14</v>
      </c>
      <c r="K1576" s="26"/>
      <c r="L1576" s="454"/>
      <c r="M1576" s="455"/>
      <c r="N1576" s="33">
        <f t="shared" si="214"/>
        <v>0</v>
      </c>
      <c r="O1576" s="258">
        <f t="shared" si="215"/>
        <v>0</v>
      </c>
      <c r="P1576" s="262" t="s">
        <v>15</v>
      </c>
    </row>
    <row r="1577" spans="1:25" s="60" customFormat="1" ht="12.75" x14ac:dyDescent="0.2">
      <c r="A1577" s="425"/>
      <c r="B1577" s="425" t="s">
        <v>59</v>
      </c>
      <c r="C1577" s="62" t="s">
        <v>2349</v>
      </c>
      <c r="D1577" s="10" t="s">
        <v>2350</v>
      </c>
      <c r="E1577" s="36" t="s">
        <v>2344</v>
      </c>
      <c r="F1577" s="36">
        <v>5</v>
      </c>
      <c r="G1577" s="37">
        <v>2.9</v>
      </c>
      <c r="H1577" s="75">
        <f>G1577*0.95</f>
        <v>2.7549999999999999</v>
      </c>
      <c r="I1577" s="38" t="s">
        <v>212</v>
      </c>
      <c r="J1577" s="38" t="s">
        <v>14</v>
      </c>
      <c r="K1577" s="36"/>
      <c r="L1577" s="456"/>
      <c r="M1577" s="457"/>
      <c r="N1577" s="39">
        <f t="shared" si="214"/>
        <v>0</v>
      </c>
      <c r="O1577" s="259">
        <f t="shared" si="215"/>
        <v>0</v>
      </c>
      <c r="P1577" s="263" t="s">
        <v>15</v>
      </c>
    </row>
    <row r="1578" spans="1:25" x14ac:dyDescent="0.2">
      <c r="A1578" s="426"/>
      <c r="B1578" s="426"/>
      <c r="Q1578" s="60"/>
      <c r="R1578" s="60"/>
      <c r="S1578" s="60"/>
      <c r="T1578" s="60"/>
      <c r="U1578" s="60"/>
      <c r="V1578" s="60"/>
      <c r="W1578" s="60"/>
      <c r="X1578" s="60"/>
      <c r="Y1578" s="60"/>
    </row>
    <row r="1579" spans="1:25" ht="34.5" x14ac:dyDescent="0.2">
      <c r="A1579" s="426"/>
      <c r="B1579" s="426" t="s">
        <v>60</v>
      </c>
      <c r="D1579" s="476" t="s">
        <v>60</v>
      </c>
      <c r="E1579" s="476"/>
      <c r="F1579" s="476"/>
      <c r="G1579" s="476"/>
      <c r="H1579" s="476"/>
      <c r="I1579" s="476"/>
      <c r="J1579" s="476"/>
      <c r="K1579" s="476"/>
      <c r="Q1579" s="60"/>
      <c r="R1579" s="60"/>
      <c r="S1579" s="60"/>
      <c r="T1579" s="60"/>
      <c r="U1579" s="60"/>
      <c r="V1579" s="60"/>
      <c r="W1579" s="60"/>
      <c r="X1579" s="60"/>
      <c r="Y1579" s="60"/>
    </row>
    <row r="1580" spans="1:25" x14ac:dyDescent="0.2">
      <c r="A1580" s="427"/>
      <c r="B1580" s="427"/>
      <c r="C1580" s="24"/>
      <c r="D1580" s="24"/>
      <c r="E1580" s="477" t="s">
        <v>41</v>
      </c>
      <c r="F1580" s="478" t="s">
        <v>39</v>
      </c>
      <c r="G1580" s="479" t="s">
        <v>6</v>
      </c>
      <c r="H1580" s="481" t="s">
        <v>51</v>
      </c>
      <c r="I1580" s="482" t="s">
        <v>2</v>
      </c>
      <c r="J1580" s="483" t="s">
        <v>3</v>
      </c>
      <c r="K1580" s="484" t="s">
        <v>38</v>
      </c>
      <c r="L1580" s="460" t="s">
        <v>7</v>
      </c>
      <c r="M1580" s="461"/>
      <c r="N1580" s="461"/>
      <c r="O1580" s="461"/>
      <c r="P1580" s="462"/>
      <c r="Q1580" s="60"/>
      <c r="R1580" s="60"/>
      <c r="S1580" s="60"/>
      <c r="T1580" s="60"/>
      <c r="U1580" s="60"/>
      <c r="V1580" s="60"/>
      <c r="W1580" s="60"/>
      <c r="X1580" s="60"/>
      <c r="Y1580" s="60"/>
    </row>
    <row r="1581" spans="1:25" ht="14.25" customHeight="1" x14ac:dyDescent="0.2">
      <c r="A1581" s="426"/>
      <c r="B1581" s="426"/>
      <c r="C1581" s="463" t="s">
        <v>0</v>
      </c>
      <c r="D1581" s="464" t="s">
        <v>1</v>
      </c>
      <c r="E1581" s="477"/>
      <c r="F1581" s="478"/>
      <c r="G1581" s="480"/>
      <c r="H1581" s="481"/>
      <c r="I1581" s="482"/>
      <c r="J1581" s="483"/>
      <c r="K1581" s="484"/>
      <c r="L1581" s="466" t="s">
        <v>8</v>
      </c>
      <c r="M1581" s="467"/>
      <c r="N1581" s="470" t="s">
        <v>4</v>
      </c>
      <c r="O1581" s="472" t="s">
        <v>9</v>
      </c>
      <c r="P1581" s="473" t="s">
        <v>52</v>
      </c>
      <c r="Q1581" s="60"/>
      <c r="R1581" s="60"/>
      <c r="S1581" s="60"/>
      <c r="T1581" s="60"/>
      <c r="U1581" s="60"/>
      <c r="V1581" s="60"/>
      <c r="W1581" s="60"/>
      <c r="X1581" s="60"/>
      <c r="Y1581" s="60"/>
    </row>
    <row r="1582" spans="1:25" x14ac:dyDescent="0.2">
      <c r="A1582" s="426"/>
      <c r="B1582" s="426"/>
      <c r="C1582" s="463"/>
      <c r="D1582" s="465"/>
      <c r="E1582" s="477"/>
      <c r="F1582" s="478"/>
      <c r="G1582" s="479"/>
      <c r="H1582" s="481"/>
      <c r="I1582" s="482"/>
      <c r="J1582" s="483"/>
      <c r="K1582" s="484"/>
      <c r="L1582" s="468"/>
      <c r="M1582" s="469"/>
      <c r="N1582" s="471"/>
      <c r="O1582" s="472"/>
      <c r="P1582" s="473"/>
      <c r="Q1582" s="60"/>
      <c r="R1582" s="60"/>
      <c r="S1582" s="60"/>
      <c r="T1582" s="60"/>
      <c r="U1582" s="60"/>
      <c r="V1582" s="60"/>
      <c r="W1582" s="60"/>
      <c r="X1582" s="60"/>
      <c r="Y1582" s="60"/>
    </row>
    <row r="1583" spans="1:25" ht="23.25" x14ac:dyDescent="0.35">
      <c r="A1583" s="426" t="s">
        <v>3807</v>
      </c>
      <c r="B1583" s="426" t="s">
        <v>60</v>
      </c>
      <c r="D1583" s="252" t="s">
        <v>2351</v>
      </c>
      <c r="E1583" s="252"/>
      <c r="F1583" s="252"/>
      <c r="G1583" s="252"/>
      <c r="H1583" s="252"/>
      <c r="I1583" s="252"/>
      <c r="J1583" s="252"/>
      <c r="K1583" s="252"/>
      <c r="L1583" s="252"/>
      <c r="M1583" s="252"/>
      <c r="N1583" s="252"/>
      <c r="O1583" s="252"/>
      <c r="P1583" s="252"/>
      <c r="Q1583" s="60"/>
      <c r="R1583" s="60"/>
      <c r="S1583" s="60"/>
      <c r="T1583" s="60"/>
      <c r="U1583" s="60"/>
      <c r="V1583" s="60"/>
      <c r="W1583" s="60"/>
      <c r="X1583" s="60"/>
      <c r="Y1583" s="60"/>
    </row>
    <row r="1584" spans="1:25" s="60" customFormat="1" ht="12.75" x14ac:dyDescent="0.2">
      <c r="A1584" s="425"/>
      <c r="B1584" s="425" t="s">
        <v>60</v>
      </c>
      <c r="C1584" s="61" t="s">
        <v>2352</v>
      </c>
      <c r="D1584" s="143" t="s">
        <v>2353</v>
      </c>
      <c r="E1584" s="45" t="s">
        <v>2227</v>
      </c>
      <c r="F1584" s="45">
        <v>6</v>
      </c>
      <c r="G1584" s="46">
        <v>8.1999999999999993</v>
      </c>
      <c r="H1584" s="73">
        <f t="shared" ref="H1584:H1602" si="216">G1584*0.95</f>
        <v>7.7899999999999991</v>
      </c>
      <c r="I1584" s="15" t="s">
        <v>2387</v>
      </c>
      <c r="J1584" s="2" t="s">
        <v>14</v>
      </c>
      <c r="K1584" s="239"/>
      <c r="L1584" s="458"/>
      <c r="M1584" s="459"/>
      <c r="N1584" s="29">
        <f t="shared" ref="N1584:N1605" si="217">O1584*G1584</f>
        <v>0</v>
      </c>
      <c r="O1584" s="257">
        <f t="shared" ref="O1584:O1605" si="218">M1584+L1584*F1584</f>
        <v>0</v>
      </c>
      <c r="P1584" s="261" t="s">
        <v>15</v>
      </c>
    </row>
    <row r="1585" spans="1:16" s="60" customFormat="1" ht="12.75" x14ac:dyDescent="0.2">
      <c r="A1585" s="425"/>
      <c r="B1585" s="425" t="s">
        <v>60</v>
      </c>
      <c r="C1585" s="104" t="s">
        <v>2354</v>
      </c>
      <c r="D1585" s="144" t="s">
        <v>2353</v>
      </c>
      <c r="E1585" s="26" t="s">
        <v>2355</v>
      </c>
      <c r="F1585" s="26">
        <v>6</v>
      </c>
      <c r="G1585" s="27">
        <v>16.100000000000001</v>
      </c>
      <c r="H1585" s="74">
        <f t="shared" si="216"/>
        <v>15.295</v>
      </c>
      <c r="I1585" s="16" t="s">
        <v>2387</v>
      </c>
      <c r="J1585" s="4" t="s">
        <v>14</v>
      </c>
      <c r="K1585" s="18"/>
      <c r="L1585" s="456"/>
      <c r="M1585" s="457"/>
      <c r="N1585" s="33">
        <f t="shared" si="217"/>
        <v>0</v>
      </c>
      <c r="O1585" s="258">
        <f t="shared" si="218"/>
        <v>0</v>
      </c>
      <c r="P1585" s="262" t="s">
        <v>15</v>
      </c>
    </row>
    <row r="1586" spans="1:16" s="60" customFormat="1" ht="12.75" x14ac:dyDescent="0.2">
      <c r="A1586" s="425"/>
      <c r="B1586" s="425" t="s">
        <v>60</v>
      </c>
      <c r="C1586" s="61" t="s">
        <v>2356</v>
      </c>
      <c r="D1586" s="143" t="s">
        <v>2357</v>
      </c>
      <c r="E1586" s="45" t="s">
        <v>2227</v>
      </c>
      <c r="F1586" s="45">
        <v>6</v>
      </c>
      <c r="G1586" s="46">
        <v>7.5</v>
      </c>
      <c r="H1586" s="73">
        <f t="shared" si="216"/>
        <v>7.125</v>
      </c>
      <c r="I1586" s="15" t="s">
        <v>2387</v>
      </c>
      <c r="J1586" s="2" t="s">
        <v>14</v>
      </c>
      <c r="K1586" s="239"/>
      <c r="L1586" s="458"/>
      <c r="M1586" s="459"/>
      <c r="N1586" s="29">
        <f t="shared" si="217"/>
        <v>0</v>
      </c>
      <c r="O1586" s="257">
        <f t="shared" si="218"/>
        <v>0</v>
      </c>
      <c r="P1586" s="261" t="s">
        <v>15</v>
      </c>
    </row>
    <row r="1587" spans="1:16" s="60" customFormat="1" ht="12.75" x14ac:dyDescent="0.2">
      <c r="A1587" s="425"/>
      <c r="B1587" s="425" t="s">
        <v>60</v>
      </c>
      <c r="C1587" s="104" t="s">
        <v>2358</v>
      </c>
      <c r="D1587" s="144" t="s">
        <v>2357</v>
      </c>
      <c r="E1587" s="26" t="s">
        <v>2355</v>
      </c>
      <c r="F1587" s="26">
        <v>6</v>
      </c>
      <c r="G1587" s="27">
        <v>14.7</v>
      </c>
      <c r="H1587" s="74">
        <f t="shared" si="216"/>
        <v>13.964999999999998</v>
      </c>
      <c r="I1587" s="16" t="s">
        <v>2387</v>
      </c>
      <c r="J1587" s="4" t="s">
        <v>14</v>
      </c>
      <c r="K1587" s="18"/>
      <c r="L1587" s="454"/>
      <c r="M1587" s="455"/>
      <c r="N1587" s="33">
        <f t="shared" si="217"/>
        <v>0</v>
      </c>
      <c r="O1587" s="258">
        <f t="shared" si="218"/>
        <v>0</v>
      </c>
      <c r="P1587" s="262" t="s">
        <v>15</v>
      </c>
    </row>
    <row r="1588" spans="1:16" s="60" customFormat="1" ht="12.75" x14ac:dyDescent="0.2">
      <c r="A1588" s="426" t="s">
        <v>3807</v>
      </c>
      <c r="B1588" s="426" t="s">
        <v>60</v>
      </c>
      <c r="C1588" s="279" t="s">
        <v>2359</v>
      </c>
      <c r="D1588" s="50" t="s">
        <v>2357</v>
      </c>
      <c r="E1588" s="36" t="s">
        <v>1791</v>
      </c>
      <c r="F1588" s="36">
        <v>1</v>
      </c>
      <c r="G1588" s="37">
        <v>99.5</v>
      </c>
      <c r="H1588" s="75">
        <f t="shared" si="216"/>
        <v>94.524999999999991</v>
      </c>
      <c r="I1588" s="17" t="s">
        <v>2387</v>
      </c>
      <c r="J1588" s="6" t="s">
        <v>14</v>
      </c>
      <c r="K1588" s="19"/>
      <c r="L1588" s="456"/>
      <c r="M1588" s="457"/>
      <c r="N1588" s="39">
        <f t="shared" si="217"/>
        <v>0</v>
      </c>
      <c r="O1588" s="259">
        <f t="shared" si="218"/>
        <v>0</v>
      </c>
      <c r="P1588" s="263" t="s">
        <v>15</v>
      </c>
    </row>
    <row r="1589" spans="1:16" s="60" customFormat="1" ht="12.75" x14ac:dyDescent="0.2">
      <c r="A1589" s="425"/>
      <c r="B1589" s="425" t="s">
        <v>60</v>
      </c>
      <c r="C1589" s="104" t="s">
        <v>2360</v>
      </c>
      <c r="D1589" s="144" t="s">
        <v>2361</v>
      </c>
      <c r="E1589" s="26" t="s">
        <v>2227</v>
      </c>
      <c r="F1589" s="26">
        <v>6</v>
      </c>
      <c r="G1589" s="27">
        <v>6.8</v>
      </c>
      <c r="H1589" s="74">
        <f t="shared" si="216"/>
        <v>6.46</v>
      </c>
      <c r="I1589" s="16" t="s">
        <v>2387</v>
      </c>
      <c r="J1589" s="4" t="s">
        <v>14</v>
      </c>
      <c r="K1589" s="18"/>
      <c r="L1589" s="474"/>
      <c r="M1589" s="475"/>
      <c r="N1589" s="33">
        <f t="shared" si="217"/>
        <v>0</v>
      </c>
      <c r="O1589" s="258">
        <f t="shared" si="218"/>
        <v>0</v>
      </c>
      <c r="P1589" s="262" t="s">
        <v>15</v>
      </c>
    </row>
    <row r="1590" spans="1:16" s="60" customFormat="1" ht="12.75" x14ac:dyDescent="0.2">
      <c r="A1590" s="425"/>
      <c r="B1590" s="425" t="s">
        <v>60</v>
      </c>
      <c r="C1590" s="61" t="s">
        <v>2362</v>
      </c>
      <c r="D1590" s="143" t="s">
        <v>2363</v>
      </c>
      <c r="E1590" s="45" t="s">
        <v>2227</v>
      </c>
      <c r="F1590" s="45">
        <v>6</v>
      </c>
      <c r="G1590" s="46">
        <v>8.65</v>
      </c>
      <c r="H1590" s="73">
        <f t="shared" si="216"/>
        <v>8.2174999999999994</v>
      </c>
      <c r="I1590" s="28" t="s">
        <v>216</v>
      </c>
      <c r="J1590" s="2" t="s">
        <v>14</v>
      </c>
      <c r="K1590" s="239"/>
      <c r="L1590" s="458"/>
      <c r="M1590" s="459"/>
      <c r="N1590" s="29">
        <f t="shared" si="217"/>
        <v>0</v>
      </c>
      <c r="O1590" s="257">
        <f t="shared" si="218"/>
        <v>0</v>
      </c>
      <c r="P1590" s="261" t="s">
        <v>15</v>
      </c>
    </row>
    <row r="1591" spans="1:16" s="60" customFormat="1" ht="12.75" x14ac:dyDescent="0.2">
      <c r="A1591" s="425"/>
      <c r="B1591" s="425" t="s">
        <v>60</v>
      </c>
      <c r="C1591" s="62" t="s">
        <v>2364</v>
      </c>
      <c r="D1591" s="50" t="s">
        <v>2363</v>
      </c>
      <c r="E1591" s="36" t="s">
        <v>2355</v>
      </c>
      <c r="F1591" s="36">
        <v>6</v>
      </c>
      <c r="G1591" s="37">
        <v>17</v>
      </c>
      <c r="H1591" s="75">
        <f t="shared" si="216"/>
        <v>16.149999999999999</v>
      </c>
      <c r="I1591" s="38" t="s">
        <v>216</v>
      </c>
      <c r="J1591" s="6" t="s">
        <v>14</v>
      </c>
      <c r="K1591" s="18"/>
      <c r="L1591" s="456"/>
      <c r="M1591" s="457"/>
      <c r="N1591" s="39">
        <f t="shared" si="217"/>
        <v>0</v>
      </c>
      <c r="O1591" s="259">
        <f t="shared" si="218"/>
        <v>0</v>
      </c>
      <c r="P1591" s="263" t="s">
        <v>15</v>
      </c>
    </row>
    <row r="1592" spans="1:16" s="60" customFormat="1" ht="12.75" x14ac:dyDescent="0.2">
      <c r="A1592" s="425"/>
      <c r="B1592" s="425" t="s">
        <v>60</v>
      </c>
      <c r="C1592" s="104" t="s">
        <v>2365</v>
      </c>
      <c r="D1592" s="144" t="s">
        <v>2366</v>
      </c>
      <c r="E1592" s="26" t="s">
        <v>2227</v>
      </c>
      <c r="F1592" s="26">
        <v>6</v>
      </c>
      <c r="G1592" s="27">
        <v>3.45</v>
      </c>
      <c r="H1592" s="74">
        <f t="shared" si="216"/>
        <v>3.2774999999999999</v>
      </c>
      <c r="I1592" s="32" t="s">
        <v>1814</v>
      </c>
      <c r="J1592" s="4" t="s">
        <v>14</v>
      </c>
      <c r="K1592" s="239"/>
      <c r="L1592" s="458"/>
      <c r="M1592" s="459"/>
      <c r="N1592" s="33">
        <f t="shared" si="217"/>
        <v>0</v>
      </c>
      <c r="O1592" s="258">
        <f t="shared" si="218"/>
        <v>0</v>
      </c>
      <c r="P1592" s="262" t="s">
        <v>15</v>
      </c>
    </row>
    <row r="1593" spans="1:16" s="60" customFormat="1" ht="12.75" x14ac:dyDescent="0.2">
      <c r="A1593" s="425"/>
      <c r="B1593" s="425" t="s">
        <v>60</v>
      </c>
      <c r="C1593" s="104" t="s">
        <v>2367</v>
      </c>
      <c r="D1593" s="144" t="s">
        <v>2366</v>
      </c>
      <c r="E1593" s="26" t="s">
        <v>2355</v>
      </c>
      <c r="F1593" s="26">
        <v>6</v>
      </c>
      <c r="G1593" s="27">
        <v>6.55</v>
      </c>
      <c r="H1593" s="74">
        <f t="shared" si="216"/>
        <v>6.2224999999999993</v>
      </c>
      <c r="I1593" s="32" t="s">
        <v>1814</v>
      </c>
      <c r="J1593" s="4" t="s">
        <v>14</v>
      </c>
      <c r="K1593" s="18"/>
      <c r="L1593" s="454"/>
      <c r="M1593" s="455"/>
      <c r="N1593" s="33">
        <f t="shared" si="217"/>
        <v>0</v>
      </c>
      <c r="O1593" s="258">
        <f t="shared" si="218"/>
        <v>0</v>
      </c>
      <c r="P1593" s="262" t="s">
        <v>15</v>
      </c>
    </row>
    <row r="1594" spans="1:16" s="60" customFormat="1" ht="12.75" x14ac:dyDescent="0.2">
      <c r="A1594" s="425" t="s">
        <v>3807</v>
      </c>
      <c r="B1594" s="425" t="s">
        <v>60</v>
      </c>
      <c r="C1594" s="104" t="s">
        <v>2368</v>
      </c>
      <c r="D1594" s="144" t="s">
        <v>2366</v>
      </c>
      <c r="E1594" s="26" t="s">
        <v>1791</v>
      </c>
      <c r="F1594" s="26">
        <v>1</v>
      </c>
      <c r="G1594" s="27">
        <v>42.5</v>
      </c>
      <c r="H1594" s="74">
        <f t="shared" si="216"/>
        <v>40.375</v>
      </c>
      <c r="I1594" s="32" t="s">
        <v>1814</v>
      </c>
      <c r="J1594" s="4" t="s">
        <v>14</v>
      </c>
      <c r="K1594" s="18"/>
      <c r="L1594" s="456"/>
      <c r="M1594" s="457"/>
      <c r="N1594" s="33">
        <f t="shared" si="217"/>
        <v>0</v>
      </c>
      <c r="O1594" s="258">
        <f t="shared" si="218"/>
        <v>0</v>
      </c>
      <c r="P1594" s="262" t="s">
        <v>15</v>
      </c>
    </row>
    <row r="1595" spans="1:16" s="60" customFormat="1" ht="12.75" x14ac:dyDescent="0.2">
      <c r="A1595" s="425"/>
      <c r="B1595" s="425" t="s">
        <v>60</v>
      </c>
      <c r="C1595" s="105" t="s">
        <v>2369</v>
      </c>
      <c r="D1595" s="189" t="s">
        <v>2370</v>
      </c>
      <c r="E1595" s="64" t="s">
        <v>2227</v>
      </c>
      <c r="F1595" s="64">
        <v>6</v>
      </c>
      <c r="G1595" s="76">
        <v>8.1</v>
      </c>
      <c r="H1595" s="77">
        <f t="shared" si="216"/>
        <v>7.6949999999999994</v>
      </c>
      <c r="I1595" s="251" t="s">
        <v>2371</v>
      </c>
      <c r="J1595" s="52" t="s">
        <v>14</v>
      </c>
      <c r="K1595" s="238"/>
      <c r="L1595" s="474"/>
      <c r="M1595" s="475"/>
      <c r="N1595" s="65">
        <f t="shared" si="217"/>
        <v>0</v>
      </c>
      <c r="O1595" s="260">
        <f t="shared" si="218"/>
        <v>0</v>
      </c>
      <c r="P1595" s="264" t="s">
        <v>15</v>
      </c>
    </row>
    <row r="1596" spans="1:16" s="60" customFormat="1" ht="12.75" x14ac:dyDescent="0.2">
      <c r="A1596" s="425"/>
      <c r="B1596" s="425" t="s">
        <v>60</v>
      </c>
      <c r="C1596" s="104" t="s">
        <v>2372</v>
      </c>
      <c r="D1596" s="144" t="s">
        <v>2373</v>
      </c>
      <c r="E1596" s="26" t="s">
        <v>2227</v>
      </c>
      <c r="F1596" s="26">
        <v>6</v>
      </c>
      <c r="G1596" s="27">
        <v>3.7</v>
      </c>
      <c r="H1596" s="74">
        <f t="shared" si="216"/>
        <v>3.5150000000000001</v>
      </c>
      <c r="I1596" s="41" t="s">
        <v>2388</v>
      </c>
      <c r="J1596" s="4" t="s">
        <v>14</v>
      </c>
      <c r="K1596" s="239"/>
      <c r="L1596" s="458"/>
      <c r="M1596" s="459"/>
      <c r="N1596" s="33">
        <f t="shared" si="217"/>
        <v>0</v>
      </c>
      <c r="O1596" s="258">
        <f t="shared" si="218"/>
        <v>0</v>
      </c>
      <c r="P1596" s="262" t="s">
        <v>15</v>
      </c>
    </row>
    <row r="1597" spans="1:16" s="60" customFormat="1" ht="12.75" x14ac:dyDescent="0.2">
      <c r="A1597" s="425"/>
      <c r="B1597" s="425" t="s">
        <v>60</v>
      </c>
      <c r="C1597" s="104" t="s">
        <v>2374</v>
      </c>
      <c r="D1597" s="144" t="s">
        <v>2373</v>
      </c>
      <c r="E1597" s="26" t="s">
        <v>2355</v>
      </c>
      <c r="F1597" s="26">
        <v>6</v>
      </c>
      <c r="G1597" s="27">
        <v>6.95</v>
      </c>
      <c r="H1597" s="74">
        <f t="shared" si="216"/>
        <v>6.6025</v>
      </c>
      <c r="I1597" s="41" t="s">
        <v>2388</v>
      </c>
      <c r="J1597" s="4" t="s">
        <v>14</v>
      </c>
      <c r="K1597" s="18"/>
      <c r="L1597" s="454"/>
      <c r="M1597" s="455"/>
      <c r="N1597" s="33">
        <f t="shared" si="217"/>
        <v>0</v>
      </c>
      <c r="O1597" s="258">
        <f t="shared" si="218"/>
        <v>0</v>
      </c>
      <c r="P1597" s="262" t="s">
        <v>15</v>
      </c>
    </row>
    <row r="1598" spans="1:16" s="60" customFormat="1" ht="12.75" x14ac:dyDescent="0.2">
      <c r="A1598" s="425" t="s">
        <v>3807</v>
      </c>
      <c r="B1598" s="425" t="s">
        <v>60</v>
      </c>
      <c r="C1598" s="104" t="s">
        <v>2375</v>
      </c>
      <c r="D1598" s="144" t="s">
        <v>2373</v>
      </c>
      <c r="E1598" s="26" t="s">
        <v>1791</v>
      </c>
      <c r="F1598" s="26">
        <v>1</v>
      </c>
      <c r="G1598" s="27">
        <v>46</v>
      </c>
      <c r="H1598" s="74">
        <f t="shared" si="216"/>
        <v>43.699999999999996</v>
      </c>
      <c r="I1598" s="41" t="s">
        <v>2388</v>
      </c>
      <c r="J1598" s="4" t="s">
        <v>14</v>
      </c>
      <c r="K1598" s="18"/>
      <c r="L1598" s="456"/>
      <c r="M1598" s="457"/>
      <c r="N1598" s="33">
        <f t="shared" si="217"/>
        <v>0</v>
      </c>
      <c r="O1598" s="258">
        <f t="shared" si="218"/>
        <v>0</v>
      </c>
      <c r="P1598" s="262" t="s">
        <v>15</v>
      </c>
    </row>
    <row r="1599" spans="1:16" s="60" customFormat="1" ht="12.75" x14ac:dyDescent="0.2">
      <c r="A1599" s="425"/>
      <c r="B1599" s="425" t="s">
        <v>60</v>
      </c>
      <c r="C1599" s="61" t="s">
        <v>2376</v>
      </c>
      <c r="D1599" s="143" t="s">
        <v>2377</v>
      </c>
      <c r="E1599" s="45" t="s">
        <v>2227</v>
      </c>
      <c r="F1599" s="45">
        <v>6</v>
      </c>
      <c r="G1599" s="46">
        <v>3.8</v>
      </c>
      <c r="H1599" s="73">
        <f t="shared" si="216"/>
        <v>3.61</v>
      </c>
      <c r="I1599" s="250" t="s">
        <v>2388</v>
      </c>
      <c r="J1599" s="2" t="s">
        <v>14</v>
      </c>
      <c r="K1599" s="239"/>
      <c r="L1599" s="458"/>
      <c r="M1599" s="459"/>
      <c r="N1599" s="29">
        <f t="shared" si="217"/>
        <v>0</v>
      </c>
      <c r="O1599" s="257">
        <f t="shared" si="218"/>
        <v>0</v>
      </c>
      <c r="P1599" s="261" t="s">
        <v>15</v>
      </c>
    </row>
    <row r="1600" spans="1:16" s="60" customFormat="1" ht="12.75" x14ac:dyDescent="0.2">
      <c r="A1600" s="425"/>
      <c r="B1600" s="425" t="s">
        <v>60</v>
      </c>
      <c r="C1600" s="104" t="s">
        <v>2378</v>
      </c>
      <c r="D1600" s="144" t="s">
        <v>2377</v>
      </c>
      <c r="E1600" s="26" t="s">
        <v>2355</v>
      </c>
      <c r="F1600" s="26">
        <v>6</v>
      </c>
      <c r="G1600" s="27">
        <v>7.25</v>
      </c>
      <c r="H1600" s="74">
        <f t="shared" si="216"/>
        <v>6.8874999999999993</v>
      </c>
      <c r="I1600" s="41" t="s">
        <v>2388</v>
      </c>
      <c r="J1600" s="4" t="s">
        <v>14</v>
      </c>
      <c r="K1600" s="18"/>
      <c r="L1600" s="454"/>
      <c r="M1600" s="455"/>
      <c r="N1600" s="33">
        <f t="shared" si="217"/>
        <v>0</v>
      </c>
      <c r="O1600" s="258">
        <f t="shared" si="218"/>
        <v>0</v>
      </c>
      <c r="P1600" s="262" t="s">
        <v>15</v>
      </c>
    </row>
    <row r="1601" spans="1:25" s="60" customFormat="1" ht="12.75" x14ac:dyDescent="0.2">
      <c r="A1601" s="425" t="s">
        <v>3807</v>
      </c>
      <c r="B1601" s="425" t="s">
        <v>60</v>
      </c>
      <c r="C1601" s="62" t="s">
        <v>2379</v>
      </c>
      <c r="D1601" s="50" t="s">
        <v>2377</v>
      </c>
      <c r="E1601" s="36" t="s">
        <v>1791</v>
      </c>
      <c r="F1601" s="36">
        <v>1</v>
      </c>
      <c r="G1601" s="37">
        <v>47.5</v>
      </c>
      <c r="H1601" s="75">
        <f t="shared" si="216"/>
        <v>45.125</v>
      </c>
      <c r="I1601" s="249" t="s">
        <v>2388</v>
      </c>
      <c r="J1601" s="6" t="s">
        <v>14</v>
      </c>
      <c r="K1601" s="18"/>
      <c r="L1601" s="456"/>
      <c r="M1601" s="457"/>
      <c r="N1601" s="39">
        <f t="shared" si="217"/>
        <v>0</v>
      </c>
      <c r="O1601" s="259">
        <f t="shared" si="218"/>
        <v>0</v>
      </c>
      <c r="P1601" s="263" t="s">
        <v>15</v>
      </c>
    </row>
    <row r="1602" spans="1:25" s="60" customFormat="1" ht="12.75" x14ac:dyDescent="0.2">
      <c r="A1602" s="425"/>
      <c r="B1602" s="425" t="s">
        <v>60</v>
      </c>
      <c r="C1602" s="105" t="s">
        <v>2380</v>
      </c>
      <c r="D1602" s="189" t="s">
        <v>2381</v>
      </c>
      <c r="E1602" s="64" t="s">
        <v>2227</v>
      </c>
      <c r="F1602" s="64">
        <v>6</v>
      </c>
      <c r="G1602" s="76">
        <v>3.8</v>
      </c>
      <c r="H1602" s="77">
        <f t="shared" si="216"/>
        <v>3.61</v>
      </c>
      <c r="I1602" s="251" t="s">
        <v>2389</v>
      </c>
      <c r="J1602" s="52" t="s">
        <v>14</v>
      </c>
      <c r="K1602" s="238"/>
      <c r="L1602" s="474"/>
      <c r="M1602" s="475"/>
      <c r="N1602" s="65">
        <f t="shared" si="217"/>
        <v>0</v>
      </c>
      <c r="O1602" s="260">
        <f t="shared" si="218"/>
        <v>0</v>
      </c>
      <c r="P1602" s="264" t="s">
        <v>15</v>
      </c>
    </row>
    <row r="1603" spans="1:25" ht="23.25" x14ac:dyDescent="0.35">
      <c r="A1603" s="426"/>
      <c r="B1603" s="426" t="s">
        <v>60</v>
      </c>
      <c r="D1603" s="252" t="s">
        <v>2382</v>
      </c>
      <c r="E1603" s="71"/>
      <c r="F1603" s="71"/>
      <c r="G1603" s="71"/>
      <c r="H1603" s="71"/>
      <c r="I1603" s="71"/>
      <c r="J1603" s="71"/>
      <c r="K1603" s="71"/>
      <c r="L1603" s="22"/>
      <c r="M1603" s="22"/>
      <c r="O1603" s="22"/>
      <c r="P1603" s="23"/>
      <c r="Q1603" s="60"/>
      <c r="R1603" s="60"/>
      <c r="S1603" s="60"/>
      <c r="T1603" s="60"/>
      <c r="U1603" s="60"/>
      <c r="V1603" s="60"/>
      <c r="W1603" s="60"/>
      <c r="X1603" s="60"/>
      <c r="Y1603" s="60"/>
    </row>
    <row r="1604" spans="1:25" s="60" customFormat="1" ht="12.75" x14ac:dyDescent="0.2">
      <c r="A1604" s="425"/>
      <c r="B1604" s="425" t="s">
        <v>60</v>
      </c>
      <c r="C1604" s="105" t="s">
        <v>2383</v>
      </c>
      <c r="D1604" s="189" t="s">
        <v>2384</v>
      </c>
      <c r="E1604" s="64" t="s">
        <v>1726</v>
      </c>
      <c r="F1604" s="64">
        <v>6</v>
      </c>
      <c r="G1604" s="76">
        <v>5.9</v>
      </c>
      <c r="H1604" s="77">
        <f>G1604*0.95</f>
        <v>5.6050000000000004</v>
      </c>
      <c r="I1604" s="78"/>
      <c r="J1604" s="52" t="s">
        <v>14</v>
      </c>
      <c r="K1604" s="238"/>
      <c r="L1604" s="474"/>
      <c r="M1604" s="475"/>
      <c r="N1604" s="65">
        <f t="shared" si="217"/>
        <v>0</v>
      </c>
      <c r="O1604" s="260">
        <f t="shared" si="218"/>
        <v>0</v>
      </c>
      <c r="P1604" s="264" t="s">
        <v>15</v>
      </c>
    </row>
    <row r="1605" spans="1:25" s="60" customFormat="1" ht="12.75" x14ac:dyDescent="0.2">
      <c r="A1605" s="425"/>
      <c r="B1605" s="425" t="s">
        <v>60</v>
      </c>
      <c r="C1605" s="105" t="s">
        <v>2385</v>
      </c>
      <c r="D1605" s="189" t="s">
        <v>2386</v>
      </c>
      <c r="E1605" s="64" t="s">
        <v>2227</v>
      </c>
      <c r="F1605" s="64">
        <v>6</v>
      </c>
      <c r="G1605" s="76">
        <v>13</v>
      </c>
      <c r="H1605" s="77">
        <f>G1605*0.95</f>
        <v>12.35</v>
      </c>
      <c r="I1605" s="78"/>
      <c r="J1605" s="52" t="s">
        <v>14</v>
      </c>
      <c r="K1605" s="238"/>
      <c r="L1605" s="474"/>
      <c r="M1605" s="475"/>
      <c r="N1605" s="65">
        <f t="shared" si="217"/>
        <v>0</v>
      </c>
      <c r="O1605" s="260">
        <f t="shared" si="218"/>
        <v>0</v>
      </c>
      <c r="P1605" s="264" t="s">
        <v>15</v>
      </c>
    </row>
    <row r="1606" spans="1:25" x14ac:dyDescent="0.2">
      <c r="A1606" s="426"/>
      <c r="B1606" s="426"/>
      <c r="Q1606" s="60"/>
      <c r="R1606" s="60"/>
      <c r="S1606" s="60"/>
      <c r="T1606" s="60"/>
      <c r="U1606" s="60"/>
      <c r="V1606" s="60"/>
      <c r="W1606" s="60"/>
      <c r="X1606" s="60"/>
      <c r="Y1606" s="60"/>
    </row>
    <row r="1607" spans="1:25" x14ac:dyDescent="0.2">
      <c r="A1607" s="426"/>
      <c r="B1607" s="426"/>
      <c r="Q1607" s="60"/>
      <c r="R1607" s="60"/>
      <c r="S1607" s="60"/>
      <c r="T1607" s="60"/>
      <c r="U1607" s="60"/>
      <c r="V1607" s="60"/>
      <c r="W1607" s="60"/>
      <c r="X1607" s="60"/>
      <c r="Y1607" s="60"/>
    </row>
    <row r="1608" spans="1:25" x14ac:dyDescent="0.2">
      <c r="A1608" s="426"/>
      <c r="B1608" s="426"/>
      <c r="Q1608" s="60"/>
      <c r="R1608" s="60"/>
      <c r="S1608" s="60"/>
      <c r="T1608" s="60"/>
      <c r="U1608" s="60"/>
      <c r="V1608" s="60"/>
      <c r="W1608" s="60"/>
      <c r="X1608" s="60"/>
      <c r="Y1608" s="60"/>
    </row>
    <row r="1609" spans="1:25" x14ac:dyDescent="0.2">
      <c r="A1609" s="426"/>
      <c r="B1609" s="426"/>
      <c r="Q1609" s="60"/>
      <c r="R1609" s="60"/>
      <c r="S1609" s="60"/>
      <c r="T1609" s="60"/>
      <c r="U1609" s="60"/>
      <c r="V1609" s="60"/>
      <c r="W1609" s="60"/>
      <c r="X1609" s="60"/>
      <c r="Y1609" s="60"/>
    </row>
    <row r="1610" spans="1:25" x14ac:dyDescent="0.2">
      <c r="A1610" s="426"/>
      <c r="B1610" s="426"/>
      <c r="Q1610" s="60"/>
      <c r="R1610" s="60"/>
      <c r="S1610" s="60"/>
      <c r="T1610" s="60"/>
      <c r="U1610" s="60"/>
      <c r="V1610" s="60"/>
      <c r="W1610" s="60"/>
      <c r="X1610" s="60"/>
      <c r="Y1610" s="60"/>
    </row>
    <row r="1611" spans="1:25" x14ac:dyDescent="0.2">
      <c r="A1611" s="426"/>
      <c r="B1611" s="426"/>
      <c r="Q1611" s="60"/>
      <c r="R1611" s="60"/>
      <c r="S1611" s="60"/>
      <c r="T1611" s="60"/>
      <c r="U1611" s="60"/>
      <c r="V1611" s="60"/>
      <c r="W1611" s="60"/>
      <c r="X1611" s="60"/>
      <c r="Y1611" s="60"/>
    </row>
    <row r="1612" spans="1:25" x14ac:dyDescent="0.2">
      <c r="A1612" s="426"/>
      <c r="B1612" s="426"/>
      <c r="Q1612" s="60"/>
      <c r="R1612" s="60"/>
      <c r="S1612" s="60"/>
      <c r="T1612" s="60"/>
      <c r="U1612" s="60"/>
      <c r="V1612" s="60"/>
      <c r="W1612" s="60"/>
      <c r="X1612" s="60"/>
      <c r="Y1612" s="60"/>
    </row>
    <row r="1613" spans="1:25" x14ac:dyDescent="0.2">
      <c r="A1613" s="426"/>
      <c r="B1613" s="426"/>
      <c r="Q1613" s="60"/>
      <c r="R1613" s="60"/>
      <c r="S1613" s="60"/>
      <c r="T1613" s="60"/>
      <c r="U1613" s="60"/>
      <c r="V1613" s="60"/>
      <c r="W1613" s="60"/>
      <c r="X1613" s="60"/>
      <c r="Y1613" s="60"/>
    </row>
    <row r="1614" spans="1:25" x14ac:dyDescent="0.2">
      <c r="A1614" s="426"/>
      <c r="B1614" s="426"/>
      <c r="Q1614" s="60"/>
      <c r="R1614" s="60"/>
      <c r="S1614" s="60"/>
      <c r="T1614" s="60"/>
      <c r="U1614" s="60"/>
      <c r="V1614" s="60"/>
      <c r="W1614" s="60"/>
      <c r="X1614" s="60"/>
      <c r="Y1614" s="60"/>
    </row>
    <row r="1615" spans="1:25" x14ac:dyDescent="0.2">
      <c r="A1615" s="426"/>
      <c r="B1615" s="426"/>
      <c r="Q1615" s="60"/>
      <c r="R1615" s="60"/>
      <c r="S1615" s="60"/>
      <c r="T1615" s="60"/>
      <c r="U1615" s="60"/>
      <c r="V1615" s="60"/>
      <c r="W1615" s="60"/>
      <c r="X1615" s="60"/>
      <c r="Y1615" s="60"/>
    </row>
    <row r="1616" spans="1:25" x14ac:dyDescent="0.2">
      <c r="A1616" s="426"/>
      <c r="B1616" s="426"/>
      <c r="Q1616" s="60"/>
      <c r="R1616" s="60"/>
      <c r="S1616" s="60"/>
      <c r="T1616" s="60"/>
      <c r="U1616" s="60"/>
      <c r="V1616" s="60"/>
      <c r="W1616" s="60"/>
      <c r="X1616" s="60"/>
      <c r="Y1616" s="60"/>
    </row>
    <row r="1617" spans="1:25" ht="34.5" x14ac:dyDescent="0.2">
      <c r="A1617" s="426" t="s">
        <v>3807</v>
      </c>
      <c r="B1617" s="426" t="s">
        <v>61</v>
      </c>
      <c r="D1617" s="476" t="s">
        <v>61</v>
      </c>
      <c r="E1617" s="476"/>
      <c r="F1617" s="476"/>
      <c r="G1617" s="476"/>
      <c r="H1617" s="476"/>
      <c r="I1617" s="476"/>
      <c r="J1617" s="476"/>
      <c r="K1617" s="476"/>
      <c r="Q1617" s="60"/>
      <c r="R1617" s="60"/>
      <c r="S1617" s="60"/>
      <c r="T1617" s="60"/>
      <c r="U1617" s="60"/>
      <c r="V1617" s="60"/>
      <c r="W1617" s="60"/>
      <c r="X1617" s="60"/>
      <c r="Y1617" s="60"/>
    </row>
    <row r="1618" spans="1:25" x14ac:dyDescent="0.2">
      <c r="A1618" s="427"/>
      <c r="B1618" s="427"/>
      <c r="C1618" s="24"/>
      <c r="D1618" s="24"/>
      <c r="E1618" s="477" t="s">
        <v>41</v>
      </c>
      <c r="F1618" s="478" t="s">
        <v>39</v>
      </c>
      <c r="G1618" s="479" t="s">
        <v>6</v>
      </c>
      <c r="H1618" s="481" t="s">
        <v>51</v>
      </c>
      <c r="I1618" s="482" t="s">
        <v>2</v>
      </c>
      <c r="J1618" s="483" t="s">
        <v>3</v>
      </c>
      <c r="K1618" s="491" t="s">
        <v>2474</v>
      </c>
      <c r="L1618" s="460" t="s">
        <v>7</v>
      </c>
      <c r="M1618" s="461"/>
      <c r="N1618" s="461"/>
      <c r="O1618" s="461"/>
      <c r="P1618" s="462"/>
      <c r="Q1618" s="60"/>
      <c r="R1618" s="60"/>
      <c r="S1618" s="60"/>
      <c r="T1618" s="60"/>
      <c r="U1618" s="60"/>
      <c r="V1618" s="60"/>
      <c r="W1618" s="60"/>
      <c r="X1618" s="60"/>
      <c r="Y1618" s="60"/>
    </row>
    <row r="1619" spans="1:25" ht="14.25" customHeight="1" x14ac:dyDescent="0.2">
      <c r="A1619" s="426"/>
      <c r="B1619" s="426"/>
      <c r="C1619" s="463" t="s">
        <v>0</v>
      </c>
      <c r="D1619" s="464" t="s">
        <v>1</v>
      </c>
      <c r="E1619" s="477"/>
      <c r="F1619" s="478"/>
      <c r="G1619" s="480"/>
      <c r="H1619" s="481"/>
      <c r="I1619" s="482"/>
      <c r="J1619" s="483"/>
      <c r="K1619" s="491"/>
      <c r="L1619" s="466" t="s">
        <v>8</v>
      </c>
      <c r="M1619" s="467"/>
      <c r="N1619" s="470" t="s">
        <v>4</v>
      </c>
      <c r="O1619" s="472" t="s">
        <v>9</v>
      </c>
      <c r="P1619" s="473" t="s">
        <v>52</v>
      </c>
      <c r="Q1619" s="60"/>
      <c r="R1619" s="60"/>
      <c r="S1619" s="60"/>
      <c r="T1619" s="60"/>
      <c r="U1619" s="60"/>
      <c r="V1619" s="60"/>
      <c r="W1619" s="60"/>
      <c r="X1619" s="60"/>
      <c r="Y1619" s="60"/>
    </row>
    <row r="1620" spans="1:25" x14ac:dyDescent="0.2">
      <c r="A1620" s="426"/>
      <c r="B1620" s="426"/>
      <c r="C1620" s="463"/>
      <c r="D1620" s="465"/>
      <c r="E1620" s="477"/>
      <c r="F1620" s="478"/>
      <c r="G1620" s="479"/>
      <c r="H1620" s="481"/>
      <c r="I1620" s="482"/>
      <c r="J1620" s="483"/>
      <c r="K1620" s="491"/>
      <c r="L1620" s="468"/>
      <c r="M1620" s="469"/>
      <c r="N1620" s="471"/>
      <c r="O1620" s="472"/>
      <c r="P1620" s="473"/>
      <c r="Q1620" s="60"/>
      <c r="R1620" s="60"/>
      <c r="S1620" s="60"/>
      <c r="T1620" s="60"/>
      <c r="U1620" s="60"/>
      <c r="V1620" s="60"/>
      <c r="W1620" s="60"/>
      <c r="X1620" s="60"/>
      <c r="Y1620" s="60"/>
    </row>
    <row r="1621" spans="1:25" s="60" customFormat="1" ht="12.75" x14ac:dyDescent="0.2">
      <c r="A1621" s="425"/>
      <c r="B1621" s="425" t="s">
        <v>61</v>
      </c>
      <c r="C1621" s="61" t="s">
        <v>2390</v>
      </c>
      <c r="D1621" s="9" t="s">
        <v>2391</v>
      </c>
      <c r="E1621" s="150" t="s">
        <v>1726</v>
      </c>
      <c r="F1621" s="45">
        <v>8</v>
      </c>
      <c r="G1621" s="46">
        <v>3.26</v>
      </c>
      <c r="H1621" s="73">
        <f t="shared" ref="H1621:H1658" si="219">G1621*0.95</f>
        <v>3.0969999999999995</v>
      </c>
      <c r="I1621" s="28" t="s">
        <v>2392</v>
      </c>
      <c r="J1621" s="28" t="s">
        <v>14</v>
      </c>
      <c r="K1621" s="282">
        <f>H1621*4</f>
        <v>12.387999999999998</v>
      </c>
      <c r="L1621" s="458"/>
      <c r="M1621" s="459"/>
      <c r="N1621" s="29">
        <f t="shared" ref="N1621:N1667" si="220">O1621*G1621</f>
        <v>0</v>
      </c>
      <c r="O1621" s="257">
        <f t="shared" ref="O1621:O1667" si="221">M1621+L1621*F1621</f>
        <v>0</v>
      </c>
      <c r="P1621" s="261" t="s">
        <v>15</v>
      </c>
    </row>
    <row r="1622" spans="1:25" s="60" customFormat="1" ht="12.75" x14ac:dyDescent="0.2">
      <c r="A1622" s="425"/>
      <c r="B1622" s="425" t="s">
        <v>61</v>
      </c>
      <c r="C1622" s="104" t="s">
        <v>2393</v>
      </c>
      <c r="D1622" s="9" t="s">
        <v>2394</v>
      </c>
      <c r="E1622" s="150" t="s">
        <v>1726</v>
      </c>
      <c r="F1622" s="26">
        <v>15</v>
      </c>
      <c r="G1622" s="27">
        <v>3.47</v>
      </c>
      <c r="H1622" s="74">
        <f t="shared" si="219"/>
        <v>3.2965</v>
      </c>
      <c r="I1622" s="32" t="s">
        <v>2392</v>
      </c>
      <c r="J1622" s="32" t="s">
        <v>14</v>
      </c>
      <c r="K1622" s="283">
        <f>H1622*4</f>
        <v>13.186</v>
      </c>
      <c r="L1622" s="454"/>
      <c r="M1622" s="455"/>
      <c r="N1622" s="33">
        <f t="shared" si="220"/>
        <v>0</v>
      </c>
      <c r="O1622" s="258">
        <f t="shared" si="221"/>
        <v>0</v>
      </c>
      <c r="P1622" s="262" t="s">
        <v>15</v>
      </c>
    </row>
    <row r="1623" spans="1:25" s="60" customFormat="1" ht="12.75" x14ac:dyDescent="0.2">
      <c r="A1623" s="425" t="s">
        <v>3807</v>
      </c>
      <c r="B1623" s="425" t="s">
        <v>61</v>
      </c>
      <c r="C1623" s="104" t="s">
        <v>2395</v>
      </c>
      <c r="D1623" s="9" t="s">
        <v>2396</v>
      </c>
      <c r="E1623" s="150" t="s">
        <v>1791</v>
      </c>
      <c r="F1623" s="26">
        <v>1</v>
      </c>
      <c r="G1623" s="27">
        <v>44.8</v>
      </c>
      <c r="H1623" s="74">
        <f t="shared" si="219"/>
        <v>42.559999999999995</v>
      </c>
      <c r="I1623" s="32" t="s">
        <v>2392</v>
      </c>
      <c r="J1623" s="32" t="s">
        <v>14</v>
      </c>
      <c r="K1623" s="283">
        <f>H1623/5</f>
        <v>8.5119999999999987</v>
      </c>
      <c r="L1623" s="456"/>
      <c r="M1623" s="457"/>
      <c r="N1623" s="33">
        <f t="shared" si="220"/>
        <v>0</v>
      </c>
      <c r="O1623" s="258">
        <f t="shared" si="221"/>
        <v>0</v>
      </c>
      <c r="P1623" s="262" t="s">
        <v>15</v>
      </c>
    </row>
    <row r="1624" spans="1:25" s="60" customFormat="1" ht="12.75" x14ac:dyDescent="0.2">
      <c r="A1624" s="425"/>
      <c r="B1624" s="425" t="s">
        <v>61</v>
      </c>
      <c r="C1624" s="61" t="s">
        <v>2397</v>
      </c>
      <c r="D1624" s="49" t="s">
        <v>2476</v>
      </c>
      <c r="E1624" s="148" t="s">
        <v>2113</v>
      </c>
      <c r="F1624" s="45">
        <v>1</v>
      </c>
      <c r="G1624" s="46">
        <v>38.5</v>
      </c>
      <c r="H1624" s="73">
        <f t="shared" si="219"/>
        <v>36.574999999999996</v>
      </c>
      <c r="I1624" s="28" t="s">
        <v>2398</v>
      </c>
      <c r="J1624" s="28" t="s">
        <v>14</v>
      </c>
      <c r="K1624" s="282">
        <f>H1624/2</f>
        <v>18.287499999999998</v>
      </c>
      <c r="L1624" s="458"/>
      <c r="M1624" s="459"/>
      <c r="N1624" s="29">
        <f t="shared" si="220"/>
        <v>0</v>
      </c>
      <c r="O1624" s="257">
        <f t="shared" si="221"/>
        <v>0</v>
      </c>
      <c r="P1624" s="261" t="s">
        <v>15</v>
      </c>
    </row>
    <row r="1625" spans="1:25" s="60" customFormat="1" ht="12.75" x14ac:dyDescent="0.2">
      <c r="A1625" s="425"/>
      <c r="B1625" s="425" t="s">
        <v>61</v>
      </c>
      <c r="C1625" s="104" t="s">
        <v>2399</v>
      </c>
      <c r="D1625" s="9" t="s">
        <v>2400</v>
      </c>
      <c r="E1625" s="150" t="s">
        <v>1794</v>
      </c>
      <c r="F1625" s="26">
        <v>6</v>
      </c>
      <c r="G1625" s="27">
        <v>7.64</v>
      </c>
      <c r="H1625" s="74">
        <f t="shared" si="219"/>
        <v>7.2579999999999991</v>
      </c>
      <c r="I1625" s="32" t="s">
        <v>122</v>
      </c>
      <c r="J1625" s="32" t="s">
        <v>14</v>
      </c>
      <c r="K1625" s="283">
        <f>H1625*2</f>
        <v>14.515999999999998</v>
      </c>
      <c r="L1625" s="454"/>
      <c r="M1625" s="455"/>
      <c r="N1625" s="33">
        <f t="shared" si="220"/>
        <v>0</v>
      </c>
      <c r="O1625" s="258">
        <f t="shared" si="221"/>
        <v>0</v>
      </c>
      <c r="P1625" s="262" t="s">
        <v>15</v>
      </c>
    </row>
    <row r="1626" spans="1:25" s="60" customFormat="1" ht="12.75" x14ac:dyDescent="0.2">
      <c r="A1626" s="425" t="s">
        <v>3807</v>
      </c>
      <c r="B1626" s="425" t="s">
        <v>61</v>
      </c>
      <c r="C1626" s="104" t="s">
        <v>2401</v>
      </c>
      <c r="D1626" s="9" t="s">
        <v>2400</v>
      </c>
      <c r="E1626" s="150" t="s">
        <v>1791</v>
      </c>
      <c r="F1626" s="26">
        <v>1</v>
      </c>
      <c r="G1626" s="27">
        <v>74.209999999999994</v>
      </c>
      <c r="H1626" s="74">
        <f t="shared" si="219"/>
        <v>70.499499999999998</v>
      </c>
      <c r="I1626" s="32" t="s">
        <v>122</v>
      </c>
      <c r="J1626" s="32" t="s">
        <v>14</v>
      </c>
      <c r="K1626" s="283">
        <f>H1626/5</f>
        <v>14.0999</v>
      </c>
      <c r="L1626" s="454"/>
      <c r="M1626" s="455"/>
      <c r="N1626" s="33">
        <f t="shared" si="220"/>
        <v>0</v>
      </c>
      <c r="O1626" s="258">
        <f t="shared" si="221"/>
        <v>0</v>
      </c>
      <c r="P1626" s="262" t="s">
        <v>15</v>
      </c>
    </row>
    <row r="1627" spans="1:25" s="60" customFormat="1" ht="12.75" x14ac:dyDescent="0.2">
      <c r="A1627" s="425"/>
      <c r="B1627" s="425" t="s">
        <v>61</v>
      </c>
      <c r="C1627" s="104" t="s">
        <v>2402</v>
      </c>
      <c r="D1627" s="9" t="s">
        <v>2403</v>
      </c>
      <c r="E1627" s="150" t="s">
        <v>2135</v>
      </c>
      <c r="F1627" s="26">
        <v>6</v>
      </c>
      <c r="G1627" s="27">
        <v>4.3</v>
      </c>
      <c r="H1627" s="74">
        <f t="shared" si="219"/>
        <v>4.085</v>
      </c>
      <c r="I1627" s="32" t="s">
        <v>122</v>
      </c>
      <c r="J1627" s="32" t="s">
        <v>14</v>
      </c>
      <c r="K1627" s="283">
        <f>H1627/0.15</f>
        <v>27.233333333333334</v>
      </c>
      <c r="L1627" s="454"/>
      <c r="M1627" s="455"/>
      <c r="N1627" s="33">
        <f t="shared" si="220"/>
        <v>0</v>
      </c>
      <c r="O1627" s="258">
        <f t="shared" si="221"/>
        <v>0</v>
      </c>
      <c r="P1627" s="262" t="s">
        <v>15</v>
      </c>
    </row>
    <row r="1628" spans="1:25" s="60" customFormat="1" ht="12.75" x14ac:dyDescent="0.2">
      <c r="A1628" s="425" t="s">
        <v>3807</v>
      </c>
      <c r="B1628" s="425" t="s">
        <v>61</v>
      </c>
      <c r="C1628" s="62" t="s">
        <v>2404</v>
      </c>
      <c r="D1628" s="10" t="s">
        <v>2403</v>
      </c>
      <c r="E1628" s="151" t="s">
        <v>2113</v>
      </c>
      <c r="F1628" s="36">
        <v>1</v>
      </c>
      <c r="G1628" s="37">
        <v>49</v>
      </c>
      <c r="H1628" s="75">
        <f t="shared" si="219"/>
        <v>46.55</v>
      </c>
      <c r="I1628" s="38" t="s">
        <v>122</v>
      </c>
      <c r="J1628" s="38" t="s">
        <v>14</v>
      </c>
      <c r="K1628" s="284">
        <f>H1628/2</f>
        <v>23.274999999999999</v>
      </c>
      <c r="L1628" s="456"/>
      <c r="M1628" s="457"/>
      <c r="N1628" s="39">
        <f t="shared" si="220"/>
        <v>0</v>
      </c>
      <c r="O1628" s="259">
        <f t="shared" si="221"/>
        <v>0</v>
      </c>
      <c r="P1628" s="263" t="s">
        <v>15</v>
      </c>
    </row>
    <row r="1629" spans="1:25" s="60" customFormat="1" ht="12.75" x14ac:dyDescent="0.2">
      <c r="A1629" s="425" t="s">
        <v>3807</v>
      </c>
      <c r="B1629" s="425" t="s">
        <v>61</v>
      </c>
      <c r="C1629" s="104" t="s">
        <v>2405</v>
      </c>
      <c r="D1629" s="49" t="s">
        <v>2406</v>
      </c>
      <c r="E1629" s="148" t="s">
        <v>2113</v>
      </c>
      <c r="F1629" s="26">
        <v>1</v>
      </c>
      <c r="G1629" s="27">
        <v>40</v>
      </c>
      <c r="H1629" s="74">
        <f t="shared" si="219"/>
        <v>38</v>
      </c>
      <c r="I1629" s="32" t="s">
        <v>2407</v>
      </c>
      <c r="J1629" s="32" t="s">
        <v>14</v>
      </c>
      <c r="K1629" s="283">
        <f>H1629/2</f>
        <v>19</v>
      </c>
      <c r="L1629" s="458"/>
      <c r="M1629" s="459"/>
      <c r="N1629" s="33">
        <f t="shared" si="220"/>
        <v>0</v>
      </c>
      <c r="O1629" s="258">
        <f t="shared" si="221"/>
        <v>0</v>
      </c>
      <c r="P1629" s="262" t="s">
        <v>15</v>
      </c>
    </row>
    <row r="1630" spans="1:25" s="60" customFormat="1" ht="12.75" x14ac:dyDescent="0.2">
      <c r="A1630" s="425" t="s">
        <v>3807</v>
      </c>
      <c r="B1630" s="425" t="s">
        <v>61</v>
      </c>
      <c r="C1630" s="62" t="s">
        <v>2408</v>
      </c>
      <c r="D1630" s="9" t="s">
        <v>2409</v>
      </c>
      <c r="E1630" s="150" t="s">
        <v>2113</v>
      </c>
      <c r="F1630" s="36">
        <v>1</v>
      </c>
      <c r="G1630" s="37">
        <v>37</v>
      </c>
      <c r="H1630" s="75">
        <f t="shared" si="219"/>
        <v>35.15</v>
      </c>
      <c r="I1630" s="38" t="s">
        <v>2407</v>
      </c>
      <c r="J1630" s="38" t="s">
        <v>14</v>
      </c>
      <c r="K1630" s="284">
        <f>H1630/2</f>
        <v>17.574999999999999</v>
      </c>
      <c r="L1630" s="456"/>
      <c r="M1630" s="457"/>
      <c r="N1630" s="39">
        <f t="shared" si="220"/>
        <v>0</v>
      </c>
      <c r="O1630" s="259">
        <f t="shared" si="221"/>
        <v>0</v>
      </c>
      <c r="P1630" s="263" t="s">
        <v>15</v>
      </c>
    </row>
    <row r="1631" spans="1:25" s="60" customFormat="1" ht="12.75" x14ac:dyDescent="0.2">
      <c r="A1631" s="425"/>
      <c r="B1631" s="425" t="s">
        <v>61</v>
      </c>
      <c r="C1631" s="61" t="s">
        <v>2410</v>
      </c>
      <c r="D1631" s="49" t="s">
        <v>2411</v>
      </c>
      <c r="E1631" s="148" t="s">
        <v>2412</v>
      </c>
      <c r="F1631" s="45">
        <v>10</v>
      </c>
      <c r="G1631" s="46">
        <v>2.77</v>
      </c>
      <c r="H1631" s="73">
        <f t="shared" si="219"/>
        <v>2.6315</v>
      </c>
      <c r="I1631" s="28" t="s">
        <v>2407</v>
      </c>
      <c r="J1631" s="28" t="s">
        <v>14</v>
      </c>
      <c r="K1631" s="282">
        <f>H1631/0.125</f>
        <v>21.052</v>
      </c>
      <c r="L1631" s="458"/>
      <c r="M1631" s="459"/>
      <c r="N1631" s="29">
        <f t="shared" si="220"/>
        <v>0</v>
      </c>
      <c r="O1631" s="257">
        <f t="shared" si="221"/>
        <v>0</v>
      </c>
      <c r="P1631" s="261" t="s">
        <v>15</v>
      </c>
    </row>
    <row r="1632" spans="1:25" s="60" customFormat="1" ht="12.75" x14ac:dyDescent="0.2">
      <c r="A1632" s="425" t="s">
        <v>3807</v>
      </c>
      <c r="B1632" s="425" t="s">
        <v>61</v>
      </c>
      <c r="C1632" s="104" t="s">
        <v>2413</v>
      </c>
      <c r="D1632" s="9" t="s">
        <v>2411</v>
      </c>
      <c r="E1632" s="150" t="s">
        <v>1728</v>
      </c>
      <c r="F1632" s="26">
        <v>1</v>
      </c>
      <c r="G1632" s="27">
        <v>17</v>
      </c>
      <c r="H1632" s="74">
        <f t="shared" si="219"/>
        <v>16.149999999999999</v>
      </c>
      <c r="I1632" s="32" t="s">
        <v>2407</v>
      </c>
      <c r="J1632" s="32" t="s">
        <v>14</v>
      </c>
      <c r="K1632" s="283">
        <f>H1632</f>
        <v>16.149999999999999</v>
      </c>
      <c r="L1632" s="454"/>
      <c r="M1632" s="455"/>
      <c r="N1632" s="33">
        <f t="shared" si="220"/>
        <v>0</v>
      </c>
      <c r="O1632" s="258">
        <f t="shared" si="221"/>
        <v>0</v>
      </c>
      <c r="P1632" s="262" t="s">
        <v>15</v>
      </c>
    </row>
    <row r="1633" spans="1:18" s="60" customFormat="1" ht="12.75" x14ac:dyDescent="0.2">
      <c r="A1633" s="425" t="s">
        <v>3807</v>
      </c>
      <c r="B1633" s="425" t="s">
        <v>61</v>
      </c>
      <c r="C1633" s="62" t="s">
        <v>2414</v>
      </c>
      <c r="D1633" s="10" t="s">
        <v>2415</v>
      </c>
      <c r="E1633" s="151" t="s">
        <v>2113</v>
      </c>
      <c r="F1633" s="36">
        <v>1</v>
      </c>
      <c r="G1633" s="37">
        <v>31.5</v>
      </c>
      <c r="H1633" s="75">
        <f t="shared" si="219"/>
        <v>29.924999999999997</v>
      </c>
      <c r="I1633" s="38" t="s">
        <v>2416</v>
      </c>
      <c r="J1633" s="38" t="s">
        <v>14</v>
      </c>
      <c r="K1633" s="284">
        <f>H1633/2</f>
        <v>14.962499999999999</v>
      </c>
      <c r="L1633" s="456"/>
      <c r="M1633" s="457"/>
      <c r="N1633" s="39">
        <f t="shared" si="220"/>
        <v>0</v>
      </c>
      <c r="O1633" s="259">
        <f t="shared" si="221"/>
        <v>0</v>
      </c>
      <c r="P1633" s="263" t="s">
        <v>15</v>
      </c>
    </row>
    <row r="1634" spans="1:18" s="60" customFormat="1" ht="12.75" x14ac:dyDescent="0.2">
      <c r="A1634" s="425"/>
      <c r="B1634" s="425" t="s">
        <v>61</v>
      </c>
      <c r="C1634" s="61" t="s">
        <v>2417</v>
      </c>
      <c r="D1634" s="49" t="s">
        <v>2418</v>
      </c>
      <c r="E1634" s="148" t="s">
        <v>1726</v>
      </c>
      <c r="F1634" s="45">
        <v>6</v>
      </c>
      <c r="G1634" s="46">
        <v>4.71</v>
      </c>
      <c r="H1634" s="73">
        <f t="shared" si="219"/>
        <v>4.4744999999999999</v>
      </c>
      <c r="I1634" s="28" t="s">
        <v>1835</v>
      </c>
      <c r="J1634" s="28" t="s">
        <v>14</v>
      </c>
      <c r="K1634" s="282">
        <f>H1634*4</f>
        <v>17.898</v>
      </c>
      <c r="L1634" s="458"/>
      <c r="M1634" s="459"/>
      <c r="N1634" s="29">
        <f t="shared" si="220"/>
        <v>0</v>
      </c>
      <c r="O1634" s="257">
        <f t="shared" si="221"/>
        <v>0</v>
      </c>
      <c r="P1634" s="261" t="s">
        <v>15</v>
      </c>
    </row>
    <row r="1635" spans="1:18" s="60" customFormat="1" ht="12.75" x14ac:dyDescent="0.2">
      <c r="A1635" s="425" t="s">
        <v>3807</v>
      </c>
      <c r="B1635" s="425" t="s">
        <v>61</v>
      </c>
      <c r="C1635" s="62" t="s">
        <v>3950</v>
      </c>
      <c r="D1635" s="9" t="s">
        <v>3952</v>
      </c>
      <c r="E1635" s="449" t="s">
        <v>3951</v>
      </c>
      <c r="F1635" s="36">
        <v>1</v>
      </c>
      <c r="G1635" s="37">
        <v>164.4</v>
      </c>
      <c r="H1635" s="75">
        <f t="shared" si="219"/>
        <v>156.18</v>
      </c>
      <c r="I1635" s="38" t="s">
        <v>2419</v>
      </c>
      <c r="J1635" s="38" t="s">
        <v>14</v>
      </c>
      <c r="K1635" s="284">
        <f>G1635/11.34</f>
        <v>14.497354497354499</v>
      </c>
      <c r="L1635" s="456"/>
      <c r="M1635" s="457"/>
      <c r="N1635" s="39">
        <f t="shared" si="220"/>
        <v>0</v>
      </c>
      <c r="O1635" s="259">
        <f t="shared" si="221"/>
        <v>0</v>
      </c>
      <c r="P1635" s="263" t="s">
        <v>15</v>
      </c>
    </row>
    <row r="1636" spans="1:18" s="322" customFormat="1" ht="12.75" x14ac:dyDescent="0.2">
      <c r="A1636" s="425" t="s">
        <v>3807</v>
      </c>
      <c r="B1636" s="425" t="s">
        <v>61</v>
      </c>
      <c r="C1636" s="104" t="s">
        <v>2420</v>
      </c>
      <c r="D1636" s="49" t="s">
        <v>3933</v>
      </c>
      <c r="E1636" s="148" t="s">
        <v>2421</v>
      </c>
      <c r="F1636" s="26">
        <v>1</v>
      </c>
      <c r="G1636" s="27">
        <v>9.3000000000000007</v>
      </c>
      <c r="H1636" s="74">
        <f t="shared" si="219"/>
        <v>8.8350000000000009</v>
      </c>
      <c r="I1636" s="32" t="s">
        <v>2422</v>
      </c>
      <c r="J1636" s="32" t="s">
        <v>14</v>
      </c>
      <c r="K1636" s="283">
        <f>H1636/1.5</f>
        <v>5.8900000000000006</v>
      </c>
      <c r="L1636" s="458"/>
      <c r="M1636" s="459"/>
      <c r="N1636" s="33">
        <f t="shared" si="220"/>
        <v>0</v>
      </c>
      <c r="O1636" s="258">
        <f t="shared" si="221"/>
        <v>0</v>
      </c>
      <c r="P1636" s="262" t="s">
        <v>15</v>
      </c>
      <c r="Q1636" s="60"/>
      <c r="R1636" s="60"/>
    </row>
    <row r="1637" spans="1:18" s="322" customFormat="1" ht="12.75" x14ac:dyDescent="0.2">
      <c r="A1637" s="425" t="s">
        <v>3807</v>
      </c>
      <c r="B1637" s="425" t="s">
        <v>61</v>
      </c>
      <c r="C1637" s="62" t="s">
        <v>3932</v>
      </c>
      <c r="D1637" s="10" t="s">
        <v>3935</v>
      </c>
      <c r="E1637" s="151" t="s">
        <v>3934</v>
      </c>
      <c r="F1637" s="36">
        <v>1</v>
      </c>
      <c r="G1637" s="37">
        <v>23</v>
      </c>
      <c r="H1637" s="75">
        <f t="shared" ref="H1637" si="222">G1637*0.95</f>
        <v>21.849999999999998</v>
      </c>
      <c r="I1637" s="38" t="s">
        <v>3064</v>
      </c>
      <c r="J1637" s="38" t="s">
        <v>14</v>
      </c>
      <c r="K1637" s="284">
        <f>H1637/4</f>
        <v>5.4624999999999995</v>
      </c>
      <c r="L1637" s="456"/>
      <c r="M1637" s="457"/>
      <c r="N1637" s="39">
        <f t="shared" ref="N1637" si="223">O1637*G1637</f>
        <v>0</v>
      </c>
      <c r="O1637" s="259">
        <f t="shared" ref="O1637" si="224">M1637+L1637*F1637</f>
        <v>0</v>
      </c>
      <c r="P1637" s="263" t="s">
        <v>15</v>
      </c>
      <c r="Q1637" s="60"/>
      <c r="R1637" s="60"/>
    </row>
    <row r="1638" spans="1:18" s="60" customFormat="1" ht="12.75" x14ac:dyDescent="0.2">
      <c r="A1638" s="425" t="s">
        <v>3807</v>
      </c>
      <c r="B1638" s="425" t="s">
        <v>61</v>
      </c>
      <c r="C1638" s="104" t="s">
        <v>2423</v>
      </c>
      <c r="D1638" s="51" t="s">
        <v>2475</v>
      </c>
      <c r="E1638" s="280" t="s">
        <v>2424</v>
      </c>
      <c r="F1638" s="26">
        <v>1</v>
      </c>
      <c r="G1638" s="27">
        <v>44.14</v>
      </c>
      <c r="H1638" s="74">
        <f t="shared" si="219"/>
        <v>41.933</v>
      </c>
      <c r="I1638" s="32"/>
      <c r="J1638" s="32" t="s">
        <v>14</v>
      </c>
      <c r="K1638" s="283">
        <f>H1638/2.5</f>
        <v>16.773199999999999</v>
      </c>
      <c r="L1638" s="474"/>
      <c r="M1638" s="475"/>
      <c r="N1638" s="33">
        <f t="shared" si="220"/>
        <v>0</v>
      </c>
      <c r="O1638" s="258">
        <f t="shared" si="221"/>
        <v>0</v>
      </c>
      <c r="P1638" s="262" t="s">
        <v>15</v>
      </c>
    </row>
    <row r="1639" spans="1:18" s="60" customFormat="1" ht="12.75" x14ac:dyDescent="0.2">
      <c r="A1639" s="425"/>
      <c r="B1639" s="425" t="s">
        <v>61</v>
      </c>
      <c r="C1639" s="61" t="s">
        <v>2425</v>
      </c>
      <c r="D1639" s="49" t="s">
        <v>2426</v>
      </c>
      <c r="E1639" s="148" t="s">
        <v>1726</v>
      </c>
      <c r="F1639" s="45">
        <v>12</v>
      </c>
      <c r="G1639" s="46">
        <v>2.85</v>
      </c>
      <c r="H1639" s="73">
        <f t="shared" si="219"/>
        <v>2.7075</v>
      </c>
      <c r="I1639" s="28" t="s">
        <v>2427</v>
      </c>
      <c r="J1639" s="28" t="s">
        <v>14</v>
      </c>
      <c r="K1639" s="282">
        <f>H1639*4</f>
        <v>10.83</v>
      </c>
      <c r="L1639" s="458"/>
      <c r="M1639" s="459"/>
      <c r="N1639" s="29">
        <f t="shared" si="220"/>
        <v>0</v>
      </c>
      <c r="O1639" s="257">
        <f t="shared" si="221"/>
        <v>0</v>
      </c>
      <c r="P1639" s="261" t="s">
        <v>15</v>
      </c>
    </row>
    <row r="1640" spans="1:18" s="60" customFormat="1" ht="12.75" x14ac:dyDescent="0.2">
      <c r="A1640" s="425" t="s">
        <v>3807</v>
      </c>
      <c r="B1640" s="425" t="s">
        <v>61</v>
      </c>
      <c r="C1640" s="104" t="s">
        <v>2428</v>
      </c>
      <c r="D1640" s="9" t="s">
        <v>2429</v>
      </c>
      <c r="E1640" s="150" t="s">
        <v>1791</v>
      </c>
      <c r="F1640" s="26">
        <v>1</v>
      </c>
      <c r="G1640" s="79">
        <v>37.200000000000003</v>
      </c>
      <c r="H1640" s="80">
        <f t="shared" si="219"/>
        <v>35.340000000000003</v>
      </c>
      <c r="I1640" s="102" t="s">
        <v>2392</v>
      </c>
      <c r="J1640" s="32" t="s">
        <v>14</v>
      </c>
      <c r="K1640" s="285">
        <f>G1640/5</f>
        <v>7.44</v>
      </c>
      <c r="L1640" s="454"/>
      <c r="M1640" s="455"/>
      <c r="N1640" s="33">
        <f t="shared" si="220"/>
        <v>0</v>
      </c>
      <c r="O1640" s="258">
        <f t="shared" si="221"/>
        <v>0</v>
      </c>
      <c r="P1640" s="262" t="s">
        <v>15</v>
      </c>
    </row>
    <row r="1641" spans="1:18" s="60" customFormat="1" ht="12.75" x14ac:dyDescent="0.2">
      <c r="A1641" s="425" t="s">
        <v>3807</v>
      </c>
      <c r="B1641" s="425" t="s">
        <v>61</v>
      </c>
      <c r="C1641" s="62" t="s">
        <v>2430</v>
      </c>
      <c r="D1641" s="10" t="s">
        <v>2431</v>
      </c>
      <c r="E1641" s="151" t="s">
        <v>1791</v>
      </c>
      <c r="F1641" s="36">
        <v>1</v>
      </c>
      <c r="G1641" s="81">
        <v>42.1</v>
      </c>
      <c r="H1641" s="82">
        <f t="shared" si="219"/>
        <v>39.994999999999997</v>
      </c>
      <c r="I1641" s="83" t="s">
        <v>122</v>
      </c>
      <c r="J1641" s="38" t="s">
        <v>14</v>
      </c>
      <c r="K1641" s="286">
        <f>G1641/5</f>
        <v>8.42</v>
      </c>
      <c r="L1641" s="456"/>
      <c r="M1641" s="457"/>
      <c r="N1641" s="39">
        <f t="shared" si="220"/>
        <v>0</v>
      </c>
      <c r="O1641" s="259">
        <f t="shared" si="221"/>
        <v>0</v>
      </c>
      <c r="P1641" s="263" t="s">
        <v>15</v>
      </c>
    </row>
    <row r="1642" spans="1:18" s="60" customFormat="1" ht="12.75" x14ac:dyDescent="0.2">
      <c r="A1642" s="425" t="s">
        <v>3807</v>
      </c>
      <c r="B1642" s="425" t="s">
        <v>61</v>
      </c>
      <c r="C1642" s="62" t="s">
        <v>2432</v>
      </c>
      <c r="D1642" s="51" t="s">
        <v>2433</v>
      </c>
      <c r="E1642" s="280" t="s">
        <v>1794</v>
      </c>
      <c r="F1642" s="36">
        <v>1</v>
      </c>
      <c r="G1642" s="37">
        <v>14.2</v>
      </c>
      <c r="H1642" s="75">
        <f t="shared" si="219"/>
        <v>13.489999999999998</v>
      </c>
      <c r="I1642" s="38" t="s">
        <v>212</v>
      </c>
      <c r="J1642" s="38" t="s">
        <v>14</v>
      </c>
      <c r="K1642" s="284">
        <f>H1642*2</f>
        <v>26.979999999999997</v>
      </c>
      <c r="L1642" s="474"/>
      <c r="M1642" s="475"/>
      <c r="N1642" s="39">
        <f t="shared" si="220"/>
        <v>0</v>
      </c>
      <c r="O1642" s="259">
        <f t="shared" si="221"/>
        <v>0</v>
      </c>
      <c r="P1642" s="263">
        <v>20</v>
      </c>
    </row>
    <row r="1643" spans="1:18" s="60" customFormat="1" ht="12.75" x14ac:dyDescent="0.2">
      <c r="A1643" s="425" t="s">
        <v>3807</v>
      </c>
      <c r="B1643" s="425" t="s">
        <v>61</v>
      </c>
      <c r="C1643" s="104" t="s">
        <v>3841</v>
      </c>
      <c r="D1643" s="49" t="s">
        <v>2434</v>
      </c>
      <c r="E1643" s="148" t="s">
        <v>2424</v>
      </c>
      <c r="F1643" s="26">
        <v>1</v>
      </c>
      <c r="G1643" s="27">
        <v>36.25</v>
      </c>
      <c r="H1643" s="74">
        <f t="shared" si="219"/>
        <v>34.4375</v>
      </c>
      <c r="I1643" s="32" t="s">
        <v>2419</v>
      </c>
      <c r="J1643" s="32" t="s">
        <v>14</v>
      </c>
      <c r="K1643" s="283">
        <f>H1643/2.5</f>
        <v>13.775</v>
      </c>
      <c r="L1643" s="458"/>
      <c r="M1643" s="459"/>
      <c r="N1643" s="33">
        <f t="shared" si="220"/>
        <v>0</v>
      </c>
      <c r="O1643" s="258">
        <f t="shared" si="221"/>
        <v>0</v>
      </c>
      <c r="P1643" s="262" t="s">
        <v>15</v>
      </c>
    </row>
    <row r="1644" spans="1:18" s="60" customFormat="1" ht="12.75" x14ac:dyDescent="0.2">
      <c r="A1644" s="425" t="s">
        <v>3807</v>
      </c>
      <c r="B1644" s="425" t="s">
        <v>61</v>
      </c>
      <c r="C1644" s="62" t="s">
        <v>2435</v>
      </c>
      <c r="D1644" s="10" t="s">
        <v>2436</v>
      </c>
      <c r="E1644" s="151" t="s">
        <v>2424</v>
      </c>
      <c r="F1644" s="36">
        <v>1</v>
      </c>
      <c r="G1644" s="37">
        <v>37.9</v>
      </c>
      <c r="H1644" s="75">
        <f t="shared" si="219"/>
        <v>36.004999999999995</v>
      </c>
      <c r="I1644" s="38" t="s">
        <v>2419</v>
      </c>
      <c r="J1644" s="38" t="s">
        <v>14</v>
      </c>
      <c r="K1644" s="284">
        <f>H1644/2.5</f>
        <v>14.401999999999997</v>
      </c>
      <c r="L1644" s="456"/>
      <c r="M1644" s="457"/>
      <c r="N1644" s="39">
        <f t="shared" si="220"/>
        <v>0</v>
      </c>
      <c r="O1644" s="259">
        <f t="shared" si="221"/>
        <v>0</v>
      </c>
      <c r="P1644" s="263" t="s">
        <v>15</v>
      </c>
    </row>
    <row r="1645" spans="1:18" s="60" customFormat="1" ht="12.75" x14ac:dyDescent="0.2">
      <c r="A1645" s="425" t="s">
        <v>3807</v>
      </c>
      <c r="B1645" s="425" t="s">
        <v>61</v>
      </c>
      <c r="C1645" s="61" t="s">
        <v>2437</v>
      </c>
      <c r="D1645" s="51" t="s">
        <v>2438</v>
      </c>
      <c r="E1645" s="280" t="s">
        <v>2439</v>
      </c>
      <c r="F1645" s="45">
        <v>1</v>
      </c>
      <c r="G1645" s="46">
        <v>47.4</v>
      </c>
      <c r="H1645" s="73">
        <f t="shared" si="219"/>
        <v>45.029999999999994</v>
      </c>
      <c r="I1645" s="28" t="s">
        <v>2392</v>
      </c>
      <c r="J1645" s="28" t="s">
        <v>14</v>
      </c>
      <c r="K1645" s="282">
        <f>H1645/6</f>
        <v>7.504999999999999</v>
      </c>
      <c r="L1645" s="474"/>
      <c r="M1645" s="475"/>
      <c r="N1645" s="29">
        <f t="shared" si="220"/>
        <v>0</v>
      </c>
      <c r="O1645" s="257">
        <f t="shared" si="221"/>
        <v>0</v>
      </c>
      <c r="P1645" s="261" t="s">
        <v>15</v>
      </c>
    </row>
    <row r="1646" spans="1:18" s="60" customFormat="1" ht="12.75" x14ac:dyDescent="0.2">
      <c r="A1646" s="425"/>
      <c r="B1646" s="425" t="s">
        <v>61</v>
      </c>
      <c r="C1646" s="61" t="s">
        <v>2440</v>
      </c>
      <c r="D1646" s="49" t="s">
        <v>2441</v>
      </c>
      <c r="E1646" s="148" t="s">
        <v>1794</v>
      </c>
      <c r="F1646" s="45">
        <v>6</v>
      </c>
      <c r="G1646" s="46">
        <v>6.64</v>
      </c>
      <c r="H1646" s="73">
        <f t="shared" si="219"/>
        <v>6.3079999999999998</v>
      </c>
      <c r="I1646" s="28" t="s">
        <v>2392</v>
      </c>
      <c r="J1646" s="28" t="s">
        <v>14</v>
      </c>
      <c r="K1646" s="282">
        <f>H1646*2</f>
        <v>12.616</v>
      </c>
      <c r="L1646" s="458"/>
      <c r="M1646" s="459"/>
      <c r="N1646" s="29">
        <f t="shared" si="220"/>
        <v>0</v>
      </c>
      <c r="O1646" s="257">
        <f t="shared" si="221"/>
        <v>0</v>
      </c>
      <c r="P1646" s="261" t="s">
        <v>15</v>
      </c>
    </row>
    <row r="1647" spans="1:18" s="60" customFormat="1" ht="12.75" x14ac:dyDescent="0.2">
      <c r="A1647" s="425" t="s">
        <v>3807</v>
      </c>
      <c r="B1647" s="425" t="s">
        <v>61</v>
      </c>
      <c r="C1647" s="62" t="s">
        <v>2442</v>
      </c>
      <c r="D1647" s="9" t="s">
        <v>2441</v>
      </c>
      <c r="E1647" s="150" t="s">
        <v>1791</v>
      </c>
      <c r="F1647" s="26">
        <v>1</v>
      </c>
      <c r="G1647" s="27">
        <v>64.209999999999994</v>
      </c>
      <c r="H1647" s="74">
        <f t="shared" si="219"/>
        <v>60.999499999999991</v>
      </c>
      <c r="I1647" s="32" t="s">
        <v>2392</v>
      </c>
      <c r="J1647" s="32" t="s">
        <v>14</v>
      </c>
      <c r="K1647" s="283">
        <f>H1647/5</f>
        <v>12.199899999999998</v>
      </c>
      <c r="L1647" s="456"/>
      <c r="M1647" s="457"/>
      <c r="N1647" s="33">
        <f t="shared" si="220"/>
        <v>0</v>
      </c>
      <c r="O1647" s="258">
        <f t="shared" si="221"/>
        <v>0</v>
      </c>
      <c r="P1647" s="262" t="s">
        <v>15</v>
      </c>
    </row>
    <row r="1648" spans="1:18" s="60" customFormat="1" ht="12.75" x14ac:dyDescent="0.2">
      <c r="A1648" s="425" t="s">
        <v>3807</v>
      </c>
      <c r="B1648" s="425" t="s">
        <v>61</v>
      </c>
      <c r="C1648" s="61" t="s">
        <v>2443</v>
      </c>
      <c r="D1648" s="51" t="s">
        <v>2444</v>
      </c>
      <c r="E1648" s="280" t="s">
        <v>2113</v>
      </c>
      <c r="F1648" s="45">
        <v>1</v>
      </c>
      <c r="G1648" s="46">
        <v>39.5</v>
      </c>
      <c r="H1648" s="73">
        <f t="shared" si="219"/>
        <v>37.524999999999999</v>
      </c>
      <c r="I1648" s="28" t="s">
        <v>2416</v>
      </c>
      <c r="J1648" s="28" t="s">
        <v>14</v>
      </c>
      <c r="K1648" s="282">
        <f>H1648/2</f>
        <v>18.762499999999999</v>
      </c>
      <c r="L1648" s="474"/>
      <c r="M1648" s="475"/>
      <c r="N1648" s="29">
        <f t="shared" si="220"/>
        <v>0</v>
      </c>
      <c r="O1648" s="257">
        <f t="shared" si="221"/>
        <v>0</v>
      </c>
      <c r="P1648" s="261" t="s">
        <v>15</v>
      </c>
    </row>
    <row r="1649" spans="1:25" s="60" customFormat="1" ht="12.75" x14ac:dyDescent="0.2">
      <c r="A1649" s="425"/>
      <c r="B1649" s="425" t="s">
        <v>61</v>
      </c>
      <c r="C1649" s="61" t="s">
        <v>2445</v>
      </c>
      <c r="D1649" s="49" t="s">
        <v>2446</v>
      </c>
      <c r="E1649" s="148" t="s">
        <v>1785</v>
      </c>
      <c r="F1649" s="45">
        <v>10</v>
      </c>
      <c r="G1649" s="46">
        <v>2.5499999999999998</v>
      </c>
      <c r="H1649" s="73">
        <f t="shared" si="219"/>
        <v>2.4224999999999999</v>
      </c>
      <c r="I1649" s="28" t="s">
        <v>212</v>
      </c>
      <c r="J1649" s="28" t="s">
        <v>14</v>
      </c>
      <c r="K1649" s="282">
        <f>H1649*10</f>
        <v>24.224999999999998</v>
      </c>
      <c r="L1649" s="458"/>
      <c r="M1649" s="459"/>
      <c r="N1649" s="29">
        <f t="shared" si="220"/>
        <v>0</v>
      </c>
      <c r="O1649" s="257">
        <f t="shared" si="221"/>
        <v>0</v>
      </c>
      <c r="P1649" s="261" t="s">
        <v>15</v>
      </c>
    </row>
    <row r="1650" spans="1:25" s="60" customFormat="1" ht="12.75" x14ac:dyDescent="0.2">
      <c r="A1650" s="425" t="s">
        <v>3807</v>
      </c>
      <c r="B1650" s="425" t="s">
        <v>61</v>
      </c>
      <c r="C1650" s="104" t="s">
        <v>2447</v>
      </c>
      <c r="D1650" s="9" t="s">
        <v>2448</v>
      </c>
      <c r="E1650" s="150" t="s">
        <v>2113</v>
      </c>
      <c r="F1650" s="26">
        <v>1</v>
      </c>
      <c r="G1650" s="27">
        <v>39.5</v>
      </c>
      <c r="H1650" s="74">
        <f t="shared" si="219"/>
        <v>37.524999999999999</v>
      </c>
      <c r="I1650" s="32" t="s">
        <v>2407</v>
      </c>
      <c r="J1650" s="32" t="s">
        <v>14</v>
      </c>
      <c r="K1650" s="283">
        <f>H1650/2</f>
        <v>18.762499999999999</v>
      </c>
      <c r="L1650" s="456"/>
      <c r="M1650" s="457"/>
      <c r="N1650" s="33">
        <f t="shared" si="220"/>
        <v>0</v>
      </c>
      <c r="O1650" s="258">
        <f t="shared" si="221"/>
        <v>0</v>
      </c>
      <c r="P1650" s="262" t="s">
        <v>15</v>
      </c>
    </row>
    <row r="1651" spans="1:25" s="60" customFormat="1" ht="12.75" x14ac:dyDescent="0.2">
      <c r="A1651" s="425" t="s">
        <v>3807</v>
      </c>
      <c r="B1651" s="425" t="s">
        <v>61</v>
      </c>
      <c r="C1651" s="105" t="s">
        <v>2449</v>
      </c>
      <c r="D1651" s="51" t="s">
        <v>2450</v>
      </c>
      <c r="E1651" s="280" t="s">
        <v>1791</v>
      </c>
      <c r="F1651" s="64">
        <v>1</v>
      </c>
      <c r="G1651" s="76">
        <v>92.5</v>
      </c>
      <c r="H1651" s="77">
        <f t="shared" si="219"/>
        <v>87.875</v>
      </c>
      <c r="I1651" s="78" t="s">
        <v>3818</v>
      </c>
      <c r="J1651" s="78" t="s">
        <v>14</v>
      </c>
      <c r="K1651" s="287">
        <f>H1651/5</f>
        <v>17.574999999999999</v>
      </c>
      <c r="L1651" s="474"/>
      <c r="M1651" s="475"/>
      <c r="N1651" s="65">
        <f t="shared" si="220"/>
        <v>0</v>
      </c>
      <c r="O1651" s="260">
        <f t="shared" si="221"/>
        <v>0</v>
      </c>
      <c r="P1651" s="264" t="s">
        <v>15</v>
      </c>
    </row>
    <row r="1652" spans="1:25" s="60" customFormat="1" ht="12.75" x14ac:dyDescent="0.2">
      <c r="A1652" s="425"/>
      <c r="B1652" s="425" t="s">
        <v>61</v>
      </c>
      <c r="C1652" s="104" t="s">
        <v>2451</v>
      </c>
      <c r="D1652" s="49" t="s">
        <v>2452</v>
      </c>
      <c r="E1652" s="148" t="s">
        <v>1794</v>
      </c>
      <c r="F1652" s="26">
        <v>15</v>
      </c>
      <c r="G1652" s="27">
        <v>4.84</v>
      </c>
      <c r="H1652" s="74">
        <f t="shared" si="219"/>
        <v>4.5979999999999999</v>
      </c>
      <c r="I1652" s="32" t="s">
        <v>123</v>
      </c>
      <c r="J1652" s="32" t="s">
        <v>14</v>
      </c>
      <c r="K1652" s="283">
        <f>H1652*2</f>
        <v>9.1959999999999997</v>
      </c>
      <c r="L1652" s="474"/>
      <c r="M1652" s="475"/>
      <c r="N1652" s="33">
        <f t="shared" si="220"/>
        <v>0</v>
      </c>
      <c r="O1652" s="258">
        <f t="shared" si="221"/>
        <v>0</v>
      </c>
      <c r="P1652" s="262" t="s">
        <v>15</v>
      </c>
    </row>
    <row r="1653" spans="1:25" s="60" customFormat="1" ht="12.75" x14ac:dyDescent="0.2">
      <c r="A1653" s="425"/>
      <c r="B1653" s="425" t="s">
        <v>61</v>
      </c>
      <c r="C1653" s="104" t="s">
        <v>2453</v>
      </c>
      <c r="D1653" s="9" t="s">
        <v>2473</v>
      </c>
      <c r="E1653" s="150" t="s">
        <v>1794</v>
      </c>
      <c r="F1653" s="26">
        <v>15</v>
      </c>
      <c r="G1653" s="27">
        <v>6.79</v>
      </c>
      <c r="H1653" s="74">
        <f t="shared" si="219"/>
        <v>6.4504999999999999</v>
      </c>
      <c r="I1653" s="32" t="s">
        <v>123</v>
      </c>
      <c r="J1653" s="32" t="s">
        <v>14</v>
      </c>
      <c r="K1653" s="283">
        <f>H1653*2</f>
        <v>12.901</v>
      </c>
      <c r="L1653" s="474"/>
      <c r="M1653" s="475"/>
      <c r="N1653" s="33">
        <f t="shared" si="220"/>
        <v>0</v>
      </c>
      <c r="O1653" s="258">
        <f t="shared" si="221"/>
        <v>0</v>
      </c>
      <c r="P1653" s="262" t="s">
        <v>15</v>
      </c>
    </row>
    <row r="1654" spans="1:25" s="60" customFormat="1" ht="12.75" x14ac:dyDescent="0.2">
      <c r="A1654" s="425" t="s">
        <v>3807</v>
      </c>
      <c r="B1654" s="425" t="s">
        <v>61</v>
      </c>
      <c r="C1654" s="104" t="s">
        <v>2454</v>
      </c>
      <c r="D1654" s="9" t="s">
        <v>2455</v>
      </c>
      <c r="E1654" s="150" t="s">
        <v>2197</v>
      </c>
      <c r="F1654" s="26">
        <v>2</v>
      </c>
      <c r="G1654" s="27">
        <v>26.85</v>
      </c>
      <c r="H1654" s="74">
        <f t="shared" si="219"/>
        <v>25.5075</v>
      </c>
      <c r="I1654" s="32" t="s">
        <v>123</v>
      </c>
      <c r="J1654" s="32" t="s">
        <v>14</v>
      </c>
      <c r="K1654" s="283">
        <f>H1654/3</f>
        <v>8.5024999999999995</v>
      </c>
      <c r="L1654" s="474"/>
      <c r="M1654" s="475"/>
      <c r="N1654" s="33">
        <f t="shared" si="220"/>
        <v>0</v>
      </c>
      <c r="O1654" s="258">
        <f t="shared" si="221"/>
        <v>0</v>
      </c>
      <c r="P1654" s="262" t="s">
        <v>15</v>
      </c>
    </row>
    <row r="1655" spans="1:25" s="60" customFormat="1" ht="12.75" x14ac:dyDescent="0.2">
      <c r="A1655" s="425" t="s">
        <v>3807</v>
      </c>
      <c r="B1655" s="425" t="s">
        <v>61</v>
      </c>
      <c r="C1655" s="104" t="s">
        <v>2456</v>
      </c>
      <c r="D1655" s="10" t="s">
        <v>2473</v>
      </c>
      <c r="E1655" s="151" t="s">
        <v>2197</v>
      </c>
      <c r="F1655" s="26">
        <v>2</v>
      </c>
      <c r="G1655" s="27">
        <v>30.2</v>
      </c>
      <c r="H1655" s="74">
        <f t="shared" si="219"/>
        <v>28.689999999999998</v>
      </c>
      <c r="I1655" s="32" t="s">
        <v>123</v>
      </c>
      <c r="J1655" s="32" t="s">
        <v>14</v>
      </c>
      <c r="K1655" s="283">
        <f>H1655/3</f>
        <v>9.5633333333333326</v>
      </c>
      <c r="L1655" s="474"/>
      <c r="M1655" s="475"/>
      <c r="N1655" s="33">
        <f t="shared" si="220"/>
        <v>0</v>
      </c>
      <c r="O1655" s="258">
        <f t="shared" si="221"/>
        <v>0</v>
      </c>
      <c r="P1655" s="262" t="s">
        <v>15</v>
      </c>
    </row>
    <row r="1656" spans="1:25" s="60" customFormat="1" ht="12.75" x14ac:dyDescent="0.2">
      <c r="A1656" s="425"/>
      <c r="B1656" s="425" t="s">
        <v>61</v>
      </c>
      <c r="C1656" s="61" t="s">
        <v>2457</v>
      </c>
      <c r="D1656" s="49" t="s">
        <v>2458</v>
      </c>
      <c r="E1656" s="148" t="s">
        <v>1780</v>
      </c>
      <c r="F1656" s="45">
        <v>10</v>
      </c>
      <c r="G1656" s="46">
        <v>1.79</v>
      </c>
      <c r="H1656" s="73">
        <f t="shared" si="219"/>
        <v>1.7004999999999999</v>
      </c>
      <c r="I1656" s="28" t="s">
        <v>2427</v>
      </c>
      <c r="J1656" s="28" t="s">
        <v>14</v>
      </c>
      <c r="K1656" s="282">
        <f>H1656*5</f>
        <v>8.5024999999999995</v>
      </c>
      <c r="L1656" s="458"/>
      <c r="M1656" s="459"/>
      <c r="N1656" s="29">
        <f t="shared" si="220"/>
        <v>0</v>
      </c>
      <c r="O1656" s="257">
        <f t="shared" si="221"/>
        <v>0</v>
      </c>
      <c r="P1656" s="261" t="s">
        <v>15</v>
      </c>
    </row>
    <row r="1657" spans="1:25" s="60" customFormat="1" ht="12.75" x14ac:dyDescent="0.2">
      <c r="A1657" s="425"/>
      <c r="B1657" s="425" t="s">
        <v>61</v>
      </c>
      <c r="C1657" s="104" t="s">
        <v>2459</v>
      </c>
      <c r="D1657" s="9" t="s">
        <v>2460</v>
      </c>
      <c r="E1657" s="150" t="s">
        <v>1726</v>
      </c>
      <c r="F1657" s="26">
        <v>15</v>
      </c>
      <c r="G1657" s="27">
        <v>1.73</v>
      </c>
      <c r="H1657" s="74">
        <f t="shared" si="219"/>
        <v>1.6435</v>
      </c>
      <c r="I1657" s="32" t="s">
        <v>2392</v>
      </c>
      <c r="J1657" s="32" t="s">
        <v>14</v>
      </c>
      <c r="K1657" s="283">
        <f>H1657*4</f>
        <v>6.5739999999999998</v>
      </c>
      <c r="L1657" s="454"/>
      <c r="M1657" s="455"/>
      <c r="N1657" s="33">
        <f t="shared" si="220"/>
        <v>0</v>
      </c>
      <c r="O1657" s="258">
        <f t="shared" si="221"/>
        <v>0</v>
      </c>
      <c r="P1657" s="262" t="s">
        <v>15</v>
      </c>
    </row>
    <row r="1658" spans="1:25" s="60" customFormat="1" ht="12.75" x14ac:dyDescent="0.2">
      <c r="A1658" s="425" t="s">
        <v>3807</v>
      </c>
      <c r="B1658" s="425" t="s">
        <v>61</v>
      </c>
      <c r="C1658" s="62" t="s">
        <v>2461</v>
      </c>
      <c r="D1658" s="10" t="s">
        <v>2477</v>
      </c>
      <c r="E1658" s="281" t="s">
        <v>2462</v>
      </c>
      <c r="F1658" s="36">
        <v>1</v>
      </c>
      <c r="G1658" s="37">
        <v>63.95</v>
      </c>
      <c r="H1658" s="75">
        <f t="shared" si="219"/>
        <v>60.752499999999998</v>
      </c>
      <c r="I1658" s="38" t="s">
        <v>2392</v>
      </c>
      <c r="J1658" s="38" t="s">
        <v>14</v>
      </c>
      <c r="K1658" s="284">
        <f>H1658/12.5</f>
        <v>4.8601999999999999</v>
      </c>
      <c r="L1658" s="456"/>
      <c r="M1658" s="457"/>
      <c r="N1658" s="39">
        <f t="shared" si="220"/>
        <v>0</v>
      </c>
      <c r="O1658" s="259">
        <f t="shared" si="221"/>
        <v>0</v>
      </c>
      <c r="P1658" s="263" t="s">
        <v>15</v>
      </c>
    </row>
    <row r="1659" spans="1:25" ht="23.25" x14ac:dyDescent="0.35">
      <c r="A1659" s="426"/>
      <c r="B1659" s="426" t="s">
        <v>61</v>
      </c>
      <c r="D1659" s="252" t="s">
        <v>2463</v>
      </c>
      <c r="E1659" s="252"/>
      <c r="F1659" s="252"/>
      <c r="G1659" s="252"/>
      <c r="H1659" s="252"/>
      <c r="I1659" s="252"/>
      <c r="J1659" s="252"/>
      <c r="K1659" s="252"/>
      <c r="L1659" s="252"/>
      <c r="M1659" s="252"/>
      <c r="N1659" s="252"/>
      <c r="O1659" s="1"/>
      <c r="P1659" s="22"/>
      <c r="Q1659" s="60"/>
      <c r="R1659" s="60"/>
      <c r="S1659" s="60"/>
      <c r="T1659" s="60"/>
      <c r="U1659" s="60"/>
      <c r="V1659" s="60"/>
      <c r="W1659" s="60"/>
      <c r="X1659" s="60"/>
      <c r="Y1659" s="60"/>
    </row>
    <row r="1660" spans="1:25" s="322" customFormat="1" ht="12.75" x14ac:dyDescent="0.2">
      <c r="A1660" s="425" t="s">
        <v>3807</v>
      </c>
      <c r="B1660" s="425" t="s">
        <v>61</v>
      </c>
      <c r="C1660" s="61" t="s">
        <v>3937</v>
      </c>
      <c r="D1660" s="143" t="s">
        <v>3936</v>
      </c>
      <c r="E1660" s="45" t="s">
        <v>2197</v>
      </c>
      <c r="F1660" s="45">
        <v>1</v>
      </c>
      <c r="G1660" s="46">
        <v>59.2</v>
      </c>
      <c r="H1660" s="73">
        <f t="shared" ref="H1660" si="225">G1660*0.95</f>
        <v>56.24</v>
      </c>
      <c r="I1660" s="28" t="s">
        <v>2419</v>
      </c>
      <c r="J1660" s="28" t="s">
        <v>14</v>
      </c>
      <c r="K1660" s="282">
        <f>H1660/3</f>
        <v>18.746666666666666</v>
      </c>
      <c r="L1660" s="458"/>
      <c r="M1660" s="459"/>
      <c r="N1660" s="29">
        <f t="shared" ref="N1660" si="226">O1660*G1660</f>
        <v>0</v>
      </c>
      <c r="O1660" s="257">
        <f t="shared" ref="O1660" si="227">M1660+L1660*F1660</f>
        <v>0</v>
      </c>
      <c r="P1660" s="261" t="s">
        <v>15</v>
      </c>
      <c r="Q1660" s="60"/>
      <c r="R1660" s="60"/>
    </row>
    <row r="1661" spans="1:25" s="322" customFormat="1" ht="12.75" x14ac:dyDescent="0.2">
      <c r="A1661" s="425" t="s">
        <v>3807</v>
      </c>
      <c r="B1661" s="425" t="s">
        <v>61</v>
      </c>
      <c r="C1661" s="104" t="s">
        <v>2464</v>
      </c>
      <c r="D1661" s="144" t="s">
        <v>2478</v>
      </c>
      <c r="E1661" s="26" t="s">
        <v>2197</v>
      </c>
      <c r="F1661" s="26">
        <v>1</v>
      </c>
      <c r="G1661" s="27">
        <v>59.2</v>
      </c>
      <c r="H1661" s="74">
        <f t="shared" ref="H1661:H1667" si="228">G1661*0.95</f>
        <v>56.24</v>
      </c>
      <c r="I1661" s="32" t="s">
        <v>2419</v>
      </c>
      <c r="J1661" s="32" t="s">
        <v>14</v>
      </c>
      <c r="K1661" s="283">
        <f>H1661/3</f>
        <v>18.746666666666666</v>
      </c>
      <c r="L1661" s="456"/>
      <c r="M1661" s="457"/>
      <c r="N1661" s="33">
        <f t="shared" si="220"/>
        <v>0</v>
      </c>
      <c r="O1661" s="258">
        <f t="shared" si="221"/>
        <v>0</v>
      </c>
      <c r="P1661" s="262" t="s">
        <v>15</v>
      </c>
      <c r="Q1661" s="60"/>
      <c r="R1661" s="60"/>
    </row>
    <row r="1662" spans="1:25" s="60" customFormat="1" ht="12.75" x14ac:dyDescent="0.2">
      <c r="A1662" s="425" t="s">
        <v>3807</v>
      </c>
      <c r="B1662" s="425" t="s">
        <v>61</v>
      </c>
      <c r="C1662" s="61" t="s">
        <v>2465</v>
      </c>
      <c r="D1662" s="143" t="s">
        <v>2479</v>
      </c>
      <c r="E1662" s="45" t="s">
        <v>1791</v>
      </c>
      <c r="F1662" s="45">
        <v>1</v>
      </c>
      <c r="G1662" s="46">
        <v>62</v>
      </c>
      <c r="H1662" s="73">
        <f t="shared" si="228"/>
        <v>58.9</v>
      </c>
      <c r="I1662" s="28"/>
      <c r="J1662" s="28" t="s">
        <v>14</v>
      </c>
      <c r="K1662" s="282">
        <f>H1662/5</f>
        <v>11.78</v>
      </c>
      <c r="L1662" s="458"/>
      <c r="M1662" s="459"/>
      <c r="N1662" s="29">
        <f t="shared" si="220"/>
        <v>0</v>
      </c>
      <c r="O1662" s="257">
        <f t="shared" si="221"/>
        <v>0</v>
      </c>
      <c r="P1662" s="261" t="s">
        <v>15</v>
      </c>
    </row>
    <row r="1663" spans="1:25" s="60" customFormat="1" ht="12.75" x14ac:dyDescent="0.2">
      <c r="A1663" s="425" t="s">
        <v>3807</v>
      </c>
      <c r="B1663" s="425" t="s">
        <v>61</v>
      </c>
      <c r="C1663" s="104" t="s">
        <v>2466</v>
      </c>
      <c r="D1663" s="144" t="s">
        <v>2480</v>
      </c>
      <c r="E1663" s="26" t="s">
        <v>2113</v>
      </c>
      <c r="F1663" s="26">
        <v>1</v>
      </c>
      <c r="G1663" s="27">
        <v>34.4</v>
      </c>
      <c r="H1663" s="74">
        <f t="shared" si="228"/>
        <v>32.68</v>
      </c>
      <c r="I1663" s="32"/>
      <c r="J1663" s="32" t="s">
        <v>14</v>
      </c>
      <c r="K1663" s="283">
        <f>H1663/2</f>
        <v>16.34</v>
      </c>
      <c r="L1663" s="454"/>
      <c r="M1663" s="455"/>
      <c r="N1663" s="33">
        <f t="shared" si="220"/>
        <v>0</v>
      </c>
      <c r="O1663" s="258">
        <f t="shared" si="221"/>
        <v>0</v>
      </c>
      <c r="P1663" s="262" t="s">
        <v>15</v>
      </c>
    </row>
    <row r="1664" spans="1:25" s="60" customFormat="1" ht="12.75" x14ac:dyDescent="0.2">
      <c r="A1664" s="425" t="s">
        <v>3807</v>
      </c>
      <c r="B1664" s="425" t="s">
        <v>61</v>
      </c>
      <c r="C1664" s="104" t="s">
        <v>2467</v>
      </c>
      <c r="D1664" s="144" t="s">
        <v>2481</v>
      </c>
      <c r="E1664" s="26" t="s">
        <v>2113</v>
      </c>
      <c r="F1664" s="26">
        <v>1</v>
      </c>
      <c r="G1664" s="27">
        <v>34.299999999999997</v>
      </c>
      <c r="H1664" s="74">
        <f t="shared" si="228"/>
        <v>32.584999999999994</v>
      </c>
      <c r="I1664" s="32"/>
      <c r="J1664" s="32" t="s">
        <v>14</v>
      </c>
      <c r="K1664" s="283">
        <f>H1664/2</f>
        <v>16.292499999999997</v>
      </c>
      <c r="L1664" s="454"/>
      <c r="M1664" s="455"/>
      <c r="N1664" s="33">
        <f t="shared" si="220"/>
        <v>0</v>
      </c>
      <c r="O1664" s="258">
        <f t="shared" si="221"/>
        <v>0</v>
      </c>
      <c r="P1664" s="262" t="s">
        <v>15</v>
      </c>
    </row>
    <row r="1665" spans="1:25" s="60" customFormat="1" ht="12.75" x14ac:dyDescent="0.2">
      <c r="A1665" s="425" t="s">
        <v>3807</v>
      </c>
      <c r="B1665" s="425" t="s">
        <v>61</v>
      </c>
      <c r="C1665" s="62" t="s">
        <v>2468</v>
      </c>
      <c r="D1665" s="50" t="s">
        <v>2482</v>
      </c>
      <c r="E1665" s="36" t="s">
        <v>1791</v>
      </c>
      <c r="F1665" s="36">
        <v>1</v>
      </c>
      <c r="G1665" s="37">
        <v>58.37</v>
      </c>
      <c r="H1665" s="75">
        <f t="shared" si="228"/>
        <v>55.451499999999996</v>
      </c>
      <c r="I1665" s="38"/>
      <c r="J1665" s="38" t="s">
        <v>14</v>
      </c>
      <c r="K1665" s="284">
        <f>H1665/5</f>
        <v>11.090299999999999</v>
      </c>
      <c r="L1665" s="456"/>
      <c r="M1665" s="457"/>
      <c r="N1665" s="39">
        <f t="shared" si="220"/>
        <v>0</v>
      </c>
      <c r="O1665" s="259">
        <f t="shared" si="221"/>
        <v>0</v>
      </c>
      <c r="P1665" s="263" t="s">
        <v>15</v>
      </c>
    </row>
    <row r="1666" spans="1:25" s="60" customFormat="1" ht="12.75" x14ac:dyDescent="0.2">
      <c r="A1666" s="425"/>
      <c r="B1666" s="425" t="s">
        <v>61</v>
      </c>
      <c r="C1666" s="104" t="s">
        <v>2469</v>
      </c>
      <c r="D1666" s="144" t="s">
        <v>2470</v>
      </c>
      <c r="E1666" s="26" t="s">
        <v>1785</v>
      </c>
      <c r="F1666" s="26">
        <v>10</v>
      </c>
      <c r="G1666" s="27">
        <v>1.8</v>
      </c>
      <c r="H1666" s="74">
        <f t="shared" si="228"/>
        <v>1.71</v>
      </c>
      <c r="I1666" s="32" t="s">
        <v>212</v>
      </c>
      <c r="J1666" s="32" t="s">
        <v>14</v>
      </c>
      <c r="K1666" s="283">
        <f>H1666*10</f>
        <v>17.100000000000001</v>
      </c>
      <c r="L1666" s="458"/>
      <c r="M1666" s="459"/>
      <c r="N1666" s="33">
        <f t="shared" si="220"/>
        <v>0</v>
      </c>
      <c r="O1666" s="258">
        <f t="shared" si="221"/>
        <v>0</v>
      </c>
      <c r="P1666" s="262" t="s">
        <v>15</v>
      </c>
    </row>
    <row r="1667" spans="1:25" s="60" customFormat="1" ht="12.75" x14ac:dyDescent="0.2">
      <c r="A1667" s="425"/>
      <c r="B1667" s="425" t="s">
        <v>61</v>
      </c>
      <c r="C1667" s="62" t="s">
        <v>2471</v>
      </c>
      <c r="D1667" s="50" t="s">
        <v>2472</v>
      </c>
      <c r="E1667" s="36" t="s">
        <v>1785</v>
      </c>
      <c r="F1667" s="36">
        <v>10</v>
      </c>
      <c r="G1667" s="37">
        <v>3</v>
      </c>
      <c r="H1667" s="75">
        <f t="shared" si="228"/>
        <v>2.8499999999999996</v>
      </c>
      <c r="I1667" s="38" t="s">
        <v>212</v>
      </c>
      <c r="J1667" s="38" t="s">
        <v>14</v>
      </c>
      <c r="K1667" s="284">
        <f>H1667*10</f>
        <v>28.499999999999996</v>
      </c>
      <c r="L1667" s="456"/>
      <c r="M1667" s="457"/>
      <c r="N1667" s="39">
        <f t="shared" si="220"/>
        <v>0</v>
      </c>
      <c r="O1667" s="259">
        <f t="shared" si="221"/>
        <v>0</v>
      </c>
      <c r="P1667" s="263" t="s">
        <v>15</v>
      </c>
    </row>
    <row r="1668" spans="1:25" x14ac:dyDescent="0.2">
      <c r="A1668" s="426"/>
      <c r="B1668" s="426"/>
      <c r="Q1668" s="60"/>
      <c r="R1668" s="60"/>
      <c r="S1668" s="60"/>
      <c r="T1668" s="60"/>
      <c r="U1668" s="60"/>
      <c r="V1668" s="60"/>
      <c r="W1668" s="60"/>
      <c r="X1668" s="60"/>
      <c r="Y1668" s="60"/>
    </row>
    <row r="1669" spans="1:25" x14ac:dyDescent="0.2">
      <c r="A1669" s="426"/>
      <c r="B1669" s="426"/>
      <c r="Q1669" s="60"/>
      <c r="R1669" s="60"/>
      <c r="S1669" s="60"/>
      <c r="T1669" s="60"/>
      <c r="U1669" s="60"/>
      <c r="V1669" s="60"/>
      <c r="W1669" s="60"/>
      <c r="X1669" s="60"/>
      <c r="Y1669" s="60"/>
    </row>
    <row r="1670" spans="1:25" x14ac:dyDescent="0.2">
      <c r="A1670" s="426"/>
      <c r="B1670" s="426"/>
      <c r="Q1670" s="60"/>
      <c r="R1670" s="60"/>
      <c r="S1670" s="60"/>
      <c r="T1670" s="60"/>
      <c r="U1670" s="60"/>
      <c r="V1670" s="60"/>
      <c r="W1670" s="60"/>
      <c r="X1670" s="60"/>
      <c r="Y1670" s="60"/>
    </row>
    <row r="1671" spans="1:25" x14ac:dyDescent="0.2">
      <c r="A1671" s="426"/>
      <c r="B1671" s="426"/>
      <c r="Q1671" s="60"/>
      <c r="R1671" s="60"/>
      <c r="S1671" s="60"/>
      <c r="T1671" s="60"/>
      <c r="U1671" s="60"/>
      <c r="V1671" s="60"/>
      <c r="W1671" s="60"/>
      <c r="X1671" s="60"/>
      <c r="Y1671" s="60"/>
    </row>
    <row r="1672" spans="1:25" x14ac:dyDescent="0.2">
      <c r="A1672" s="426"/>
      <c r="B1672" s="426"/>
      <c r="Q1672" s="60"/>
      <c r="R1672" s="60"/>
      <c r="S1672" s="60"/>
      <c r="T1672" s="60"/>
      <c r="U1672" s="60"/>
      <c r="V1672" s="60"/>
      <c r="W1672" s="60"/>
      <c r="X1672" s="60"/>
      <c r="Y1672" s="60"/>
    </row>
    <row r="1673" spans="1:25" x14ac:dyDescent="0.2">
      <c r="A1673" s="426"/>
      <c r="B1673" s="426"/>
      <c r="Q1673" s="60"/>
      <c r="R1673" s="60"/>
      <c r="S1673" s="60"/>
      <c r="T1673" s="60"/>
      <c r="U1673" s="60"/>
      <c r="V1673" s="60"/>
      <c r="W1673" s="60"/>
      <c r="X1673" s="60"/>
      <c r="Y1673" s="60"/>
    </row>
    <row r="1674" spans="1:25" x14ac:dyDescent="0.2">
      <c r="A1674" s="426"/>
      <c r="B1674" s="426"/>
      <c r="Q1674" s="60"/>
      <c r="R1674" s="60"/>
      <c r="S1674" s="60"/>
      <c r="T1674" s="60"/>
      <c r="U1674" s="60"/>
      <c r="V1674" s="60"/>
      <c r="W1674" s="60"/>
      <c r="X1674" s="60"/>
      <c r="Y1674" s="60"/>
    </row>
    <row r="1675" spans="1:25" x14ac:dyDescent="0.2">
      <c r="A1675" s="426"/>
      <c r="B1675" s="426"/>
      <c r="Q1675" s="60"/>
      <c r="R1675" s="60"/>
      <c r="S1675" s="60"/>
      <c r="T1675" s="60"/>
      <c r="U1675" s="60"/>
      <c r="V1675" s="60"/>
      <c r="W1675" s="60"/>
      <c r="X1675" s="60"/>
      <c r="Y1675" s="60"/>
    </row>
    <row r="1676" spans="1:25" x14ac:dyDescent="0.2">
      <c r="A1676" s="426"/>
      <c r="B1676" s="426"/>
      <c r="Q1676" s="60"/>
      <c r="R1676" s="60"/>
      <c r="S1676" s="60"/>
      <c r="T1676" s="60"/>
      <c r="U1676" s="60"/>
      <c r="V1676" s="60"/>
      <c r="W1676" s="60"/>
      <c r="X1676" s="60"/>
      <c r="Y1676" s="60"/>
    </row>
    <row r="1677" spans="1:25" ht="34.5" x14ac:dyDescent="0.2">
      <c r="A1677" s="426"/>
      <c r="B1677" s="426" t="s">
        <v>2539</v>
      </c>
      <c r="D1677" s="476" t="s">
        <v>62</v>
      </c>
      <c r="E1677" s="476"/>
      <c r="F1677" s="476"/>
      <c r="G1677" s="476"/>
      <c r="H1677" s="476"/>
      <c r="I1677" s="476"/>
      <c r="J1677" s="476"/>
      <c r="K1677" s="476"/>
      <c r="Q1677" s="60"/>
      <c r="R1677" s="60"/>
      <c r="S1677" s="60"/>
      <c r="T1677" s="60"/>
      <c r="U1677" s="60"/>
      <c r="V1677" s="60"/>
      <c r="W1677" s="60"/>
      <c r="X1677" s="60"/>
      <c r="Y1677" s="60"/>
    </row>
    <row r="1678" spans="1:25" x14ac:dyDescent="0.2">
      <c r="A1678" s="427"/>
      <c r="B1678" s="427"/>
      <c r="C1678" s="24"/>
      <c r="D1678" s="24"/>
      <c r="E1678" s="477" t="s">
        <v>41</v>
      </c>
      <c r="F1678" s="478" t="s">
        <v>39</v>
      </c>
      <c r="G1678" s="479" t="s">
        <v>6</v>
      </c>
      <c r="H1678" s="481" t="s">
        <v>51</v>
      </c>
      <c r="I1678" s="482" t="s">
        <v>2</v>
      </c>
      <c r="J1678" s="483" t="s">
        <v>3</v>
      </c>
      <c r="K1678" s="484" t="s">
        <v>38</v>
      </c>
      <c r="L1678" s="460" t="s">
        <v>7</v>
      </c>
      <c r="M1678" s="461"/>
      <c r="N1678" s="461"/>
      <c r="O1678" s="461"/>
      <c r="P1678" s="462"/>
      <c r="Q1678" s="60"/>
      <c r="R1678" s="60"/>
      <c r="S1678" s="60"/>
      <c r="T1678" s="60"/>
      <c r="U1678" s="60"/>
      <c r="V1678" s="60"/>
      <c r="W1678" s="60"/>
      <c r="X1678" s="60"/>
      <c r="Y1678" s="60"/>
    </row>
    <row r="1679" spans="1:25" ht="14.25" customHeight="1" x14ac:dyDescent="0.2">
      <c r="A1679" s="426"/>
      <c r="B1679" s="426"/>
      <c r="C1679" s="463" t="s">
        <v>0</v>
      </c>
      <c r="D1679" s="464" t="s">
        <v>1</v>
      </c>
      <c r="E1679" s="477"/>
      <c r="F1679" s="478"/>
      <c r="G1679" s="480"/>
      <c r="H1679" s="481"/>
      <c r="I1679" s="482"/>
      <c r="J1679" s="483"/>
      <c r="K1679" s="484"/>
      <c r="L1679" s="466" t="s">
        <v>8</v>
      </c>
      <c r="M1679" s="467"/>
      <c r="N1679" s="470" t="s">
        <v>4</v>
      </c>
      <c r="O1679" s="472" t="s">
        <v>9</v>
      </c>
      <c r="P1679" s="473" t="s">
        <v>52</v>
      </c>
      <c r="Q1679" s="60"/>
      <c r="R1679" s="60"/>
      <c r="S1679" s="60"/>
      <c r="T1679" s="60"/>
      <c r="U1679" s="60"/>
      <c r="V1679" s="60"/>
      <c r="W1679" s="60"/>
      <c r="X1679" s="60"/>
      <c r="Y1679" s="60"/>
    </row>
    <row r="1680" spans="1:25" x14ac:dyDescent="0.2">
      <c r="A1680" s="426"/>
      <c r="B1680" s="426"/>
      <c r="C1680" s="463"/>
      <c r="D1680" s="465"/>
      <c r="E1680" s="477"/>
      <c r="F1680" s="478"/>
      <c r="G1680" s="479"/>
      <c r="H1680" s="481"/>
      <c r="I1680" s="482"/>
      <c r="J1680" s="483"/>
      <c r="K1680" s="484"/>
      <c r="L1680" s="468"/>
      <c r="M1680" s="469"/>
      <c r="N1680" s="471"/>
      <c r="O1680" s="472"/>
      <c r="P1680" s="473"/>
      <c r="Q1680" s="60"/>
      <c r="R1680" s="60"/>
      <c r="S1680" s="60"/>
      <c r="T1680" s="60"/>
      <c r="U1680" s="60"/>
      <c r="V1680" s="60"/>
      <c r="W1680" s="60"/>
      <c r="X1680" s="60"/>
      <c r="Y1680" s="60"/>
    </row>
    <row r="1681" spans="1:25" ht="23.25" x14ac:dyDescent="0.35">
      <c r="A1681" s="426"/>
      <c r="B1681" s="426" t="s">
        <v>2539</v>
      </c>
      <c r="D1681" s="252" t="s">
        <v>2483</v>
      </c>
      <c r="E1681" s="252"/>
      <c r="F1681" s="252"/>
      <c r="G1681" s="252"/>
      <c r="H1681" s="252"/>
      <c r="I1681" s="252"/>
      <c r="J1681" s="252"/>
      <c r="K1681" s="252"/>
      <c r="L1681" s="252"/>
      <c r="M1681" s="252"/>
      <c r="N1681" s="252"/>
      <c r="O1681" s="252"/>
      <c r="P1681" s="252"/>
      <c r="Q1681" s="60"/>
      <c r="R1681" s="60"/>
      <c r="S1681" s="60"/>
      <c r="T1681" s="60"/>
      <c r="U1681" s="60"/>
      <c r="V1681" s="60"/>
      <c r="W1681" s="60"/>
      <c r="X1681" s="60"/>
      <c r="Y1681" s="60"/>
    </row>
    <row r="1682" spans="1:25" s="60" customFormat="1" ht="12.75" x14ac:dyDescent="0.2">
      <c r="A1682" s="425"/>
      <c r="B1682" s="425" t="s">
        <v>2539</v>
      </c>
      <c r="C1682" s="61" t="s">
        <v>2484</v>
      </c>
      <c r="D1682" s="49" t="s">
        <v>2485</v>
      </c>
      <c r="E1682" s="45" t="s">
        <v>2486</v>
      </c>
      <c r="F1682" s="45">
        <v>8</v>
      </c>
      <c r="G1682" s="46">
        <v>2.63</v>
      </c>
      <c r="H1682" s="73">
        <f t="shared" ref="H1682:H1692" si="229">G1682*0.95</f>
        <v>2.4984999999999999</v>
      </c>
      <c r="I1682" s="28" t="s">
        <v>50</v>
      </c>
      <c r="J1682" s="28" t="s">
        <v>14</v>
      </c>
      <c r="K1682" s="45"/>
      <c r="L1682" s="458"/>
      <c r="M1682" s="459"/>
      <c r="N1682" s="29">
        <f t="shared" ref="N1682:N1717" si="230">O1682*G1682</f>
        <v>0</v>
      </c>
      <c r="O1682" s="257">
        <f t="shared" ref="O1682:O1717" si="231">M1682+L1682*F1682</f>
        <v>0</v>
      </c>
      <c r="P1682" s="261" t="s">
        <v>15</v>
      </c>
    </row>
    <row r="1683" spans="1:25" s="60" customFormat="1" ht="12.75" x14ac:dyDescent="0.2">
      <c r="A1683" s="425"/>
      <c r="B1683" s="425" t="s">
        <v>2539</v>
      </c>
      <c r="C1683" s="104" t="s">
        <v>2487</v>
      </c>
      <c r="D1683" s="9" t="s">
        <v>2488</v>
      </c>
      <c r="E1683" s="26" t="s">
        <v>2486</v>
      </c>
      <c r="F1683" s="26">
        <v>8</v>
      </c>
      <c r="G1683" s="27">
        <v>2.63</v>
      </c>
      <c r="H1683" s="74">
        <f t="shared" si="229"/>
        <v>2.4984999999999999</v>
      </c>
      <c r="I1683" s="32" t="s">
        <v>50</v>
      </c>
      <c r="J1683" s="32" t="s">
        <v>14</v>
      </c>
      <c r="K1683" s="26"/>
      <c r="L1683" s="454"/>
      <c r="M1683" s="455"/>
      <c r="N1683" s="33">
        <f t="shared" si="230"/>
        <v>0</v>
      </c>
      <c r="O1683" s="258">
        <f t="shared" si="231"/>
        <v>0</v>
      </c>
      <c r="P1683" s="262" t="s">
        <v>15</v>
      </c>
    </row>
    <row r="1684" spans="1:25" s="60" customFormat="1" ht="12.75" x14ac:dyDescent="0.2">
      <c r="A1684" s="425"/>
      <c r="B1684" s="425" t="s">
        <v>2539</v>
      </c>
      <c r="C1684" s="104" t="s">
        <v>2489</v>
      </c>
      <c r="D1684" s="9" t="s">
        <v>2490</v>
      </c>
      <c r="E1684" s="26" t="s">
        <v>2486</v>
      </c>
      <c r="F1684" s="26">
        <v>8</v>
      </c>
      <c r="G1684" s="27">
        <v>2.63</v>
      </c>
      <c r="H1684" s="74">
        <f t="shared" si="229"/>
        <v>2.4984999999999999</v>
      </c>
      <c r="I1684" s="32" t="s">
        <v>50</v>
      </c>
      <c r="J1684" s="32" t="s">
        <v>14</v>
      </c>
      <c r="K1684" s="26"/>
      <c r="L1684" s="454"/>
      <c r="M1684" s="455"/>
      <c r="N1684" s="33">
        <f t="shared" si="230"/>
        <v>0</v>
      </c>
      <c r="O1684" s="258">
        <f t="shared" si="231"/>
        <v>0</v>
      </c>
      <c r="P1684" s="262" t="s">
        <v>15</v>
      </c>
    </row>
    <row r="1685" spans="1:25" s="60" customFormat="1" ht="12.75" x14ac:dyDescent="0.2">
      <c r="A1685" s="425"/>
      <c r="B1685" s="425" t="s">
        <v>2539</v>
      </c>
      <c r="C1685" s="104" t="s">
        <v>2491</v>
      </c>
      <c r="D1685" s="9" t="s">
        <v>2492</v>
      </c>
      <c r="E1685" s="26" t="s">
        <v>2486</v>
      </c>
      <c r="F1685" s="26">
        <v>8</v>
      </c>
      <c r="G1685" s="27">
        <v>2.63</v>
      </c>
      <c r="H1685" s="74">
        <f t="shared" si="229"/>
        <v>2.4984999999999999</v>
      </c>
      <c r="I1685" s="32" t="s">
        <v>50</v>
      </c>
      <c r="J1685" s="32" t="s">
        <v>14</v>
      </c>
      <c r="K1685" s="26"/>
      <c r="L1685" s="454"/>
      <c r="M1685" s="455"/>
      <c r="N1685" s="33">
        <f t="shared" si="230"/>
        <v>0</v>
      </c>
      <c r="O1685" s="258">
        <f t="shared" si="231"/>
        <v>0</v>
      </c>
      <c r="P1685" s="262" t="s">
        <v>15</v>
      </c>
    </row>
    <row r="1686" spans="1:25" s="60" customFormat="1" ht="12.75" x14ac:dyDescent="0.2">
      <c r="A1686" s="425"/>
      <c r="B1686" s="425" t="s">
        <v>2539</v>
      </c>
      <c r="C1686" s="104" t="s">
        <v>2493</v>
      </c>
      <c r="D1686" s="9" t="s">
        <v>2494</v>
      </c>
      <c r="E1686" s="26" t="s">
        <v>2486</v>
      </c>
      <c r="F1686" s="26">
        <v>8</v>
      </c>
      <c r="G1686" s="27">
        <v>2.63</v>
      </c>
      <c r="H1686" s="74">
        <f t="shared" si="229"/>
        <v>2.4984999999999999</v>
      </c>
      <c r="I1686" s="32" t="s">
        <v>50</v>
      </c>
      <c r="J1686" s="32" t="s">
        <v>14</v>
      </c>
      <c r="K1686" s="26"/>
      <c r="L1686" s="454"/>
      <c r="M1686" s="455"/>
      <c r="N1686" s="33">
        <f t="shared" si="230"/>
        <v>0</v>
      </c>
      <c r="O1686" s="258">
        <f t="shared" si="231"/>
        <v>0</v>
      </c>
      <c r="P1686" s="262" t="s">
        <v>15</v>
      </c>
    </row>
    <row r="1687" spans="1:25" s="60" customFormat="1" ht="12.75" x14ac:dyDescent="0.2">
      <c r="A1687" s="425"/>
      <c r="B1687" s="425" t="s">
        <v>2539</v>
      </c>
      <c r="C1687" s="62" t="s">
        <v>2495</v>
      </c>
      <c r="D1687" s="10" t="s">
        <v>2496</v>
      </c>
      <c r="E1687" s="36" t="s">
        <v>2486</v>
      </c>
      <c r="F1687" s="36">
        <v>8</v>
      </c>
      <c r="G1687" s="37">
        <v>2.63</v>
      </c>
      <c r="H1687" s="75">
        <f t="shared" si="229"/>
        <v>2.4984999999999999</v>
      </c>
      <c r="I1687" s="38" t="s">
        <v>50</v>
      </c>
      <c r="J1687" s="38" t="s">
        <v>14</v>
      </c>
      <c r="K1687" s="36"/>
      <c r="L1687" s="456"/>
      <c r="M1687" s="457"/>
      <c r="N1687" s="39">
        <f t="shared" si="230"/>
        <v>0</v>
      </c>
      <c r="O1687" s="259">
        <f t="shared" si="231"/>
        <v>0</v>
      </c>
      <c r="P1687" s="263" t="s">
        <v>15</v>
      </c>
    </row>
    <row r="1688" spans="1:25" s="60" customFormat="1" ht="12.75" x14ac:dyDescent="0.2">
      <c r="A1688" s="425"/>
      <c r="B1688" s="425" t="s">
        <v>2539</v>
      </c>
      <c r="C1688" s="61" t="s">
        <v>2497</v>
      </c>
      <c r="D1688" s="49" t="s">
        <v>2498</v>
      </c>
      <c r="E1688" s="45" t="s">
        <v>2486</v>
      </c>
      <c r="F1688" s="45">
        <v>8</v>
      </c>
      <c r="G1688" s="46">
        <v>3.16</v>
      </c>
      <c r="H1688" s="73">
        <f t="shared" si="229"/>
        <v>3.0019999999999998</v>
      </c>
      <c r="I1688" s="28" t="s">
        <v>50</v>
      </c>
      <c r="J1688" s="28" t="s">
        <v>14</v>
      </c>
      <c r="K1688" s="45"/>
      <c r="L1688" s="458"/>
      <c r="M1688" s="459"/>
      <c r="N1688" s="29">
        <f t="shared" si="230"/>
        <v>0</v>
      </c>
      <c r="O1688" s="257">
        <f t="shared" si="231"/>
        <v>0</v>
      </c>
      <c r="P1688" s="261" t="s">
        <v>15</v>
      </c>
    </row>
    <row r="1689" spans="1:25" s="60" customFormat="1" ht="12.75" x14ac:dyDescent="0.2">
      <c r="A1689" s="425"/>
      <c r="B1689" s="425" t="s">
        <v>2539</v>
      </c>
      <c r="C1689" s="104" t="s">
        <v>2499</v>
      </c>
      <c r="D1689" s="9" t="s">
        <v>2500</v>
      </c>
      <c r="E1689" s="26" t="s">
        <v>2486</v>
      </c>
      <c r="F1689" s="26">
        <v>8</v>
      </c>
      <c r="G1689" s="27">
        <v>2.63</v>
      </c>
      <c r="H1689" s="74">
        <f t="shared" si="229"/>
        <v>2.4984999999999999</v>
      </c>
      <c r="I1689" s="32" t="s">
        <v>50</v>
      </c>
      <c r="J1689" s="32" t="s">
        <v>14</v>
      </c>
      <c r="K1689" s="26"/>
      <c r="L1689" s="454"/>
      <c r="M1689" s="455"/>
      <c r="N1689" s="33">
        <f t="shared" si="230"/>
        <v>0</v>
      </c>
      <c r="O1689" s="258">
        <f t="shared" si="231"/>
        <v>0</v>
      </c>
      <c r="P1689" s="262" t="s">
        <v>15</v>
      </c>
    </row>
    <row r="1690" spans="1:25" s="60" customFormat="1" ht="12.75" x14ac:dyDescent="0.2">
      <c r="A1690" s="425"/>
      <c r="B1690" s="425" t="s">
        <v>2539</v>
      </c>
      <c r="C1690" s="104" t="s">
        <v>2501</v>
      </c>
      <c r="D1690" s="9" t="s">
        <v>3764</v>
      </c>
      <c r="E1690" s="26" t="s">
        <v>2486</v>
      </c>
      <c r="F1690" s="26">
        <v>8</v>
      </c>
      <c r="G1690" s="27">
        <v>3.16</v>
      </c>
      <c r="H1690" s="74">
        <f t="shared" si="229"/>
        <v>3.0019999999999998</v>
      </c>
      <c r="I1690" s="32" t="s">
        <v>50</v>
      </c>
      <c r="J1690" s="32" t="s">
        <v>14</v>
      </c>
      <c r="K1690" s="26"/>
      <c r="L1690" s="454"/>
      <c r="M1690" s="455"/>
      <c r="N1690" s="33">
        <f t="shared" si="230"/>
        <v>0</v>
      </c>
      <c r="O1690" s="258">
        <f t="shared" si="231"/>
        <v>0</v>
      </c>
      <c r="P1690" s="262" t="s">
        <v>15</v>
      </c>
    </row>
    <row r="1691" spans="1:25" s="60" customFormat="1" ht="12.75" x14ac:dyDescent="0.2">
      <c r="A1691" s="425"/>
      <c r="B1691" s="425" t="s">
        <v>2539</v>
      </c>
      <c r="C1691" s="104" t="s">
        <v>2502</v>
      </c>
      <c r="D1691" s="9" t="s">
        <v>3765</v>
      </c>
      <c r="E1691" s="26" t="s">
        <v>2486</v>
      </c>
      <c r="F1691" s="26">
        <v>8</v>
      </c>
      <c r="G1691" s="27">
        <v>3.16</v>
      </c>
      <c r="H1691" s="74">
        <f t="shared" si="229"/>
        <v>3.0019999999999998</v>
      </c>
      <c r="I1691" s="32" t="s">
        <v>50</v>
      </c>
      <c r="J1691" s="32" t="s">
        <v>14</v>
      </c>
      <c r="K1691" s="26"/>
      <c r="L1691" s="454"/>
      <c r="M1691" s="455"/>
      <c r="N1691" s="33">
        <f t="shared" si="230"/>
        <v>0</v>
      </c>
      <c r="O1691" s="258">
        <f t="shared" si="231"/>
        <v>0</v>
      </c>
      <c r="P1691" s="262" t="s">
        <v>15</v>
      </c>
    </row>
    <row r="1692" spans="1:25" s="60" customFormat="1" ht="12.75" x14ac:dyDescent="0.2">
      <c r="A1692" s="425"/>
      <c r="B1692" s="425" t="s">
        <v>2539</v>
      </c>
      <c r="C1692" s="62" t="s">
        <v>2503</v>
      </c>
      <c r="D1692" s="10" t="s">
        <v>3766</v>
      </c>
      <c r="E1692" s="36" t="s">
        <v>2486</v>
      </c>
      <c r="F1692" s="36">
        <v>8</v>
      </c>
      <c r="G1692" s="37">
        <v>3.16</v>
      </c>
      <c r="H1692" s="75">
        <f t="shared" si="229"/>
        <v>3.0019999999999998</v>
      </c>
      <c r="I1692" s="38" t="s">
        <v>50</v>
      </c>
      <c r="J1692" s="38" t="s">
        <v>14</v>
      </c>
      <c r="K1692" s="36"/>
      <c r="L1692" s="456"/>
      <c r="M1692" s="457"/>
      <c r="N1692" s="39">
        <f t="shared" si="230"/>
        <v>0</v>
      </c>
      <c r="O1692" s="259">
        <f t="shared" si="231"/>
        <v>0</v>
      </c>
      <c r="P1692" s="263" t="s">
        <v>15</v>
      </c>
    </row>
    <row r="1693" spans="1:25" ht="23.25" x14ac:dyDescent="0.35">
      <c r="A1693" s="426" t="s">
        <v>3807</v>
      </c>
      <c r="B1693" s="426" t="s">
        <v>2539</v>
      </c>
      <c r="D1693" s="252" t="s">
        <v>2504</v>
      </c>
      <c r="E1693" s="71"/>
      <c r="F1693" s="71"/>
      <c r="G1693" s="71"/>
      <c r="H1693" s="71"/>
      <c r="I1693" s="71"/>
      <c r="J1693" s="71"/>
      <c r="K1693" s="71"/>
      <c r="L1693" s="22"/>
      <c r="M1693" s="22"/>
      <c r="O1693" s="22"/>
      <c r="P1693" s="23"/>
      <c r="Q1693" s="60"/>
      <c r="R1693" s="60"/>
      <c r="S1693" s="60"/>
      <c r="T1693" s="60"/>
      <c r="U1693" s="60"/>
      <c r="V1693" s="60"/>
      <c r="W1693" s="60"/>
      <c r="X1693" s="60"/>
      <c r="Y1693" s="60"/>
    </row>
    <row r="1694" spans="1:25" s="60" customFormat="1" ht="12.75" x14ac:dyDescent="0.2">
      <c r="A1694" s="425" t="s">
        <v>3807</v>
      </c>
      <c r="B1694" s="425" t="s">
        <v>2539</v>
      </c>
      <c r="C1694" s="61" t="s">
        <v>2505</v>
      </c>
      <c r="D1694" s="49" t="s">
        <v>2506</v>
      </c>
      <c r="E1694" s="45" t="s">
        <v>2113</v>
      </c>
      <c r="F1694" s="45">
        <v>2</v>
      </c>
      <c r="G1694" s="46">
        <v>20.399999999999999</v>
      </c>
      <c r="H1694" s="73">
        <f t="shared" ref="H1694:H1708" si="232">G1694*0.95</f>
        <v>19.38</v>
      </c>
      <c r="I1694" s="28" t="s">
        <v>50</v>
      </c>
      <c r="J1694" s="28" t="s">
        <v>14</v>
      </c>
      <c r="K1694" s="45"/>
      <c r="L1694" s="458"/>
      <c r="M1694" s="459"/>
      <c r="N1694" s="29">
        <f t="shared" si="230"/>
        <v>0</v>
      </c>
      <c r="O1694" s="257">
        <f t="shared" si="231"/>
        <v>0</v>
      </c>
      <c r="P1694" s="261" t="s">
        <v>15</v>
      </c>
    </row>
    <row r="1695" spans="1:25" s="60" customFormat="1" ht="12.75" x14ac:dyDescent="0.2">
      <c r="A1695" s="425" t="s">
        <v>3807</v>
      </c>
      <c r="B1695" s="425" t="s">
        <v>2539</v>
      </c>
      <c r="C1695" s="104" t="s">
        <v>2507</v>
      </c>
      <c r="D1695" s="9" t="s">
        <v>2508</v>
      </c>
      <c r="E1695" s="26" t="s">
        <v>2113</v>
      </c>
      <c r="F1695" s="26">
        <v>2</v>
      </c>
      <c r="G1695" s="27">
        <v>20.399999999999999</v>
      </c>
      <c r="H1695" s="74">
        <f t="shared" si="232"/>
        <v>19.38</v>
      </c>
      <c r="I1695" s="32" t="s">
        <v>50</v>
      </c>
      <c r="J1695" s="32" t="s">
        <v>14</v>
      </c>
      <c r="K1695" s="26"/>
      <c r="L1695" s="456"/>
      <c r="M1695" s="457"/>
      <c r="N1695" s="33">
        <f t="shared" si="230"/>
        <v>0</v>
      </c>
      <c r="O1695" s="258">
        <f t="shared" si="231"/>
        <v>0</v>
      </c>
      <c r="P1695" s="262" t="s">
        <v>15</v>
      </c>
    </row>
    <row r="1696" spans="1:25" s="60" customFormat="1" ht="12.75" x14ac:dyDescent="0.2">
      <c r="A1696" s="425" t="s">
        <v>3807</v>
      </c>
      <c r="B1696" s="425" t="s">
        <v>2539</v>
      </c>
      <c r="C1696" s="61" t="s">
        <v>2509</v>
      </c>
      <c r="D1696" s="49" t="s">
        <v>2485</v>
      </c>
      <c r="E1696" s="45" t="s">
        <v>1728</v>
      </c>
      <c r="F1696" s="45">
        <v>2</v>
      </c>
      <c r="G1696" s="46">
        <v>17.100000000000001</v>
      </c>
      <c r="H1696" s="73">
        <f t="shared" si="232"/>
        <v>16.245000000000001</v>
      </c>
      <c r="I1696" s="28" t="s">
        <v>50</v>
      </c>
      <c r="J1696" s="28" t="s">
        <v>14</v>
      </c>
      <c r="K1696" s="45"/>
      <c r="L1696" s="458"/>
      <c r="M1696" s="459"/>
      <c r="N1696" s="29">
        <f t="shared" si="230"/>
        <v>0</v>
      </c>
      <c r="O1696" s="257">
        <f t="shared" si="231"/>
        <v>0</v>
      </c>
      <c r="P1696" s="261" t="s">
        <v>15</v>
      </c>
    </row>
    <row r="1697" spans="1:25" s="60" customFormat="1" ht="12.75" x14ac:dyDescent="0.2">
      <c r="A1697" s="425" t="s">
        <v>3807</v>
      </c>
      <c r="B1697" s="425" t="s">
        <v>2539</v>
      </c>
      <c r="C1697" s="104" t="s">
        <v>2510</v>
      </c>
      <c r="D1697" s="9" t="s">
        <v>2488</v>
      </c>
      <c r="E1697" s="26" t="s">
        <v>1728</v>
      </c>
      <c r="F1697" s="26">
        <v>2</v>
      </c>
      <c r="G1697" s="27">
        <v>17.100000000000001</v>
      </c>
      <c r="H1697" s="74">
        <f t="shared" si="232"/>
        <v>16.245000000000001</v>
      </c>
      <c r="I1697" s="32" t="s">
        <v>50</v>
      </c>
      <c r="J1697" s="32" t="s">
        <v>14</v>
      </c>
      <c r="K1697" s="26"/>
      <c r="L1697" s="454"/>
      <c r="M1697" s="455"/>
      <c r="N1697" s="33">
        <f t="shared" si="230"/>
        <v>0</v>
      </c>
      <c r="O1697" s="258">
        <f t="shared" si="231"/>
        <v>0</v>
      </c>
      <c r="P1697" s="262" t="s">
        <v>15</v>
      </c>
    </row>
    <row r="1698" spans="1:25" s="60" customFormat="1" ht="12.75" x14ac:dyDescent="0.2">
      <c r="A1698" s="425" t="s">
        <v>3807</v>
      </c>
      <c r="B1698" s="425" t="s">
        <v>2539</v>
      </c>
      <c r="C1698" s="104" t="s">
        <v>2511</v>
      </c>
      <c r="D1698" s="9" t="s">
        <v>2490</v>
      </c>
      <c r="E1698" s="26" t="s">
        <v>1728</v>
      </c>
      <c r="F1698" s="26">
        <v>2</v>
      </c>
      <c r="G1698" s="27">
        <v>17.100000000000001</v>
      </c>
      <c r="H1698" s="74">
        <f t="shared" si="232"/>
        <v>16.245000000000001</v>
      </c>
      <c r="I1698" s="32" t="s">
        <v>50</v>
      </c>
      <c r="J1698" s="32" t="s">
        <v>14</v>
      </c>
      <c r="K1698" s="26"/>
      <c r="L1698" s="454"/>
      <c r="M1698" s="455"/>
      <c r="N1698" s="33">
        <f t="shared" si="230"/>
        <v>0</v>
      </c>
      <c r="O1698" s="258">
        <f t="shared" si="231"/>
        <v>0</v>
      </c>
      <c r="P1698" s="262" t="s">
        <v>15</v>
      </c>
    </row>
    <row r="1699" spans="1:25" s="60" customFormat="1" ht="12.75" x14ac:dyDescent="0.2">
      <c r="A1699" s="425" t="s">
        <v>3807</v>
      </c>
      <c r="B1699" s="425" t="s">
        <v>2539</v>
      </c>
      <c r="C1699" s="104" t="s">
        <v>2512</v>
      </c>
      <c r="D1699" s="9" t="s">
        <v>2492</v>
      </c>
      <c r="E1699" s="26" t="s">
        <v>1728</v>
      </c>
      <c r="F1699" s="26">
        <v>2</v>
      </c>
      <c r="G1699" s="27">
        <v>17.100000000000001</v>
      </c>
      <c r="H1699" s="74">
        <f t="shared" si="232"/>
        <v>16.245000000000001</v>
      </c>
      <c r="I1699" s="32" t="s">
        <v>50</v>
      </c>
      <c r="J1699" s="32" t="s">
        <v>14</v>
      </c>
      <c r="K1699" s="26"/>
      <c r="L1699" s="454"/>
      <c r="M1699" s="455"/>
      <c r="N1699" s="33">
        <f t="shared" si="230"/>
        <v>0</v>
      </c>
      <c r="O1699" s="258">
        <f t="shared" si="231"/>
        <v>0</v>
      </c>
      <c r="P1699" s="262" t="s">
        <v>15</v>
      </c>
    </row>
    <row r="1700" spans="1:25" s="60" customFormat="1" ht="12.75" x14ac:dyDescent="0.2">
      <c r="A1700" s="425" t="s">
        <v>3807</v>
      </c>
      <c r="B1700" s="425" t="s">
        <v>2539</v>
      </c>
      <c r="C1700" s="104" t="s">
        <v>2513</v>
      </c>
      <c r="D1700" s="9" t="s">
        <v>2494</v>
      </c>
      <c r="E1700" s="26" t="s">
        <v>1728</v>
      </c>
      <c r="F1700" s="26">
        <v>2</v>
      </c>
      <c r="G1700" s="27">
        <v>17.100000000000001</v>
      </c>
      <c r="H1700" s="74">
        <f t="shared" si="232"/>
        <v>16.245000000000001</v>
      </c>
      <c r="I1700" s="32" t="s">
        <v>50</v>
      </c>
      <c r="J1700" s="32" t="s">
        <v>14</v>
      </c>
      <c r="K1700" s="26"/>
      <c r="L1700" s="454"/>
      <c r="M1700" s="455"/>
      <c r="N1700" s="33">
        <f t="shared" si="230"/>
        <v>0</v>
      </c>
      <c r="O1700" s="258">
        <f t="shared" si="231"/>
        <v>0</v>
      </c>
      <c r="P1700" s="262" t="s">
        <v>15</v>
      </c>
    </row>
    <row r="1701" spans="1:25" s="60" customFormat="1" ht="12.75" x14ac:dyDescent="0.2">
      <c r="A1701" s="425" t="s">
        <v>3807</v>
      </c>
      <c r="B1701" s="425" t="s">
        <v>2539</v>
      </c>
      <c r="C1701" s="62" t="s">
        <v>2514</v>
      </c>
      <c r="D1701" s="10" t="s">
        <v>2496</v>
      </c>
      <c r="E1701" s="36" t="s">
        <v>1728</v>
      </c>
      <c r="F1701" s="36">
        <v>2</v>
      </c>
      <c r="G1701" s="37">
        <v>17.100000000000001</v>
      </c>
      <c r="H1701" s="75">
        <f t="shared" si="232"/>
        <v>16.245000000000001</v>
      </c>
      <c r="I1701" s="38" t="s">
        <v>50</v>
      </c>
      <c r="J1701" s="38" t="s">
        <v>14</v>
      </c>
      <c r="K1701" s="36"/>
      <c r="L1701" s="456"/>
      <c r="M1701" s="457"/>
      <c r="N1701" s="39">
        <f t="shared" si="230"/>
        <v>0</v>
      </c>
      <c r="O1701" s="259">
        <f t="shared" si="231"/>
        <v>0</v>
      </c>
      <c r="P1701" s="263" t="s">
        <v>15</v>
      </c>
    </row>
    <row r="1702" spans="1:25" s="60" customFormat="1" ht="12.75" x14ac:dyDescent="0.2">
      <c r="A1702" s="425" t="s">
        <v>3807</v>
      </c>
      <c r="B1702" s="425" t="s">
        <v>2539</v>
      </c>
      <c r="C1702" s="61" t="s">
        <v>2515</v>
      </c>
      <c r="D1702" s="49" t="s">
        <v>2516</v>
      </c>
      <c r="E1702" s="45" t="s">
        <v>2113</v>
      </c>
      <c r="F1702" s="45">
        <v>2</v>
      </c>
      <c r="G1702" s="46">
        <v>25</v>
      </c>
      <c r="H1702" s="73">
        <f t="shared" si="232"/>
        <v>23.75</v>
      </c>
      <c r="I1702" s="28" t="s">
        <v>50</v>
      </c>
      <c r="J1702" s="28" t="s">
        <v>14</v>
      </c>
      <c r="K1702" s="45"/>
      <c r="L1702" s="458"/>
      <c r="M1702" s="459"/>
      <c r="N1702" s="29">
        <f t="shared" si="230"/>
        <v>0</v>
      </c>
      <c r="O1702" s="257">
        <f t="shared" si="231"/>
        <v>0</v>
      </c>
      <c r="P1702" s="261" t="s">
        <v>15</v>
      </c>
    </row>
    <row r="1703" spans="1:25" s="60" customFormat="1" ht="12.75" x14ac:dyDescent="0.2">
      <c r="A1703" s="425" t="s">
        <v>3807</v>
      </c>
      <c r="B1703" s="425" t="s">
        <v>2539</v>
      </c>
      <c r="C1703" s="104" t="s">
        <v>2517</v>
      </c>
      <c r="D1703" s="9" t="s">
        <v>2518</v>
      </c>
      <c r="E1703" s="26" t="s">
        <v>2113</v>
      </c>
      <c r="F1703" s="26">
        <v>2</v>
      </c>
      <c r="G1703" s="27">
        <v>25</v>
      </c>
      <c r="H1703" s="74">
        <f t="shared" si="232"/>
        <v>23.75</v>
      </c>
      <c r="I1703" s="32" t="s">
        <v>50</v>
      </c>
      <c r="J1703" s="32" t="s">
        <v>14</v>
      </c>
      <c r="K1703" s="26"/>
      <c r="L1703" s="456"/>
      <c r="M1703" s="457"/>
      <c r="N1703" s="33">
        <f t="shared" si="230"/>
        <v>0</v>
      </c>
      <c r="O1703" s="258">
        <f t="shared" si="231"/>
        <v>0</v>
      </c>
      <c r="P1703" s="262" t="s">
        <v>15</v>
      </c>
    </row>
    <row r="1704" spans="1:25" s="60" customFormat="1" ht="12.75" x14ac:dyDescent="0.2">
      <c r="A1704" s="425" t="s">
        <v>3807</v>
      </c>
      <c r="B1704" s="425" t="s">
        <v>2539</v>
      </c>
      <c r="C1704" s="61" t="s">
        <v>2519</v>
      </c>
      <c r="D1704" s="49" t="s">
        <v>2498</v>
      </c>
      <c r="E1704" s="45" t="s">
        <v>1728</v>
      </c>
      <c r="F1704" s="45">
        <v>2</v>
      </c>
      <c r="G1704" s="46">
        <v>19.75</v>
      </c>
      <c r="H1704" s="73">
        <f t="shared" si="232"/>
        <v>18.762499999999999</v>
      </c>
      <c r="I1704" s="28" t="s">
        <v>50</v>
      </c>
      <c r="J1704" s="28" t="s">
        <v>14</v>
      </c>
      <c r="K1704" s="45"/>
      <c r="L1704" s="458"/>
      <c r="M1704" s="459"/>
      <c r="N1704" s="29">
        <f t="shared" si="230"/>
        <v>0</v>
      </c>
      <c r="O1704" s="257">
        <f t="shared" si="231"/>
        <v>0</v>
      </c>
      <c r="P1704" s="261" t="s">
        <v>15</v>
      </c>
    </row>
    <row r="1705" spans="1:25" s="60" customFormat="1" ht="12.75" x14ac:dyDescent="0.2">
      <c r="A1705" s="425" t="s">
        <v>3807</v>
      </c>
      <c r="B1705" s="425" t="s">
        <v>2539</v>
      </c>
      <c r="C1705" s="104" t="s">
        <v>2520</v>
      </c>
      <c r="D1705" s="9" t="s">
        <v>2500</v>
      </c>
      <c r="E1705" s="26" t="s">
        <v>1728</v>
      </c>
      <c r="F1705" s="26">
        <v>2</v>
      </c>
      <c r="G1705" s="27">
        <v>17.100000000000001</v>
      </c>
      <c r="H1705" s="74">
        <f t="shared" si="232"/>
        <v>16.245000000000001</v>
      </c>
      <c r="I1705" s="32" t="s">
        <v>50</v>
      </c>
      <c r="J1705" s="32" t="s">
        <v>14</v>
      </c>
      <c r="K1705" s="26"/>
      <c r="L1705" s="454"/>
      <c r="M1705" s="455"/>
      <c r="N1705" s="33">
        <f t="shared" si="230"/>
        <v>0</v>
      </c>
      <c r="O1705" s="258">
        <f t="shared" si="231"/>
        <v>0</v>
      </c>
      <c r="P1705" s="262" t="s">
        <v>15</v>
      </c>
    </row>
    <row r="1706" spans="1:25" s="60" customFormat="1" ht="12.75" x14ac:dyDescent="0.2">
      <c r="A1706" s="425" t="s">
        <v>3807</v>
      </c>
      <c r="B1706" s="425" t="s">
        <v>2539</v>
      </c>
      <c r="C1706" s="104" t="s">
        <v>2521</v>
      </c>
      <c r="D1706" s="9" t="s">
        <v>3764</v>
      </c>
      <c r="E1706" s="26" t="s">
        <v>1728</v>
      </c>
      <c r="F1706" s="26">
        <v>2</v>
      </c>
      <c r="G1706" s="27">
        <v>19.75</v>
      </c>
      <c r="H1706" s="74">
        <f t="shared" si="232"/>
        <v>18.762499999999999</v>
      </c>
      <c r="I1706" s="32" t="s">
        <v>50</v>
      </c>
      <c r="J1706" s="32" t="s">
        <v>14</v>
      </c>
      <c r="K1706" s="26"/>
      <c r="L1706" s="454"/>
      <c r="M1706" s="455"/>
      <c r="N1706" s="33">
        <f t="shared" si="230"/>
        <v>0</v>
      </c>
      <c r="O1706" s="258">
        <f t="shared" si="231"/>
        <v>0</v>
      </c>
      <c r="P1706" s="262" t="s">
        <v>15</v>
      </c>
    </row>
    <row r="1707" spans="1:25" s="60" customFormat="1" ht="12.75" x14ac:dyDescent="0.2">
      <c r="A1707" s="425" t="s">
        <v>3807</v>
      </c>
      <c r="B1707" s="425" t="s">
        <v>2539</v>
      </c>
      <c r="C1707" s="104" t="s">
        <v>2522</v>
      </c>
      <c r="D1707" s="9" t="s">
        <v>3765</v>
      </c>
      <c r="E1707" s="26" t="s">
        <v>1728</v>
      </c>
      <c r="F1707" s="26">
        <v>2</v>
      </c>
      <c r="G1707" s="27">
        <v>19.75</v>
      </c>
      <c r="H1707" s="74">
        <f t="shared" si="232"/>
        <v>18.762499999999999</v>
      </c>
      <c r="I1707" s="32" t="s">
        <v>50</v>
      </c>
      <c r="J1707" s="32" t="s">
        <v>14</v>
      </c>
      <c r="K1707" s="26"/>
      <c r="L1707" s="454"/>
      <c r="M1707" s="455"/>
      <c r="N1707" s="33">
        <f t="shared" si="230"/>
        <v>0</v>
      </c>
      <c r="O1707" s="258">
        <f t="shared" si="231"/>
        <v>0</v>
      </c>
      <c r="P1707" s="262" t="s">
        <v>15</v>
      </c>
    </row>
    <row r="1708" spans="1:25" s="60" customFormat="1" ht="12.75" x14ac:dyDescent="0.2">
      <c r="A1708" s="425" t="s">
        <v>3807</v>
      </c>
      <c r="B1708" s="425" t="s">
        <v>2539</v>
      </c>
      <c r="C1708" s="62" t="s">
        <v>2523</v>
      </c>
      <c r="D1708" s="10" t="s">
        <v>3766</v>
      </c>
      <c r="E1708" s="36" t="s">
        <v>1728</v>
      </c>
      <c r="F1708" s="36">
        <v>2</v>
      </c>
      <c r="G1708" s="37">
        <v>19.75</v>
      </c>
      <c r="H1708" s="75">
        <f t="shared" si="232"/>
        <v>18.762499999999999</v>
      </c>
      <c r="I1708" s="38" t="s">
        <v>50</v>
      </c>
      <c r="J1708" s="38" t="s">
        <v>14</v>
      </c>
      <c r="K1708" s="36"/>
      <c r="L1708" s="456"/>
      <c r="M1708" s="457"/>
      <c r="N1708" s="39">
        <f t="shared" si="230"/>
        <v>0</v>
      </c>
      <c r="O1708" s="259">
        <f t="shared" si="231"/>
        <v>0</v>
      </c>
      <c r="P1708" s="263" t="s">
        <v>15</v>
      </c>
    </row>
    <row r="1709" spans="1:25" ht="23.25" x14ac:dyDescent="0.35">
      <c r="A1709" s="426"/>
      <c r="B1709" s="426" t="s">
        <v>2539</v>
      </c>
      <c r="D1709" s="252" t="s">
        <v>2524</v>
      </c>
      <c r="E1709" s="71"/>
      <c r="F1709" s="71"/>
      <c r="G1709" s="71"/>
      <c r="H1709" s="71"/>
      <c r="I1709" s="71"/>
      <c r="J1709" s="71"/>
      <c r="K1709" s="71"/>
      <c r="L1709" s="22"/>
      <c r="M1709" s="22"/>
      <c r="O1709" s="22"/>
      <c r="P1709" s="23"/>
      <c r="Q1709" s="60"/>
      <c r="R1709" s="60"/>
      <c r="S1709" s="60"/>
      <c r="T1709" s="60"/>
      <c r="U1709" s="60"/>
      <c r="V1709" s="60"/>
      <c r="W1709" s="60"/>
      <c r="X1709" s="60"/>
      <c r="Y1709" s="60"/>
    </row>
    <row r="1710" spans="1:25" s="60" customFormat="1" ht="12.75" x14ac:dyDescent="0.2">
      <c r="A1710" s="425"/>
      <c r="B1710" s="425" t="s">
        <v>2539</v>
      </c>
      <c r="C1710" s="61" t="s">
        <v>2525</v>
      </c>
      <c r="D1710" s="49" t="s">
        <v>2526</v>
      </c>
      <c r="E1710" s="45" t="s">
        <v>2527</v>
      </c>
      <c r="F1710" s="45">
        <v>12</v>
      </c>
      <c r="G1710" s="46">
        <v>1.71</v>
      </c>
      <c r="H1710" s="73">
        <f>G1710*0.95</f>
        <v>1.6244999999999998</v>
      </c>
      <c r="I1710" s="28" t="s">
        <v>547</v>
      </c>
      <c r="J1710" s="28" t="s">
        <v>14</v>
      </c>
      <c r="K1710" s="45"/>
      <c r="L1710" s="458"/>
      <c r="M1710" s="459"/>
      <c r="N1710" s="29">
        <f t="shared" si="230"/>
        <v>0</v>
      </c>
      <c r="O1710" s="257">
        <f t="shared" si="231"/>
        <v>0</v>
      </c>
      <c r="P1710" s="261" t="s">
        <v>15</v>
      </c>
    </row>
    <row r="1711" spans="1:25" s="60" customFormat="1" ht="12.75" x14ac:dyDescent="0.2">
      <c r="A1711" s="425"/>
      <c r="B1711" s="425" t="s">
        <v>2539</v>
      </c>
      <c r="C1711" s="104" t="s">
        <v>2528</v>
      </c>
      <c r="D1711" s="9" t="s">
        <v>2529</v>
      </c>
      <c r="E1711" s="26" t="s">
        <v>2527</v>
      </c>
      <c r="F1711" s="26">
        <v>12</v>
      </c>
      <c r="G1711" s="27">
        <v>1.71</v>
      </c>
      <c r="H1711" s="74">
        <f>G1711*0.95</f>
        <v>1.6244999999999998</v>
      </c>
      <c r="I1711" s="32" t="s">
        <v>547</v>
      </c>
      <c r="J1711" s="32" t="s">
        <v>14</v>
      </c>
      <c r="K1711" s="26"/>
      <c r="L1711" s="454"/>
      <c r="M1711" s="455"/>
      <c r="N1711" s="33">
        <f t="shared" si="230"/>
        <v>0</v>
      </c>
      <c r="O1711" s="258">
        <f t="shared" si="231"/>
        <v>0</v>
      </c>
      <c r="P1711" s="262" t="s">
        <v>15</v>
      </c>
    </row>
    <row r="1712" spans="1:25" s="60" customFormat="1" ht="12.75" x14ac:dyDescent="0.2">
      <c r="A1712" s="425"/>
      <c r="B1712" s="425" t="s">
        <v>2539</v>
      </c>
      <c r="C1712" s="62" t="s">
        <v>3887</v>
      </c>
      <c r="D1712" s="10" t="s">
        <v>3888</v>
      </c>
      <c r="E1712" s="36" t="s">
        <v>2527</v>
      </c>
      <c r="F1712" s="36">
        <v>12</v>
      </c>
      <c r="G1712" s="37">
        <v>1.71</v>
      </c>
      <c r="H1712" s="75">
        <f>G1712*0.95</f>
        <v>1.6244999999999998</v>
      </c>
      <c r="I1712" s="38" t="s">
        <v>547</v>
      </c>
      <c r="J1712" s="38" t="s">
        <v>14</v>
      </c>
      <c r="K1712" s="36"/>
      <c r="L1712" s="489"/>
      <c r="M1712" s="490"/>
      <c r="N1712" s="39">
        <f t="shared" ref="N1712" si="233">O1712*G1712</f>
        <v>0</v>
      </c>
      <c r="O1712" s="259">
        <f t="shared" ref="O1712" si="234">M1712+L1712*F1712</f>
        <v>0</v>
      </c>
      <c r="P1712" s="263" t="s">
        <v>15</v>
      </c>
    </row>
    <row r="1713" spans="1:25" ht="23.25" x14ac:dyDescent="0.35">
      <c r="A1713" s="426" t="s">
        <v>3807</v>
      </c>
      <c r="B1713" s="426" t="s">
        <v>2539</v>
      </c>
      <c r="D1713" s="252" t="s">
        <v>2530</v>
      </c>
      <c r="E1713" s="71"/>
      <c r="F1713" s="71"/>
      <c r="G1713" s="71"/>
      <c r="H1713" s="71"/>
      <c r="I1713" s="71"/>
      <c r="J1713" s="71"/>
      <c r="K1713" s="71"/>
      <c r="L1713" s="22"/>
      <c r="M1713" s="22"/>
      <c r="O1713" s="22"/>
      <c r="P1713" s="23"/>
      <c r="Q1713" s="60"/>
      <c r="R1713" s="60"/>
      <c r="S1713" s="60"/>
      <c r="T1713" s="60"/>
      <c r="U1713" s="60"/>
      <c r="V1713" s="60"/>
      <c r="W1713" s="60"/>
      <c r="X1713" s="60"/>
      <c r="Y1713" s="60"/>
    </row>
    <row r="1714" spans="1:25" s="60" customFormat="1" ht="12.75" x14ac:dyDescent="0.2">
      <c r="A1714" s="425"/>
      <c r="B1714" s="425" t="s">
        <v>2539</v>
      </c>
      <c r="C1714" s="61" t="s">
        <v>3762</v>
      </c>
      <c r="D1714" s="49" t="s">
        <v>3763</v>
      </c>
      <c r="E1714" s="45" t="s">
        <v>2531</v>
      </c>
      <c r="F1714" s="45">
        <v>12</v>
      </c>
      <c r="G1714" s="46">
        <v>2.3199999999999998</v>
      </c>
      <c r="H1714" s="73">
        <f>G1714*0.95</f>
        <v>2.2039999999999997</v>
      </c>
      <c r="I1714" s="28" t="s">
        <v>339</v>
      </c>
      <c r="J1714" s="28" t="s">
        <v>14</v>
      </c>
      <c r="K1714" s="45"/>
      <c r="L1714" s="458"/>
      <c r="M1714" s="459"/>
      <c r="N1714" s="29">
        <f t="shared" si="230"/>
        <v>0</v>
      </c>
      <c r="O1714" s="257">
        <f t="shared" si="231"/>
        <v>0</v>
      </c>
      <c r="P1714" s="261" t="s">
        <v>15</v>
      </c>
    </row>
    <row r="1715" spans="1:25" s="60" customFormat="1" ht="12.75" x14ac:dyDescent="0.2">
      <c r="A1715" s="425" t="s">
        <v>3807</v>
      </c>
      <c r="B1715" s="425" t="s">
        <v>2539</v>
      </c>
      <c r="C1715" s="104" t="s">
        <v>2532</v>
      </c>
      <c r="D1715" s="9" t="s">
        <v>2533</v>
      </c>
      <c r="E1715" s="26" t="s">
        <v>2534</v>
      </c>
      <c r="F1715" s="26">
        <v>1</v>
      </c>
      <c r="G1715" s="27">
        <v>8.35</v>
      </c>
      <c r="H1715" s="74">
        <f>G1715*0.95</f>
        <v>7.9324999999999992</v>
      </c>
      <c r="I1715" s="32" t="s">
        <v>339</v>
      </c>
      <c r="J1715" s="32" t="s">
        <v>14</v>
      </c>
      <c r="K1715" s="26"/>
      <c r="L1715" s="454"/>
      <c r="M1715" s="455"/>
      <c r="N1715" s="33">
        <f t="shared" si="230"/>
        <v>0</v>
      </c>
      <c r="O1715" s="258">
        <f t="shared" si="231"/>
        <v>0</v>
      </c>
      <c r="P1715" s="262" t="s">
        <v>15</v>
      </c>
    </row>
    <row r="1716" spans="1:25" s="60" customFormat="1" ht="12.75" x14ac:dyDescent="0.2">
      <c r="A1716" s="425" t="s">
        <v>3807</v>
      </c>
      <c r="B1716" s="425" t="s">
        <v>2539</v>
      </c>
      <c r="C1716" s="104" t="s">
        <v>2535</v>
      </c>
      <c r="D1716" s="9" t="s">
        <v>2536</v>
      </c>
      <c r="E1716" s="26" t="s">
        <v>1791</v>
      </c>
      <c r="F1716" s="26">
        <v>1</v>
      </c>
      <c r="G1716" s="27">
        <v>56.16</v>
      </c>
      <c r="H1716" s="74">
        <f>G1716*0.95</f>
        <v>53.351999999999997</v>
      </c>
      <c r="I1716" s="32" t="s">
        <v>339</v>
      </c>
      <c r="J1716" s="32" t="s">
        <v>14</v>
      </c>
      <c r="K1716" s="26"/>
      <c r="L1716" s="454"/>
      <c r="M1716" s="455"/>
      <c r="N1716" s="33">
        <f t="shared" si="230"/>
        <v>0</v>
      </c>
      <c r="O1716" s="258">
        <f t="shared" si="231"/>
        <v>0</v>
      </c>
      <c r="P1716" s="262" t="s">
        <v>15</v>
      </c>
    </row>
    <row r="1717" spans="1:25" s="60" customFormat="1" ht="12.75" x14ac:dyDescent="0.2">
      <c r="A1717" s="425" t="s">
        <v>3807</v>
      </c>
      <c r="B1717" s="425" t="s">
        <v>2539</v>
      </c>
      <c r="C1717" s="62" t="s">
        <v>2537</v>
      </c>
      <c r="D1717" s="10" t="s">
        <v>3767</v>
      </c>
      <c r="E1717" s="36" t="s">
        <v>1791</v>
      </c>
      <c r="F1717" s="36">
        <v>1</v>
      </c>
      <c r="G1717" s="37">
        <v>49.47</v>
      </c>
      <c r="H1717" s="75">
        <f>G1717*0.95</f>
        <v>46.996499999999997</v>
      </c>
      <c r="I1717" s="38" t="s">
        <v>339</v>
      </c>
      <c r="J1717" s="38" t="s">
        <v>14</v>
      </c>
      <c r="K1717" s="36"/>
      <c r="L1717" s="456"/>
      <c r="M1717" s="457"/>
      <c r="N1717" s="39">
        <f t="shared" si="230"/>
        <v>0</v>
      </c>
      <c r="O1717" s="259">
        <f t="shared" si="231"/>
        <v>0</v>
      </c>
      <c r="P1717" s="263" t="s">
        <v>15</v>
      </c>
    </row>
    <row r="1718" spans="1:25" ht="23.25" x14ac:dyDescent="0.35">
      <c r="A1718" s="426"/>
      <c r="B1718" s="426" t="s">
        <v>2539</v>
      </c>
      <c r="D1718" s="252" t="s">
        <v>3768</v>
      </c>
      <c r="E1718" s="71"/>
      <c r="F1718" s="71"/>
      <c r="G1718" s="71"/>
      <c r="H1718" s="71"/>
      <c r="I1718" s="71"/>
      <c r="J1718" s="71"/>
      <c r="K1718" s="71"/>
      <c r="L1718" s="22"/>
      <c r="M1718" s="22"/>
      <c r="O1718" s="22"/>
      <c r="P1718" s="23"/>
      <c r="Q1718" s="60"/>
      <c r="R1718" s="60"/>
      <c r="S1718" s="60"/>
      <c r="T1718" s="60"/>
      <c r="U1718" s="60"/>
      <c r="V1718" s="60"/>
      <c r="W1718" s="60"/>
      <c r="X1718" s="60"/>
      <c r="Y1718" s="60"/>
    </row>
    <row r="1719" spans="1:25" s="60" customFormat="1" ht="12.75" x14ac:dyDescent="0.2">
      <c r="A1719" s="425"/>
      <c r="B1719" s="425" t="s">
        <v>2539</v>
      </c>
      <c r="C1719" s="61" t="s">
        <v>3769</v>
      </c>
      <c r="D1719" s="49" t="s">
        <v>3775</v>
      </c>
      <c r="E1719" s="45" t="s">
        <v>3772</v>
      </c>
      <c r="F1719" s="45">
        <v>12</v>
      </c>
      <c r="G1719" s="46">
        <v>0.93</v>
      </c>
      <c r="H1719" s="73">
        <f>G1719*0.95</f>
        <v>0.88349999999999995</v>
      </c>
      <c r="I1719" s="28" t="s">
        <v>2581</v>
      </c>
      <c r="J1719" s="28" t="s">
        <v>14</v>
      </c>
      <c r="K1719" s="45"/>
      <c r="L1719" s="458"/>
      <c r="M1719" s="459"/>
      <c r="N1719" s="29">
        <f t="shared" ref="N1719:N1721" si="235">O1719*G1719</f>
        <v>0</v>
      </c>
      <c r="O1719" s="257">
        <f t="shared" ref="O1719:O1721" si="236">M1719+L1719*F1719</f>
        <v>0</v>
      </c>
      <c r="P1719" s="261" t="s">
        <v>15</v>
      </c>
    </row>
    <row r="1720" spans="1:25" s="60" customFormat="1" ht="12.75" x14ac:dyDescent="0.2">
      <c r="A1720" s="425"/>
      <c r="B1720" s="425" t="s">
        <v>2539</v>
      </c>
      <c r="C1720" s="104" t="s">
        <v>3770</v>
      </c>
      <c r="D1720" s="9" t="s">
        <v>3773</v>
      </c>
      <c r="E1720" s="26" t="s">
        <v>3772</v>
      </c>
      <c r="F1720" s="26">
        <v>12</v>
      </c>
      <c r="G1720" s="27">
        <v>0.93</v>
      </c>
      <c r="H1720" s="74">
        <f>G1720*0.95</f>
        <v>0.88349999999999995</v>
      </c>
      <c r="I1720" s="32" t="s">
        <v>2581</v>
      </c>
      <c r="J1720" s="32" t="s">
        <v>14</v>
      </c>
      <c r="K1720" s="26"/>
      <c r="L1720" s="454"/>
      <c r="M1720" s="455"/>
      <c r="N1720" s="33">
        <f t="shared" si="235"/>
        <v>0</v>
      </c>
      <c r="O1720" s="258">
        <f t="shared" si="236"/>
        <v>0</v>
      </c>
      <c r="P1720" s="262" t="s">
        <v>15</v>
      </c>
    </row>
    <row r="1721" spans="1:25" s="60" customFormat="1" ht="12.75" x14ac:dyDescent="0.2">
      <c r="A1721" s="425"/>
      <c r="B1721" s="425" t="s">
        <v>2539</v>
      </c>
      <c r="C1721" s="62" t="s">
        <v>3771</v>
      </c>
      <c r="D1721" s="10" t="s">
        <v>3774</v>
      </c>
      <c r="E1721" s="36" t="s">
        <v>1785</v>
      </c>
      <c r="F1721" s="36">
        <v>8</v>
      </c>
      <c r="G1721" s="37">
        <v>1.61</v>
      </c>
      <c r="H1721" s="75">
        <f>G1721*0.95</f>
        <v>1.5295000000000001</v>
      </c>
      <c r="I1721" s="38" t="s">
        <v>2581</v>
      </c>
      <c r="J1721" s="38" t="s">
        <v>14</v>
      </c>
      <c r="K1721" s="36"/>
      <c r="L1721" s="456"/>
      <c r="M1721" s="457"/>
      <c r="N1721" s="39">
        <f t="shared" si="235"/>
        <v>0</v>
      </c>
      <c r="O1721" s="259">
        <f t="shared" si="236"/>
        <v>0</v>
      </c>
      <c r="P1721" s="263" t="s">
        <v>15</v>
      </c>
    </row>
    <row r="1722" spans="1:25" x14ac:dyDescent="0.2">
      <c r="A1722" s="426"/>
      <c r="B1722" s="426"/>
      <c r="Q1722" s="60"/>
      <c r="R1722" s="60"/>
      <c r="S1722" s="60"/>
      <c r="T1722" s="60"/>
      <c r="U1722" s="60"/>
      <c r="V1722" s="60"/>
      <c r="W1722" s="60"/>
      <c r="X1722" s="60"/>
      <c r="Y1722" s="60"/>
    </row>
    <row r="1723" spans="1:25" x14ac:dyDescent="0.2">
      <c r="A1723" s="426"/>
      <c r="B1723" s="426"/>
      <c r="Q1723" s="60"/>
      <c r="R1723" s="60"/>
      <c r="S1723" s="60"/>
      <c r="T1723" s="60"/>
      <c r="U1723" s="60"/>
      <c r="V1723" s="60"/>
      <c r="W1723" s="60"/>
      <c r="X1723" s="60"/>
      <c r="Y1723" s="60"/>
    </row>
    <row r="1724" spans="1:25" x14ac:dyDescent="0.2">
      <c r="A1724" s="426"/>
      <c r="B1724" s="426"/>
      <c r="Q1724" s="60"/>
      <c r="R1724" s="60"/>
      <c r="S1724" s="60"/>
      <c r="T1724" s="60"/>
      <c r="U1724" s="60"/>
      <c r="V1724" s="60"/>
      <c r="W1724" s="60"/>
      <c r="X1724" s="60"/>
      <c r="Y1724" s="60"/>
    </row>
    <row r="1725" spans="1:25" x14ac:dyDescent="0.2">
      <c r="A1725" s="426"/>
      <c r="B1725" s="426"/>
      <c r="Q1725" s="60"/>
      <c r="R1725" s="60"/>
      <c r="S1725" s="60"/>
      <c r="T1725" s="60"/>
      <c r="U1725" s="60"/>
      <c r="V1725" s="60"/>
      <c r="W1725" s="60"/>
      <c r="X1725" s="60"/>
      <c r="Y1725" s="60"/>
    </row>
    <row r="1726" spans="1:25" x14ac:dyDescent="0.2">
      <c r="A1726" s="426"/>
      <c r="B1726" s="426"/>
      <c r="Q1726" s="60"/>
      <c r="R1726" s="60"/>
      <c r="S1726" s="60"/>
      <c r="T1726" s="60"/>
      <c r="U1726" s="60"/>
      <c r="V1726" s="60"/>
      <c r="W1726" s="60"/>
      <c r="X1726" s="60"/>
      <c r="Y1726" s="60"/>
    </row>
    <row r="1727" spans="1:25" x14ac:dyDescent="0.2">
      <c r="A1727" s="426"/>
      <c r="B1727" s="426"/>
      <c r="Q1727" s="60"/>
      <c r="R1727" s="60"/>
      <c r="S1727" s="60"/>
      <c r="T1727" s="60"/>
      <c r="U1727" s="60"/>
      <c r="V1727" s="60"/>
      <c r="W1727" s="60"/>
      <c r="X1727" s="60"/>
      <c r="Y1727" s="60"/>
    </row>
    <row r="1728" spans="1:25" x14ac:dyDescent="0.2">
      <c r="A1728" s="426"/>
      <c r="B1728" s="426"/>
      <c r="Q1728" s="60"/>
      <c r="R1728" s="60"/>
      <c r="S1728" s="60"/>
      <c r="T1728" s="60"/>
      <c r="U1728" s="60"/>
      <c r="V1728" s="60"/>
      <c r="W1728" s="60"/>
      <c r="X1728" s="60"/>
      <c r="Y1728" s="60"/>
    </row>
    <row r="1729" spans="1:25" x14ac:dyDescent="0.2">
      <c r="A1729" s="426"/>
      <c r="B1729" s="426"/>
      <c r="Q1729" s="60"/>
      <c r="R1729" s="60"/>
      <c r="S1729" s="60"/>
      <c r="T1729" s="60"/>
      <c r="U1729" s="60"/>
      <c r="V1729" s="60"/>
      <c r="W1729" s="60"/>
      <c r="X1729" s="60"/>
      <c r="Y1729" s="60"/>
    </row>
    <row r="1730" spans="1:25" x14ac:dyDescent="0.2">
      <c r="A1730" s="426"/>
      <c r="B1730" s="426"/>
      <c r="Q1730" s="60"/>
      <c r="R1730" s="60"/>
      <c r="S1730" s="60"/>
      <c r="T1730" s="60"/>
      <c r="U1730" s="60"/>
      <c r="V1730" s="60"/>
      <c r="W1730" s="60"/>
      <c r="X1730" s="60"/>
      <c r="Y1730" s="60"/>
    </row>
    <row r="1731" spans="1:25" x14ac:dyDescent="0.2">
      <c r="A1731" s="426"/>
      <c r="B1731" s="426"/>
      <c r="Q1731" s="60"/>
      <c r="R1731" s="60"/>
      <c r="S1731" s="60"/>
      <c r="T1731" s="60"/>
      <c r="U1731" s="60"/>
      <c r="V1731" s="60"/>
      <c r="W1731" s="60"/>
      <c r="X1731" s="60"/>
      <c r="Y1731" s="60"/>
    </row>
    <row r="1732" spans="1:25" x14ac:dyDescent="0.2">
      <c r="A1732" s="426"/>
      <c r="B1732" s="426"/>
      <c r="Q1732" s="60"/>
      <c r="R1732" s="60"/>
      <c r="S1732" s="60"/>
      <c r="T1732" s="60"/>
      <c r="U1732" s="60"/>
      <c r="V1732" s="60"/>
      <c r="W1732" s="60"/>
      <c r="X1732" s="60"/>
      <c r="Y1732" s="60"/>
    </row>
    <row r="1733" spans="1:25" ht="34.5" x14ac:dyDescent="0.2">
      <c r="A1733" s="426"/>
      <c r="B1733" s="426" t="s">
        <v>2539</v>
      </c>
      <c r="D1733" s="476" t="s">
        <v>64</v>
      </c>
      <c r="E1733" s="476"/>
      <c r="F1733" s="476"/>
      <c r="G1733" s="476"/>
      <c r="H1733" s="476"/>
      <c r="I1733" s="476"/>
      <c r="J1733" s="476"/>
      <c r="K1733" s="476"/>
      <c r="Q1733" s="60"/>
      <c r="R1733" s="60"/>
      <c r="S1733" s="60"/>
      <c r="T1733" s="60"/>
      <c r="U1733" s="60"/>
      <c r="V1733" s="60"/>
      <c r="W1733" s="60"/>
      <c r="X1733" s="60"/>
      <c r="Y1733" s="60"/>
    </row>
    <row r="1734" spans="1:25" x14ac:dyDescent="0.2">
      <c r="A1734" s="427"/>
      <c r="B1734" s="427"/>
      <c r="C1734" s="24"/>
      <c r="D1734" s="24"/>
      <c r="E1734" s="477" t="s">
        <v>41</v>
      </c>
      <c r="F1734" s="478" t="s">
        <v>39</v>
      </c>
      <c r="G1734" s="479" t="s">
        <v>6</v>
      </c>
      <c r="H1734" s="481" t="s">
        <v>51</v>
      </c>
      <c r="I1734" s="482" t="s">
        <v>2</v>
      </c>
      <c r="J1734" s="483" t="s">
        <v>3</v>
      </c>
      <c r="K1734" s="484" t="s">
        <v>38</v>
      </c>
      <c r="L1734" s="460" t="s">
        <v>7</v>
      </c>
      <c r="M1734" s="461"/>
      <c r="N1734" s="461"/>
      <c r="O1734" s="461"/>
      <c r="P1734" s="462"/>
      <c r="Q1734" s="60"/>
      <c r="R1734" s="60"/>
      <c r="S1734" s="60"/>
      <c r="T1734" s="60"/>
      <c r="U1734" s="60"/>
      <c r="V1734" s="60"/>
      <c r="W1734" s="60"/>
      <c r="X1734" s="60"/>
      <c r="Y1734" s="60"/>
    </row>
    <row r="1735" spans="1:25" ht="14.25" customHeight="1" x14ac:dyDescent="0.2">
      <c r="A1735" s="426"/>
      <c r="B1735" s="426"/>
      <c r="C1735" s="463" t="s">
        <v>0</v>
      </c>
      <c r="D1735" s="464" t="s">
        <v>1</v>
      </c>
      <c r="E1735" s="477"/>
      <c r="F1735" s="478"/>
      <c r="G1735" s="480"/>
      <c r="H1735" s="481"/>
      <c r="I1735" s="482"/>
      <c r="J1735" s="483"/>
      <c r="K1735" s="484"/>
      <c r="L1735" s="466" t="s">
        <v>8</v>
      </c>
      <c r="M1735" s="467"/>
      <c r="N1735" s="470" t="s">
        <v>4</v>
      </c>
      <c r="O1735" s="472" t="s">
        <v>9</v>
      </c>
      <c r="P1735" s="473" t="s">
        <v>52</v>
      </c>
      <c r="Q1735" s="60"/>
      <c r="R1735" s="60"/>
      <c r="S1735" s="60"/>
      <c r="T1735" s="60"/>
      <c r="U1735" s="60"/>
      <c r="V1735" s="60"/>
      <c r="W1735" s="60"/>
      <c r="X1735" s="60"/>
      <c r="Y1735" s="60"/>
    </row>
    <row r="1736" spans="1:25" x14ac:dyDescent="0.2">
      <c r="A1736" s="426"/>
      <c r="B1736" s="426"/>
      <c r="C1736" s="463"/>
      <c r="D1736" s="465"/>
      <c r="E1736" s="477"/>
      <c r="F1736" s="478"/>
      <c r="G1736" s="479"/>
      <c r="H1736" s="481"/>
      <c r="I1736" s="482"/>
      <c r="J1736" s="483"/>
      <c r="K1736" s="484"/>
      <c r="L1736" s="468"/>
      <c r="M1736" s="469"/>
      <c r="N1736" s="471"/>
      <c r="O1736" s="472"/>
      <c r="P1736" s="473"/>
      <c r="Q1736" s="60"/>
      <c r="R1736" s="60"/>
      <c r="S1736" s="60"/>
      <c r="T1736" s="60"/>
      <c r="U1736" s="60"/>
      <c r="V1736" s="60"/>
      <c r="W1736" s="60"/>
      <c r="X1736" s="60"/>
      <c r="Y1736" s="60"/>
    </row>
    <row r="1737" spans="1:25" ht="23.25" x14ac:dyDescent="0.35">
      <c r="A1737" s="426"/>
      <c r="B1737" s="426" t="s">
        <v>2539</v>
      </c>
      <c r="D1737" s="252" t="s">
        <v>2540</v>
      </c>
      <c r="E1737" s="252"/>
      <c r="F1737" s="252"/>
      <c r="G1737" s="252"/>
      <c r="H1737" s="252"/>
      <c r="I1737" s="252"/>
      <c r="J1737" s="252"/>
      <c r="K1737" s="252"/>
      <c r="L1737" s="22"/>
      <c r="M1737" s="22"/>
      <c r="O1737" s="22"/>
      <c r="P1737" s="23"/>
      <c r="Q1737" s="60"/>
      <c r="R1737" s="60"/>
      <c r="S1737" s="60"/>
      <c r="T1737" s="60"/>
      <c r="U1737" s="60"/>
      <c r="V1737" s="60"/>
      <c r="W1737" s="60"/>
      <c r="X1737" s="60"/>
      <c r="Y1737" s="60"/>
    </row>
    <row r="1738" spans="1:25" s="60" customFormat="1" ht="12.75" x14ac:dyDescent="0.2">
      <c r="A1738" s="425"/>
      <c r="B1738" s="425" t="s">
        <v>2539</v>
      </c>
      <c r="C1738" s="61" t="s">
        <v>2541</v>
      </c>
      <c r="D1738" s="143" t="s">
        <v>2542</v>
      </c>
      <c r="E1738" s="45" t="s">
        <v>2543</v>
      </c>
      <c r="F1738" s="45">
        <v>24</v>
      </c>
      <c r="G1738" s="46">
        <v>1.07</v>
      </c>
      <c r="H1738" s="73">
        <f>G1738*0.95</f>
        <v>1.0165</v>
      </c>
      <c r="I1738" s="28" t="s">
        <v>2287</v>
      </c>
      <c r="J1738" s="28" t="s">
        <v>14</v>
      </c>
      <c r="K1738" s="240"/>
      <c r="L1738" s="458"/>
      <c r="M1738" s="459"/>
      <c r="N1738" s="29">
        <f t="shared" ref="N1738:N1748" si="237">O1738*G1738</f>
        <v>0</v>
      </c>
      <c r="O1738" s="257">
        <f t="shared" ref="O1738:O1748" si="238">M1738+L1738*F1738</f>
        <v>0</v>
      </c>
      <c r="P1738" s="261" t="s">
        <v>15</v>
      </c>
    </row>
    <row r="1739" spans="1:25" s="60" customFormat="1" ht="12.75" x14ac:dyDescent="0.2">
      <c r="A1739" s="425"/>
      <c r="B1739" s="425" t="s">
        <v>2539</v>
      </c>
      <c r="C1739" s="104" t="s">
        <v>2544</v>
      </c>
      <c r="D1739" s="144" t="s">
        <v>2545</v>
      </c>
      <c r="E1739" s="26" t="s">
        <v>2543</v>
      </c>
      <c r="F1739" s="26">
        <v>24</v>
      </c>
      <c r="G1739" s="27">
        <v>1.07</v>
      </c>
      <c r="H1739" s="74">
        <f>G1739*0.95</f>
        <v>1.0165</v>
      </c>
      <c r="I1739" s="32" t="s">
        <v>2287</v>
      </c>
      <c r="J1739" s="32" t="s">
        <v>14</v>
      </c>
      <c r="K1739" s="244"/>
      <c r="L1739" s="454"/>
      <c r="M1739" s="455"/>
      <c r="N1739" s="33">
        <f t="shared" si="237"/>
        <v>0</v>
      </c>
      <c r="O1739" s="258">
        <f t="shared" si="238"/>
        <v>0</v>
      </c>
      <c r="P1739" s="262" t="s">
        <v>15</v>
      </c>
    </row>
    <row r="1740" spans="1:25" s="60" customFormat="1" ht="12.75" x14ac:dyDescent="0.2">
      <c r="A1740" s="425"/>
      <c r="B1740" s="425" t="s">
        <v>2539</v>
      </c>
      <c r="C1740" s="104" t="s">
        <v>2546</v>
      </c>
      <c r="D1740" s="144" t="s">
        <v>2547</v>
      </c>
      <c r="E1740" s="26" t="s">
        <v>2543</v>
      </c>
      <c r="F1740" s="26">
        <v>24</v>
      </c>
      <c r="G1740" s="27">
        <v>1.07</v>
      </c>
      <c r="H1740" s="74">
        <f>G1740*0.95</f>
        <v>1.0165</v>
      </c>
      <c r="I1740" s="32" t="s">
        <v>2287</v>
      </c>
      <c r="J1740" s="32" t="s">
        <v>14</v>
      </c>
      <c r="K1740" s="244"/>
      <c r="L1740" s="454"/>
      <c r="M1740" s="455"/>
      <c r="N1740" s="33">
        <f t="shared" si="237"/>
        <v>0</v>
      </c>
      <c r="O1740" s="258">
        <f t="shared" si="238"/>
        <v>0</v>
      </c>
      <c r="P1740" s="262" t="s">
        <v>15</v>
      </c>
    </row>
    <row r="1741" spans="1:25" s="60" customFormat="1" ht="12.75" x14ac:dyDescent="0.2">
      <c r="A1741" s="425"/>
      <c r="B1741" s="425" t="s">
        <v>2539</v>
      </c>
      <c r="C1741" s="104" t="s">
        <v>2548</v>
      </c>
      <c r="D1741" s="144" t="s">
        <v>2549</v>
      </c>
      <c r="E1741" s="26" t="s">
        <v>2543</v>
      </c>
      <c r="F1741" s="26">
        <v>24</v>
      </c>
      <c r="G1741" s="27">
        <v>1.07</v>
      </c>
      <c r="H1741" s="74">
        <f>G1741*0.95</f>
        <v>1.0165</v>
      </c>
      <c r="I1741" s="32" t="s">
        <v>2287</v>
      </c>
      <c r="J1741" s="32" t="s">
        <v>14</v>
      </c>
      <c r="K1741" s="244"/>
      <c r="L1741" s="454"/>
      <c r="M1741" s="455"/>
      <c r="N1741" s="33">
        <f t="shared" si="237"/>
        <v>0</v>
      </c>
      <c r="O1741" s="258">
        <f t="shared" si="238"/>
        <v>0</v>
      </c>
      <c r="P1741" s="262" t="s">
        <v>15</v>
      </c>
    </row>
    <row r="1742" spans="1:25" s="60" customFormat="1" ht="12.75" x14ac:dyDescent="0.2">
      <c r="A1742" s="425"/>
      <c r="B1742" s="425" t="s">
        <v>2539</v>
      </c>
      <c r="C1742" s="62" t="s">
        <v>2550</v>
      </c>
      <c r="D1742" s="50" t="s">
        <v>2551</v>
      </c>
      <c r="E1742" s="36" t="s">
        <v>2543</v>
      </c>
      <c r="F1742" s="36">
        <v>24</v>
      </c>
      <c r="G1742" s="37">
        <v>1.07</v>
      </c>
      <c r="H1742" s="75">
        <f>G1742*0.95</f>
        <v>1.0165</v>
      </c>
      <c r="I1742" s="38" t="s">
        <v>2287</v>
      </c>
      <c r="J1742" s="38" t="s">
        <v>14</v>
      </c>
      <c r="K1742" s="268"/>
      <c r="L1742" s="456"/>
      <c r="M1742" s="457"/>
      <c r="N1742" s="39">
        <f t="shared" si="237"/>
        <v>0</v>
      </c>
      <c r="O1742" s="259">
        <f t="shared" si="238"/>
        <v>0</v>
      </c>
      <c r="P1742" s="263" t="s">
        <v>15</v>
      </c>
    </row>
    <row r="1743" spans="1:25" ht="23.25" x14ac:dyDescent="0.35">
      <c r="A1743" s="426"/>
      <c r="B1743" s="426" t="s">
        <v>2539</v>
      </c>
      <c r="D1743" s="252" t="s">
        <v>3842</v>
      </c>
      <c r="E1743" s="71"/>
      <c r="F1743" s="71"/>
      <c r="G1743" s="71"/>
      <c r="H1743" s="71"/>
      <c r="I1743" s="71"/>
      <c r="J1743" s="71"/>
      <c r="K1743" s="71"/>
      <c r="L1743" s="22"/>
      <c r="M1743" s="22"/>
      <c r="O1743" s="22"/>
      <c r="P1743" s="23"/>
      <c r="Q1743" s="60"/>
      <c r="R1743" s="60"/>
      <c r="S1743" s="60"/>
      <c r="T1743" s="60"/>
      <c r="U1743" s="60"/>
      <c r="V1743" s="60"/>
      <c r="W1743" s="60"/>
      <c r="X1743" s="60"/>
      <c r="Y1743" s="60"/>
    </row>
    <row r="1744" spans="1:25" s="60" customFormat="1" ht="12.75" x14ac:dyDescent="0.2">
      <c r="A1744" s="425"/>
      <c r="B1744" s="425" t="s">
        <v>2539</v>
      </c>
      <c r="C1744" s="61" t="s">
        <v>2552</v>
      </c>
      <c r="D1744" s="143" t="s">
        <v>2553</v>
      </c>
      <c r="E1744" s="45" t="s">
        <v>2554</v>
      </c>
      <c r="F1744" s="45">
        <v>16</v>
      </c>
      <c r="G1744" s="46">
        <v>1.06</v>
      </c>
      <c r="H1744" s="73">
        <f t="shared" ref="H1744:H1748" si="239">G1744*0.95</f>
        <v>1.0069999999999999</v>
      </c>
      <c r="I1744" s="28"/>
      <c r="J1744" s="28" t="s">
        <v>14</v>
      </c>
      <c r="K1744" s="218"/>
      <c r="L1744" s="458"/>
      <c r="M1744" s="459"/>
      <c r="N1744" s="29">
        <f t="shared" si="237"/>
        <v>0</v>
      </c>
      <c r="O1744" s="257">
        <f t="shared" si="238"/>
        <v>0</v>
      </c>
      <c r="P1744" s="261" t="s">
        <v>15</v>
      </c>
    </row>
    <row r="1745" spans="1:26" s="60" customFormat="1" ht="12.75" x14ac:dyDescent="0.2">
      <c r="A1745" s="425"/>
      <c r="B1745" s="425" t="s">
        <v>2539</v>
      </c>
      <c r="C1745" s="104" t="s">
        <v>2555</v>
      </c>
      <c r="D1745" s="144" t="s">
        <v>2556</v>
      </c>
      <c r="E1745" s="26" t="s">
        <v>2554</v>
      </c>
      <c r="F1745" s="26">
        <v>16</v>
      </c>
      <c r="G1745" s="27">
        <v>1.1299999999999999</v>
      </c>
      <c r="H1745" s="74">
        <f t="shared" si="239"/>
        <v>1.0734999999999999</v>
      </c>
      <c r="I1745" s="32"/>
      <c r="J1745" s="32" t="s">
        <v>14</v>
      </c>
      <c r="K1745" s="231"/>
      <c r="L1745" s="454"/>
      <c r="M1745" s="455"/>
      <c r="N1745" s="33">
        <f t="shared" si="237"/>
        <v>0</v>
      </c>
      <c r="O1745" s="258">
        <f t="shared" si="238"/>
        <v>0</v>
      </c>
      <c r="P1745" s="262" t="s">
        <v>15</v>
      </c>
    </row>
    <row r="1746" spans="1:26" s="60" customFormat="1" ht="12.75" x14ac:dyDescent="0.2">
      <c r="A1746" s="425"/>
      <c r="B1746" s="425" t="s">
        <v>2539</v>
      </c>
      <c r="C1746" s="104" t="s">
        <v>2557</v>
      </c>
      <c r="D1746" s="144" t="s">
        <v>2558</v>
      </c>
      <c r="E1746" s="26" t="s">
        <v>2554</v>
      </c>
      <c r="F1746" s="26">
        <v>16</v>
      </c>
      <c r="G1746" s="27">
        <v>1.1299999999999999</v>
      </c>
      <c r="H1746" s="74">
        <f t="shared" si="239"/>
        <v>1.0734999999999999</v>
      </c>
      <c r="I1746" s="32"/>
      <c r="J1746" s="32" t="s">
        <v>14</v>
      </c>
      <c r="K1746" s="231"/>
      <c r="L1746" s="456"/>
      <c r="M1746" s="457"/>
      <c r="N1746" s="33">
        <f t="shared" si="237"/>
        <v>0</v>
      </c>
      <c r="O1746" s="258">
        <f t="shared" si="238"/>
        <v>0</v>
      </c>
      <c r="P1746" s="262" t="s">
        <v>15</v>
      </c>
    </row>
    <row r="1747" spans="1:26" s="60" customFormat="1" ht="12.75" x14ac:dyDescent="0.2">
      <c r="A1747" s="425"/>
      <c r="B1747" s="425" t="s">
        <v>2539</v>
      </c>
      <c r="C1747" s="61" t="s">
        <v>2559</v>
      </c>
      <c r="D1747" s="143" t="s">
        <v>2560</v>
      </c>
      <c r="E1747" s="45" t="s">
        <v>1785</v>
      </c>
      <c r="F1747" s="45">
        <v>10</v>
      </c>
      <c r="G1747" s="46">
        <v>1.9</v>
      </c>
      <c r="H1747" s="73">
        <f t="shared" si="239"/>
        <v>1.8049999999999999</v>
      </c>
      <c r="I1747" s="28"/>
      <c r="J1747" s="28" t="s">
        <v>14</v>
      </c>
      <c r="K1747" s="218"/>
      <c r="L1747" s="458"/>
      <c r="M1747" s="459"/>
      <c r="N1747" s="29">
        <f t="shared" si="237"/>
        <v>0</v>
      </c>
      <c r="O1747" s="257">
        <f t="shared" si="238"/>
        <v>0</v>
      </c>
      <c r="P1747" s="261" t="s">
        <v>15</v>
      </c>
    </row>
    <row r="1748" spans="1:26" s="60" customFormat="1" ht="12.75" x14ac:dyDescent="0.2">
      <c r="A1748" s="425"/>
      <c r="B1748" s="425" t="s">
        <v>2539</v>
      </c>
      <c r="C1748" s="62" t="s">
        <v>2561</v>
      </c>
      <c r="D1748" s="50" t="s">
        <v>2562</v>
      </c>
      <c r="E1748" s="36" t="s">
        <v>1785</v>
      </c>
      <c r="F1748" s="36">
        <v>10</v>
      </c>
      <c r="G1748" s="37">
        <v>2.15</v>
      </c>
      <c r="H1748" s="75">
        <f t="shared" si="239"/>
        <v>2.0425</v>
      </c>
      <c r="I1748" s="38"/>
      <c r="J1748" s="38" t="s">
        <v>14</v>
      </c>
      <c r="K1748" s="241"/>
      <c r="L1748" s="456"/>
      <c r="M1748" s="457"/>
      <c r="N1748" s="39">
        <f t="shared" si="237"/>
        <v>0</v>
      </c>
      <c r="O1748" s="259">
        <f t="shared" si="238"/>
        <v>0</v>
      </c>
      <c r="P1748" s="263" t="s">
        <v>15</v>
      </c>
    </row>
    <row r="1749" spans="1:26" x14ac:dyDescent="0.2">
      <c r="A1749" s="426"/>
      <c r="B1749" s="426"/>
      <c r="Q1749" s="60"/>
      <c r="R1749" s="60"/>
      <c r="S1749" s="60"/>
      <c r="T1749" s="60"/>
      <c r="U1749" s="60"/>
      <c r="V1749" s="60"/>
      <c r="W1749" s="60"/>
      <c r="X1749" s="60"/>
      <c r="Y1749" s="60"/>
    </row>
    <row r="1750" spans="1:26" ht="34.5" x14ac:dyDescent="0.2">
      <c r="A1750" s="426"/>
      <c r="B1750" s="426" t="s">
        <v>2563</v>
      </c>
      <c r="D1750" s="476" t="s">
        <v>2563</v>
      </c>
      <c r="E1750" s="476"/>
      <c r="F1750" s="476"/>
      <c r="G1750" s="476"/>
      <c r="H1750" s="476"/>
      <c r="I1750" s="476"/>
      <c r="J1750" s="476"/>
      <c r="K1750" s="476"/>
      <c r="Q1750" s="60"/>
      <c r="R1750" s="60"/>
      <c r="S1750" s="60"/>
      <c r="T1750" s="60"/>
      <c r="U1750" s="60"/>
      <c r="V1750" s="60"/>
      <c r="W1750" s="60"/>
      <c r="X1750" s="60"/>
      <c r="Y1750" s="60"/>
    </row>
    <row r="1751" spans="1:26" x14ac:dyDescent="0.2">
      <c r="A1751" s="427"/>
      <c r="B1751" s="427"/>
      <c r="C1751" s="24"/>
      <c r="D1751" s="24"/>
      <c r="E1751" s="477" t="s">
        <v>41</v>
      </c>
      <c r="F1751" s="478" t="s">
        <v>39</v>
      </c>
      <c r="G1751" s="479" t="s">
        <v>6</v>
      </c>
      <c r="H1751" s="481" t="s">
        <v>51</v>
      </c>
      <c r="I1751" s="482" t="s">
        <v>2</v>
      </c>
      <c r="J1751" s="483" t="s">
        <v>3</v>
      </c>
      <c r="K1751" s="484" t="s">
        <v>2474</v>
      </c>
      <c r="L1751" s="460" t="s">
        <v>7</v>
      </c>
      <c r="M1751" s="461"/>
      <c r="N1751" s="461"/>
      <c r="O1751" s="461"/>
      <c r="P1751" s="462"/>
      <c r="Q1751" s="60"/>
      <c r="R1751" s="60"/>
      <c r="S1751" s="60"/>
      <c r="T1751" s="60"/>
      <c r="U1751" s="60"/>
      <c r="V1751" s="60"/>
      <c r="W1751" s="60"/>
      <c r="X1751" s="60"/>
      <c r="Y1751" s="60"/>
    </row>
    <row r="1752" spans="1:26" ht="14.25" customHeight="1" x14ac:dyDescent="0.2">
      <c r="A1752" s="426"/>
      <c r="B1752" s="426"/>
      <c r="C1752" s="463" t="s">
        <v>0</v>
      </c>
      <c r="D1752" s="464" t="s">
        <v>1</v>
      </c>
      <c r="E1752" s="477"/>
      <c r="F1752" s="478"/>
      <c r="G1752" s="480"/>
      <c r="H1752" s="481"/>
      <c r="I1752" s="482"/>
      <c r="J1752" s="483"/>
      <c r="K1752" s="484"/>
      <c r="L1752" s="466" t="s">
        <v>8</v>
      </c>
      <c r="M1752" s="467"/>
      <c r="N1752" s="470" t="s">
        <v>4</v>
      </c>
      <c r="O1752" s="472" t="s">
        <v>9</v>
      </c>
      <c r="P1752" s="473" t="s">
        <v>52</v>
      </c>
      <c r="Q1752" s="60"/>
      <c r="R1752" s="60"/>
      <c r="S1752" s="60"/>
      <c r="T1752" s="60"/>
      <c r="U1752" s="60"/>
      <c r="V1752" s="60"/>
      <c r="W1752" s="60"/>
      <c r="X1752" s="60"/>
      <c r="Y1752" s="60"/>
    </row>
    <row r="1753" spans="1:26" x14ac:dyDescent="0.2">
      <c r="A1753" s="426"/>
      <c r="B1753" s="426"/>
      <c r="C1753" s="463"/>
      <c r="D1753" s="465"/>
      <c r="E1753" s="477"/>
      <c r="F1753" s="478"/>
      <c r="G1753" s="479"/>
      <c r="H1753" s="481"/>
      <c r="I1753" s="482"/>
      <c r="J1753" s="483"/>
      <c r="K1753" s="484"/>
      <c r="L1753" s="468"/>
      <c r="M1753" s="469"/>
      <c r="N1753" s="471"/>
      <c r="O1753" s="472"/>
      <c r="P1753" s="473"/>
      <c r="Q1753" s="60"/>
      <c r="R1753" s="60"/>
      <c r="S1753" s="60"/>
      <c r="T1753" s="60"/>
      <c r="U1753" s="60"/>
      <c r="V1753" s="60"/>
      <c r="W1753" s="60"/>
      <c r="X1753" s="60"/>
      <c r="Y1753" s="60"/>
    </row>
    <row r="1754" spans="1:26" ht="23.25" x14ac:dyDescent="0.35">
      <c r="A1754" s="426" t="s">
        <v>3807</v>
      </c>
      <c r="B1754" s="426" t="s">
        <v>2563</v>
      </c>
      <c r="D1754" s="252" t="s">
        <v>2564</v>
      </c>
      <c r="E1754" s="252"/>
      <c r="F1754" s="252"/>
      <c r="G1754" s="252"/>
      <c r="H1754" s="252"/>
      <c r="I1754" s="252"/>
      <c r="J1754" s="252"/>
      <c r="K1754" s="252"/>
      <c r="L1754" s="252"/>
      <c r="M1754" s="252"/>
      <c r="N1754" s="252"/>
      <c r="O1754" s="252"/>
      <c r="P1754" s="252"/>
      <c r="Q1754" s="60"/>
      <c r="R1754" s="60"/>
      <c r="S1754" s="60"/>
      <c r="T1754" s="60"/>
      <c r="U1754" s="60"/>
      <c r="V1754" s="60"/>
      <c r="W1754" s="60"/>
      <c r="X1754" s="60"/>
      <c r="Y1754" s="60"/>
      <c r="Z1754" s="23"/>
    </row>
    <row r="1755" spans="1:26" s="60" customFormat="1" ht="12.75" x14ac:dyDescent="0.2">
      <c r="A1755" s="425"/>
      <c r="B1755" s="425" t="s">
        <v>2563</v>
      </c>
      <c r="C1755" s="61" t="s">
        <v>2565</v>
      </c>
      <c r="D1755" s="49" t="s">
        <v>2566</v>
      </c>
      <c r="E1755" s="45" t="s">
        <v>2567</v>
      </c>
      <c r="F1755" s="45">
        <v>8</v>
      </c>
      <c r="G1755" s="46">
        <v>4.68</v>
      </c>
      <c r="H1755" s="73">
        <f>G1755*0.95</f>
        <v>4.4459999999999997</v>
      </c>
      <c r="I1755" s="294" t="s">
        <v>301</v>
      </c>
      <c r="J1755" s="28" t="s">
        <v>14</v>
      </c>
      <c r="K1755" s="299">
        <f>H1755/0.4</f>
        <v>11.114999999999998</v>
      </c>
      <c r="L1755" s="458"/>
      <c r="M1755" s="459"/>
      <c r="N1755" s="29">
        <f t="shared" ref="N1755:N1777" si="240">O1755*G1755</f>
        <v>0</v>
      </c>
      <c r="O1755" s="257">
        <f t="shared" ref="O1755:O1777" si="241">M1755+L1755*F1755</f>
        <v>0</v>
      </c>
      <c r="P1755" s="261" t="s">
        <v>15</v>
      </c>
    </row>
    <row r="1756" spans="1:26" s="60" customFormat="1" ht="12.75" x14ac:dyDescent="0.2">
      <c r="A1756" s="425"/>
      <c r="B1756" s="425" t="s">
        <v>2563</v>
      </c>
      <c r="C1756" s="104"/>
      <c r="D1756" s="288" t="s">
        <v>2568</v>
      </c>
      <c r="E1756" s="290"/>
      <c r="F1756" s="290"/>
      <c r="G1756" s="291"/>
      <c r="H1756" s="74"/>
      <c r="I1756" s="295"/>
      <c r="J1756" s="297"/>
      <c r="K1756" s="300"/>
      <c r="L1756" s="454"/>
      <c r="M1756" s="455"/>
      <c r="N1756" s="33">
        <f t="shared" si="240"/>
        <v>0</v>
      </c>
      <c r="O1756" s="258">
        <f t="shared" si="241"/>
        <v>0</v>
      </c>
      <c r="P1756" s="262" t="s">
        <v>15</v>
      </c>
    </row>
    <row r="1757" spans="1:26" s="60" customFormat="1" ht="12.75" x14ac:dyDescent="0.2">
      <c r="A1757" s="425"/>
      <c r="B1757" s="425" t="s">
        <v>2563</v>
      </c>
      <c r="C1757" s="104" t="s">
        <v>2569</v>
      </c>
      <c r="D1757" s="9" t="s">
        <v>2570</v>
      </c>
      <c r="E1757" s="26" t="s">
        <v>2567</v>
      </c>
      <c r="F1757" s="26">
        <v>8</v>
      </c>
      <c r="G1757" s="27">
        <v>4.68</v>
      </c>
      <c r="H1757" s="74">
        <f t="shared" ref="H1757:H1777" si="242">G1757*0.95</f>
        <v>4.4459999999999997</v>
      </c>
      <c r="I1757" s="295" t="s">
        <v>301</v>
      </c>
      <c r="J1757" s="32" t="s">
        <v>14</v>
      </c>
      <c r="K1757" s="301">
        <f>H1757/0.4</f>
        <v>11.114999999999998</v>
      </c>
      <c r="L1757" s="454"/>
      <c r="M1757" s="455"/>
      <c r="N1757" s="33">
        <f t="shared" si="240"/>
        <v>0</v>
      </c>
      <c r="O1757" s="258">
        <f t="shared" si="241"/>
        <v>0</v>
      </c>
      <c r="P1757" s="262" t="s">
        <v>15</v>
      </c>
    </row>
    <row r="1758" spans="1:26" s="60" customFormat="1" ht="12.75" x14ac:dyDescent="0.2">
      <c r="A1758" s="425"/>
      <c r="B1758" s="425" t="s">
        <v>2563</v>
      </c>
      <c r="C1758" s="104"/>
      <c r="D1758" s="288" t="s">
        <v>2571</v>
      </c>
      <c r="E1758" s="290"/>
      <c r="F1758" s="290"/>
      <c r="G1758" s="291"/>
      <c r="H1758" s="74"/>
      <c r="I1758" s="295"/>
      <c r="J1758" s="297"/>
      <c r="K1758" s="300"/>
      <c r="L1758" s="454"/>
      <c r="M1758" s="455"/>
      <c r="N1758" s="33">
        <f t="shared" si="240"/>
        <v>0</v>
      </c>
      <c r="O1758" s="258">
        <f t="shared" si="241"/>
        <v>0</v>
      </c>
      <c r="P1758" s="262" t="s">
        <v>15</v>
      </c>
    </row>
    <row r="1759" spans="1:26" s="60" customFormat="1" ht="12.75" x14ac:dyDescent="0.2">
      <c r="A1759" s="425"/>
      <c r="B1759" s="425" t="s">
        <v>2563</v>
      </c>
      <c r="C1759" s="104" t="s">
        <v>2572</v>
      </c>
      <c r="D1759" s="9" t="s">
        <v>2573</v>
      </c>
      <c r="E1759" s="26" t="s">
        <v>2567</v>
      </c>
      <c r="F1759" s="26">
        <v>8</v>
      </c>
      <c r="G1759" s="27">
        <v>4.68</v>
      </c>
      <c r="H1759" s="74">
        <f t="shared" si="242"/>
        <v>4.4459999999999997</v>
      </c>
      <c r="I1759" s="295" t="s">
        <v>301</v>
      </c>
      <c r="J1759" s="32" t="s">
        <v>14</v>
      </c>
      <c r="K1759" s="301">
        <f>H1759/0.4</f>
        <v>11.114999999999998</v>
      </c>
      <c r="L1759" s="454"/>
      <c r="M1759" s="455"/>
      <c r="N1759" s="33">
        <f t="shared" si="240"/>
        <v>0</v>
      </c>
      <c r="O1759" s="258">
        <f t="shared" si="241"/>
        <v>0</v>
      </c>
      <c r="P1759" s="262" t="s">
        <v>15</v>
      </c>
    </row>
    <row r="1760" spans="1:26" s="60" customFormat="1" ht="12.75" x14ac:dyDescent="0.2">
      <c r="A1760" s="425"/>
      <c r="B1760" s="425" t="s">
        <v>2563</v>
      </c>
      <c r="C1760" s="62"/>
      <c r="D1760" s="289" t="s">
        <v>2574</v>
      </c>
      <c r="E1760" s="292"/>
      <c r="F1760" s="292"/>
      <c r="G1760" s="293"/>
      <c r="H1760" s="75"/>
      <c r="I1760" s="296"/>
      <c r="J1760" s="298"/>
      <c r="K1760" s="302"/>
      <c r="L1760" s="454"/>
      <c r="M1760" s="455"/>
      <c r="N1760" s="33">
        <f t="shared" si="240"/>
        <v>0</v>
      </c>
      <c r="O1760" s="258">
        <f t="shared" si="241"/>
        <v>0</v>
      </c>
      <c r="P1760" s="262" t="s">
        <v>15</v>
      </c>
    </row>
    <row r="1761" spans="1:25" s="60" customFormat="1" ht="12.75" x14ac:dyDescent="0.2">
      <c r="A1761" s="425" t="s">
        <v>3807</v>
      </c>
      <c r="B1761" s="425" t="s">
        <v>2563</v>
      </c>
      <c r="C1761" s="61" t="s">
        <v>2575</v>
      </c>
      <c r="D1761" s="49" t="s">
        <v>2566</v>
      </c>
      <c r="E1761" s="45" t="s">
        <v>1791</v>
      </c>
      <c r="F1761" s="45">
        <v>1</v>
      </c>
      <c r="G1761" s="46">
        <v>43.4</v>
      </c>
      <c r="H1761" s="73">
        <f t="shared" si="242"/>
        <v>41.23</v>
      </c>
      <c r="I1761" s="294" t="s">
        <v>301</v>
      </c>
      <c r="J1761" s="28" t="s">
        <v>14</v>
      </c>
      <c r="K1761" s="299">
        <f>H1761/5</f>
        <v>8.2459999999999987</v>
      </c>
      <c r="L1761" s="454"/>
      <c r="M1761" s="455"/>
      <c r="N1761" s="33">
        <f t="shared" si="240"/>
        <v>0</v>
      </c>
      <c r="O1761" s="258">
        <f t="shared" si="241"/>
        <v>0</v>
      </c>
      <c r="P1761" s="262" t="s">
        <v>15</v>
      </c>
    </row>
    <row r="1762" spans="1:25" s="60" customFormat="1" ht="12.75" x14ac:dyDescent="0.2">
      <c r="A1762" s="425" t="s">
        <v>3807</v>
      </c>
      <c r="B1762" s="425" t="s">
        <v>2563</v>
      </c>
      <c r="C1762" s="104" t="s">
        <v>2576</v>
      </c>
      <c r="D1762" s="9" t="s">
        <v>2570</v>
      </c>
      <c r="E1762" s="26" t="s">
        <v>1791</v>
      </c>
      <c r="F1762" s="26">
        <v>1</v>
      </c>
      <c r="G1762" s="27">
        <v>43.4</v>
      </c>
      <c r="H1762" s="74">
        <f t="shared" si="242"/>
        <v>41.23</v>
      </c>
      <c r="I1762" s="295" t="s">
        <v>301</v>
      </c>
      <c r="J1762" s="32" t="s">
        <v>14</v>
      </c>
      <c r="K1762" s="301">
        <f>H1762/5</f>
        <v>8.2459999999999987</v>
      </c>
      <c r="L1762" s="454"/>
      <c r="M1762" s="455"/>
      <c r="N1762" s="33">
        <f t="shared" si="240"/>
        <v>0</v>
      </c>
      <c r="O1762" s="258">
        <f t="shared" si="241"/>
        <v>0</v>
      </c>
      <c r="P1762" s="262" t="s">
        <v>15</v>
      </c>
    </row>
    <row r="1763" spans="1:25" s="60" customFormat="1" ht="12.75" x14ac:dyDescent="0.2">
      <c r="A1763" s="425" t="s">
        <v>3807</v>
      </c>
      <c r="B1763" s="425" t="s">
        <v>2563</v>
      </c>
      <c r="C1763" s="62" t="s">
        <v>2577</v>
      </c>
      <c r="D1763" s="10" t="s">
        <v>2573</v>
      </c>
      <c r="E1763" s="36" t="s">
        <v>1791</v>
      </c>
      <c r="F1763" s="36">
        <v>1</v>
      </c>
      <c r="G1763" s="37">
        <v>43.4</v>
      </c>
      <c r="H1763" s="75">
        <f t="shared" si="242"/>
        <v>41.23</v>
      </c>
      <c r="I1763" s="296" t="s">
        <v>301</v>
      </c>
      <c r="J1763" s="38" t="s">
        <v>14</v>
      </c>
      <c r="K1763" s="303">
        <f>H1763/5</f>
        <v>8.2459999999999987</v>
      </c>
      <c r="L1763" s="456"/>
      <c r="M1763" s="457"/>
      <c r="N1763" s="39">
        <f t="shared" si="240"/>
        <v>0</v>
      </c>
      <c r="O1763" s="259">
        <f t="shared" si="241"/>
        <v>0</v>
      </c>
      <c r="P1763" s="263" t="s">
        <v>15</v>
      </c>
    </row>
    <row r="1764" spans="1:25" ht="23.25" x14ac:dyDescent="0.35">
      <c r="A1764" s="426" t="s">
        <v>3807</v>
      </c>
      <c r="B1764" s="426" t="s">
        <v>2563</v>
      </c>
      <c r="D1764" s="252" t="s">
        <v>2578</v>
      </c>
      <c r="E1764" s="71"/>
      <c r="F1764" s="71"/>
      <c r="G1764" s="71"/>
      <c r="H1764" s="71"/>
      <c r="I1764" s="71"/>
      <c r="J1764" s="71"/>
      <c r="K1764" s="304"/>
      <c r="L1764" s="22"/>
      <c r="M1764" s="22"/>
      <c r="O1764" s="22"/>
      <c r="P1764" s="23"/>
      <c r="Q1764" s="60"/>
      <c r="R1764" s="60"/>
      <c r="S1764" s="60"/>
      <c r="T1764" s="60"/>
      <c r="U1764" s="60"/>
      <c r="V1764" s="60"/>
      <c r="W1764" s="60"/>
      <c r="X1764" s="60"/>
      <c r="Y1764" s="60"/>
    </row>
    <row r="1765" spans="1:25" s="60" customFormat="1" ht="12.75" x14ac:dyDescent="0.2">
      <c r="A1765" s="425" t="s">
        <v>3807</v>
      </c>
      <c r="B1765" s="425" t="s">
        <v>2563</v>
      </c>
      <c r="C1765" s="61" t="s">
        <v>2579</v>
      </c>
      <c r="D1765" s="49" t="s">
        <v>2580</v>
      </c>
      <c r="E1765" s="45" t="s">
        <v>2197</v>
      </c>
      <c r="F1765" s="45">
        <v>1</v>
      </c>
      <c r="G1765" s="46">
        <v>19.829999999999998</v>
      </c>
      <c r="H1765" s="73">
        <f t="shared" si="242"/>
        <v>18.838499999999996</v>
      </c>
      <c r="I1765" s="294" t="s">
        <v>2581</v>
      </c>
      <c r="J1765" s="28" t="s">
        <v>14</v>
      </c>
      <c r="K1765" s="299">
        <f>H1765/3</f>
        <v>6.2794999999999987</v>
      </c>
      <c r="L1765" s="458"/>
      <c r="M1765" s="459"/>
      <c r="N1765" s="29">
        <f t="shared" si="240"/>
        <v>0</v>
      </c>
      <c r="O1765" s="257">
        <f t="shared" si="241"/>
        <v>0</v>
      </c>
      <c r="P1765" s="261" t="s">
        <v>15</v>
      </c>
    </row>
    <row r="1766" spans="1:25" s="60" customFormat="1" ht="12.75" x14ac:dyDescent="0.2">
      <c r="A1766" s="425" t="s">
        <v>3807</v>
      </c>
      <c r="B1766" s="425" t="s">
        <v>2563</v>
      </c>
      <c r="C1766" s="104" t="s">
        <v>2582</v>
      </c>
      <c r="D1766" s="9" t="s">
        <v>2583</v>
      </c>
      <c r="E1766" s="26" t="s">
        <v>2197</v>
      </c>
      <c r="F1766" s="26">
        <v>1</v>
      </c>
      <c r="G1766" s="27">
        <v>15.09</v>
      </c>
      <c r="H1766" s="74">
        <f t="shared" si="242"/>
        <v>14.3355</v>
      </c>
      <c r="I1766" s="295" t="s">
        <v>2581</v>
      </c>
      <c r="J1766" s="32" t="s">
        <v>14</v>
      </c>
      <c r="K1766" s="301">
        <f>H1766/3</f>
        <v>4.7785000000000002</v>
      </c>
      <c r="L1766" s="454"/>
      <c r="M1766" s="455"/>
      <c r="N1766" s="33">
        <f t="shared" si="240"/>
        <v>0</v>
      </c>
      <c r="O1766" s="258">
        <f t="shared" si="241"/>
        <v>0</v>
      </c>
      <c r="P1766" s="262" t="s">
        <v>15</v>
      </c>
    </row>
    <row r="1767" spans="1:25" s="60" customFormat="1" ht="12.75" x14ac:dyDescent="0.2">
      <c r="A1767" s="425" t="s">
        <v>3807</v>
      </c>
      <c r="B1767" s="425" t="s">
        <v>2563</v>
      </c>
      <c r="C1767" s="104" t="s">
        <v>2584</v>
      </c>
      <c r="D1767" s="9" t="s">
        <v>2585</v>
      </c>
      <c r="E1767" s="26" t="s">
        <v>2586</v>
      </c>
      <c r="F1767" s="26">
        <v>1</v>
      </c>
      <c r="G1767" s="27">
        <v>70.44</v>
      </c>
      <c r="H1767" s="74">
        <f t="shared" si="242"/>
        <v>66.917999999999992</v>
      </c>
      <c r="I1767" s="295" t="s">
        <v>2581</v>
      </c>
      <c r="J1767" s="32" t="s">
        <v>14</v>
      </c>
      <c r="K1767" s="301">
        <f>H1767/7</f>
        <v>9.5597142857142838</v>
      </c>
      <c r="L1767" s="454"/>
      <c r="M1767" s="455"/>
      <c r="N1767" s="33">
        <f t="shared" si="240"/>
        <v>0</v>
      </c>
      <c r="O1767" s="258">
        <f t="shared" si="241"/>
        <v>0</v>
      </c>
      <c r="P1767" s="262" t="s">
        <v>15</v>
      </c>
    </row>
    <row r="1768" spans="1:25" s="60" customFormat="1" ht="12.75" x14ac:dyDescent="0.2">
      <c r="A1768" s="425" t="s">
        <v>3807</v>
      </c>
      <c r="B1768" s="425" t="s">
        <v>2563</v>
      </c>
      <c r="C1768" s="104" t="s">
        <v>2587</v>
      </c>
      <c r="D1768" s="9" t="s">
        <v>2588</v>
      </c>
      <c r="E1768" s="26" t="s">
        <v>1791</v>
      </c>
      <c r="F1768" s="26">
        <v>1</v>
      </c>
      <c r="G1768" s="27">
        <v>19.899999999999999</v>
      </c>
      <c r="H1768" s="74">
        <f t="shared" si="242"/>
        <v>18.904999999999998</v>
      </c>
      <c r="I1768" s="295" t="s">
        <v>2581</v>
      </c>
      <c r="J1768" s="32" t="s">
        <v>14</v>
      </c>
      <c r="K1768" s="301">
        <f>H1768/5</f>
        <v>3.7809999999999997</v>
      </c>
      <c r="L1768" s="454"/>
      <c r="M1768" s="455"/>
      <c r="N1768" s="33">
        <f t="shared" si="240"/>
        <v>0</v>
      </c>
      <c r="O1768" s="258">
        <f t="shared" si="241"/>
        <v>0</v>
      </c>
      <c r="P1768" s="262" t="s">
        <v>15</v>
      </c>
    </row>
    <row r="1769" spans="1:25" s="60" customFormat="1" ht="12.75" x14ac:dyDescent="0.2">
      <c r="A1769" s="425" t="s">
        <v>3807</v>
      </c>
      <c r="B1769" s="425" t="s">
        <v>2563</v>
      </c>
      <c r="C1769" s="104" t="s">
        <v>2589</v>
      </c>
      <c r="D1769" s="9" t="s">
        <v>2590</v>
      </c>
      <c r="E1769" s="26" t="s">
        <v>1791</v>
      </c>
      <c r="F1769" s="26">
        <v>1</v>
      </c>
      <c r="G1769" s="27">
        <v>28.42</v>
      </c>
      <c r="H1769" s="74">
        <f t="shared" si="242"/>
        <v>26.998999999999999</v>
      </c>
      <c r="I1769" s="295" t="s">
        <v>2581</v>
      </c>
      <c r="J1769" s="32" t="s">
        <v>14</v>
      </c>
      <c r="K1769" s="301">
        <f>H1769/5</f>
        <v>5.3997999999999999</v>
      </c>
      <c r="L1769" s="454"/>
      <c r="M1769" s="455"/>
      <c r="N1769" s="33">
        <f t="shared" si="240"/>
        <v>0</v>
      </c>
      <c r="O1769" s="258">
        <f t="shared" si="241"/>
        <v>0</v>
      </c>
      <c r="P1769" s="262" t="s">
        <v>15</v>
      </c>
    </row>
    <row r="1770" spans="1:25" s="60" customFormat="1" ht="12.75" x14ac:dyDescent="0.2">
      <c r="A1770" s="425" t="s">
        <v>3807</v>
      </c>
      <c r="B1770" s="425" t="s">
        <v>2563</v>
      </c>
      <c r="C1770" s="104" t="s">
        <v>2591</v>
      </c>
      <c r="D1770" s="9" t="s">
        <v>2592</v>
      </c>
      <c r="E1770" s="26" t="s">
        <v>1791</v>
      </c>
      <c r="F1770" s="26">
        <v>1</v>
      </c>
      <c r="G1770" s="27">
        <v>40</v>
      </c>
      <c r="H1770" s="74">
        <f t="shared" si="242"/>
        <v>38</v>
      </c>
      <c r="I1770" s="295" t="s">
        <v>2581</v>
      </c>
      <c r="J1770" s="32" t="s">
        <v>14</v>
      </c>
      <c r="K1770" s="301">
        <f>H1770/5</f>
        <v>7.6</v>
      </c>
      <c r="L1770" s="454"/>
      <c r="M1770" s="455"/>
      <c r="N1770" s="33">
        <f t="shared" si="240"/>
        <v>0</v>
      </c>
      <c r="O1770" s="258">
        <f t="shared" si="241"/>
        <v>0</v>
      </c>
      <c r="P1770" s="262" t="s">
        <v>15</v>
      </c>
    </row>
    <row r="1771" spans="1:25" s="60" customFormat="1" ht="12.75" x14ac:dyDescent="0.2">
      <c r="A1771" s="425" t="s">
        <v>3807</v>
      </c>
      <c r="B1771" s="425" t="s">
        <v>2563</v>
      </c>
      <c r="C1771" s="104" t="s">
        <v>2593</v>
      </c>
      <c r="D1771" s="9" t="s">
        <v>2594</v>
      </c>
      <c r="E1771" s="26" t="s">
        <v>1791</v>
      </c>
      <c r="F1771" s="26">
        <v>1</v>
      </c>
      <c r="G1771" s="27">
        <v>44.74</v>
      </c>
      <c r="H1771" s="74">
        <f t="shared" si="242"/>
        <v>42.503</v>
      </c>
      <c r="I1771" s="295" t="s">
        <v>2581</v>
      </c>
      <c r="J1771" s="32" t="s">
        <v>14</v>
      </c>
      <c r="K1771" s="301">
        <f>H1771/5</f>
        <v>8.5006000000000004</v>
      </c>
      <c r="L1771" s="454"/>
      <c r="M1771" s="455"/>
      <c r="N1771" s="33">
        <f t="shared" si="240"/>
        <v>0</v>
      </c>
      <c r="O1771" s="258">
        <f t="shared" si="241"/>
        <v>0</v>
      </c>
      <c r="P1771" s="262" t="s">
        <v>15</v>
      </c>
    </row>
    <row r="1772" spans="1:25" s="60" customFormat="1" ht="12.75" x14ac:dyDescent="0.2">
      <c r="A1772" s="425" t="s">
        <v>3807</v>
      </c>
      <c r="B1772" s="425" t="s">
        <v>2563</v>
      </c>
      <c r="C1772" s="62" t="s">
        <v>2595</v>
      </c>
      <c r="D1772" s="10" t="s">
        <v>2596</v>
      </c>
      <c r="E1772" s="36" t="s">
        <v>2113</v>
      </c>
      <c r="F1772" s="36">
        <v>1</v>
      </c>
      <c r="G1772" s="37">
        <v>12.95</v>
      </c>
      <c r="H1772" s="75">
        <f t="shared" si="242"/>
        <v>12.302499999999998</v>
      </c>
      <c r="I1772" s="296" t="s">
        <v>2581</v>
      </c>
      <c r="J1772" s="38" t="s">
        <v>14</v>
      </c>
      <c r="K1772" s="303">
        <f>H1772/2</f>
        <v>6.1512499999999992</v>
      </c>
      <c r="L1772" s="456"/>
      <c r="M1772" s="457"/>
      <c r="N1772" s="39">
        <f t="shared" si="240"/>
        <v>0</v>
      </c>
      <c r="O1772" s="259">
        <f t="shared" si="241"/>
        <v>0</v>
      </c>
      <c r="P1772" s="263" t="s">
        <v>15</v>
      </c>
    </row>
    <row r="1773" spans="1:25" ht="23.25" x14ac:dyDescent="0.35">
      <c r="A1773" s="426" t="s">
        <v>3807</v>
      </c>
      <c r="B1773" s="426" t="s">
        <v>2563</v>
      </c>
      <c r="D1773" s="252" t="s">
        <v>2597</v>
      </c>
      <c r="E1773" s="71"/>
      <c r="F1773" s="71"/>
      <c r="G1773" s="71"/>
      <c r="H1773" s="71"/>
      <c r="I1773" s="71"/>
      <c r="J1773" s="71"/>
      <c r="K1773" s="304"/>
      <c r="L1773" s="22"/>
      <c r="M1773" s="22"/>
      <c r="O1773" s="22"/>
      <c r="P1773" s="23"/>
      <c r="Q1773" s="60"/>
      <c r="R1773" s="60"/>
      <c r="S1773" s="60"/>
      <c r="T1773" s="60"/>
      <c r="U1773" s="60"/>
      <c r="V1773" s="60"/>
      <c r="W1773" s="60"/>
      <c r="X1773" s="60"/>
      <c r="Y1773" s="60"/>
    </row>
    <row r="1774" spans="1:25" s="60" customFormat="1" ht="12.75" x14ac:dyDescent="0.2">
      <c r="A1774" s="425" t="s">
        <v>3807</v>
      </c>
      <c r="B1774" s="425" t="s">
        <v>2563</v>
      </c>
      <c r="C1774" s="61" t="s">
        <v>2598</v>
      </c>
      <c r="D1774" s="49" t="s">
        <v>2599</v>
      </c>
      <c r="E1774" s="45" t="s">
        <v>2197</v>
      </c>
      <c r="F1774" s="45">
        <v>1</v>
      </c>
      <c r="G1774" s="46">
        <v>14.97</v>
      </c>
      <c r="H1774" s="73">
        <f t="shared" si="242"/>
        <v>14.221500000000001</v>
      </c>
      <c r="I1774" s="294" t="s">
        <v>2287</v>
      </c>
      <c r="J1774" s="28" t="s">
        <v>14</v>
      </c>
      <c r="K1774" s="299">
        <f>H1774/3</f>
        <v>4.7404999999999999</v>
      </c>
      <c r="L1774" s="458"/>
      <c r="M1774" s="459"/>
      <c r="N1774" s="29">
        <f t="shared" si="240"/>
        <v>0</v>
      </c>
      <c r="O1774" s="257">
        <f t="shared" si="241"/>
        <v>0</v>
      </c>
      <c r="P1774" s="261" t="s">
        <v>15</v>
      </c>
    </row>
    <row r="1775" spans="1:25" s="60" customFormat="1" ht="12.75" x14ac:dyDescent="0.2">
      <c r="A1775" s="425" t="s">
        <v>3807</v>
      </c>
      <c r="B1775" s="425" t="s">
        <v>2563</v>
      </c>
      <c r="C1775" s="104" t="s">
        <v>2600</v>
      </c>
      <c r="D1775" s="9" t="s">
        <v>2601</v>
      </c>
      <c r="E1775" s="26" t="s">
        <v>2197</v>
      </c>
      <c r="F1775" s="26">
        <v>1</v>
      </c>
      <c r="G1775" s="27">
        <v>20.18</v>
      </c>
      <c r="H1775" s="74">
        <f t="shared" si="242"/>
        <v>19.170999999999999</v>
      </c>
      <c r="I1775" s="295" t="s">
        <v>2287</v>
      </c>
      <c r="J1775" s="32" t="s">
        <v>14</v>
      </c>
      <c r="K1775" s="301">
        <f>H1775/3</f>
        <v>6.3903333333333334</v>
      </c>
      <c r="L1775" s="454"/>
      <c r="M1775" s="455"/>
      <c r="N1775" s="33">
        <f t="shared" si="240"/>
        <v>0</v>
      </c>
      <c r="O1775" s="258">
        <f t="shared" si="241"/>
        <v>0</v>
      </c>
      <c r="P1775" s="262" t="s">
        <v>15</v>
      </c>
    </row>
    <row r="1776" spans="1:25" s="60" customFormat="1" ht="12.75" x14ac:dyDescent="0.2">
      <c r="A1776" s="425" t="s">
        <v>3807</v>
      </c>
      <c r="B1776" s="425" t="s">
        <v>2563</v>
      </c>
      <c r="C1776" s="104" t="s">
        <v>2602</v>
      </c>
      <c r="D1776" s="9" t="s">
        <v>2603</v>
      </c>
      <c r="E1776" s="26" t="s">
        <v>2197</v>
      </c>
      <c r="F1776" s="26">
        <v>1</v>
      </c>
      <c r="G1776" s="27">
        <v>19.04</v>
      </c>
      <c r="H1776" s="74">
        <f t="shared" si="242"/>
        <v>18.087999999999997</v>
      </c>
      <c r="I1776" s="295" t="s">
        <v>2287</v>
      </c>
      <c r="J1776" s="32" t="s">
        <v>14</v>
      </c>
      <c r="K1776" s="301">
        <f>H1776/3</f>
        <v>6.0293333333333328</v>
      </c>
      <c r="L1776" s="454"/>
      <c r="M1776" s="455"/>
      <c r="N1776" s="33">
        <f t="shared" si="240"/>
        <v>0</v>
      </c>
      <c r="O1776" s="258">
        <f t="shared" si="241"/>
        <v>0</v>
      </c>
      <c r="P1776" s="262" t="s">
        <v>15</v>
      </c>
    </row>
    <row r="1777" spans="1:25" s="60" customFormat="1" ht="12.75" x14ac:dyDescent="0.2">
      <c r="A1777" s="425" t="s">
        <v>3807</v>
      </c>
      <c r="B1777" s="425" t="s">
        <v>2563</v>
      </c>
      <c r="C1777" s="62" t="s">
        <v>2604</v>
      </c>
      <c r="D1777" s="10" t="s">
        <v>2605</v>
      </c>
      <c r="E1777" s="36" t="s">
        <v>2197</v>
      </c>
      <c r="F1777" s="36">
        <v>1</v>
      </c>
      <c r="G1777" s="37">
        <v>15.73</v>
      </c>
      <c r="H1777" s="75">
        <f t="shared" si="242"/>
        <v>14.9435</v>
      </c>
      <c r="I1777" s="296" t="s">
        <v>2287</v>
      </c>
      <c r="J1777" s="38" t="s">
        <v>14</v>
      </c>
      <c r="K1777" s="303">
        <f>H1777/3</f>
        <v>4.9811666666666667</v>
      </c>
      <c r="L1777" s="456"/>
      <c r="M1777" s="457"/>
      <c r="N1777" s="39">
        <f t="shared" si="240"/>
        <v>0</v>
      </c>
      <c r="O1777" s="259">
        <f t="shared" si="241"/>
        <v>0</v>
      </c>
      <c r="P1777" s="263" t="s">
        <v>15</v>
      </c>
    </row>
    <row r="1778" spans="1:25" ht="23.25" x14ac:dyDescent="0.35">
      <c r="A1778" s="426" t="s">
        <v>3807</v>
      </c>
      <c r="B1778" s="426" t="s">
        <v>2563</v>
      </c>
      <c r="D1778" s="252" t="s">
        <v>2607</v>
      </c>
      <c r="Q1778" s="60"/>
      <c r="R1778" s="60"/>
      <c r="S1778" s="60"/>
      <c r="T1778" s="60"/>
      <c r="U1778" s="60"/>
      <c r="V1778" s="60"/>
      <c r="W1778" s="60"/>
      <c r="X1778" s="60"/>
      <c r="Y1778" s="60"/>
    </row>
    <row r="1779" spans="1:25" s="60" customFormat="1" ht="12.75" x14ac:dyDescent="0.2">
      <c r="A1779" s="425" t="s">
        <v>3807</v>
      </c>
      <c r="B1779" s="425" t="s">
        <v>2563</v>
      </c>
      <c r="C1779" s="61" t="s">
        <v>2610</v>
      </c>
      <c r="D1779" s="306" t="s">
        <v>2613</v>
      </c>
      <c r="E1779" s="307" t="s">
        <v>2424</v>
      </c>
      <c r="F1779" s="45">
        <v>1</v>
      </c>
      <c r="G1779" s="46">
        <v>6.55</v>
      </c>
      <c r="H1779" s="73">
        <f>G1779*0.95</f>
        <v>6.2224999999999993</v>
      </c>
      <c r="I1779" s="310" t="s">
        <v>2287</v>
      </c>
      <c r="J1779" s="313" t="s">
        <v>14</v>
      </c>
      <c r="K1779" s="282">
        <f>H1779/2.5</f>
        <v>2.4889999999999999</v>
      </c>
      <c r="L1779" s="458"/>
      <c r="M1779" s="459"/>
      <c r="N1779" s="29">
        <f t="shared" ref="N1779:N1780" si="243">O1779*G1779</f>
        <v>0</v>
      </c>
      <c r="O1779" s="257">
        <f t="shared" ref="O1779:O1780" si="244">M1779+L1779*F1779</f>
        <v>0</v>
      </c>
      <c r="P1779" s="261" t="s">
        <v>15</v>
      </c>
    </row>
    <row r="1780" spans="1:25" s="60" customFormat="1" ht="12.75" x14ac:dyDescent="0.2">
      <c r="A1780" s="425" t="s">
        <v>3807</v>
      </c>
      <c r="B1780" s="425" t="s">
        <v>2563</v>
      </c>
      <c r="C1780" s="104" t="s">
        <v>2609</v>
      </c>
      <c r="D1780" s="12" t="s">
        <v>2611</v>
      </c>
      <c r="E1780" s="308" t="s">
        <v>2424</v>
      </c>
      <c r="F1780" s="26">
        <v>1</v>
      </c>
      <c r="G1780" s="27">
        <v>6.55</v>
      </c>
      <c r="H1780" s="74">
        <f t="shared" ref="H1780:H1781" si="245">G1780*0.95</f>
        <v>6.2224999999999993</v>
      </c>
      <c r="I1780" s="311" t="s">
        <v>2287</v>
      </c>
      <c r="J1780" s="314" t="s">
        <v>14</v>
      </c>
      <c r="K1780" s="283">
        <f>H1780/2.5</f>
        <v>2.4889999999999999</v>
      </c>
      <c r="L1780" s="454"/>
      <c r="M1780" s="455"/>
      <c r="N1780" s="33">
        <f t="shared" si="243"/>
        <v>0</v>
      </c>
      <c r="O1780" s="258">
        <f t="shared" si="244"/>
        <v>0</v>
      </c>
      <c r="P1780" s="262" t="s">
        <v>15</v>
      </c>
    </row>
    <row r="1781" spans="1:25" s="60" customFormat="1" ht="12.75" x14ac:dyDescent="0.2">
      <c r="A1781" s="425" t="s">
        <v>3807</v>
      </c>
      <c r="B1781" s="425" t="s">
        <v>2563</v>
      </c>
      <c r="C1781" s="62" t="s">
        <v>2608</v>
      </c>
      <c r="D1781" s="11" t="s">
        <v>2612</v>
      </c>
      <c r="E1781" s="309" t="s">
        <v>2424</v>
      </c>
      <c r="F1781" s="36">
        <v>1</v>
      </c>
      <c r="G1781" s="37">
        <v>7.68</v>
      </c>
      <c r="H1781" s="75">
        <f t="shared" si="245"/>
        <v>7.2959999999999994</v>
      </c>
      <c r="I1781" s="312" t="s">
        <v>2287</v>
      </c>
      <c r="J1781" s="315" t="s">
        <v>14</v>
      </c>
      <c r="K1781" s="284">
        <f>H1781/2.5</f>
        <v>2.9183999999999997</v>
      </c>
      <c r="L1781" s="456"/>
      <c r="M1781" s="457"/>
      <c r="N1781" s="39">
        <f t="shared" ref="N1781" si="246">O1781*G1781</f>
        <v>0</v>
      </c>
      <c r="O1781" s="259">
        <f t="shared" ref="O1781" si="247">M1781+L1781*F1781</f>
        <v>0</v>
      </c>
      <c r="P1781" s="263" t="s">
        <v>15</v>
      </c>
    </row>
    <row r="1782" spans="1:25" s="60" customFormat="1" ht="12.75" x14ac:dyDescent="0.2">
      <c r="A1782" s="426"/>
      <c r="B1782" s="426"/>
    </row>
    <row r="1783" spans="1:25" s="60" customFormat="1" ht="12.75" x14ac:dyDescent="0.2">
      <c r="A1783" s="426"/>
      <c r="B1783" s="426"/>
    </row>
    <row r="1784" spans="1:25" s="60" customFormat="1" ht="12.75" x14ac:dyDescent="0.2">
      <c r="A1784" s="426"/>
      <c r="B1784" s="426"/>
    </row>
    <row r="1785" spans="1:25" s="60" customFormat="1" ht="12.75" x14ac:dyDescent="0.2">
      <c r="A1785" s="426"/>
      <c r="B1785" s="426"/>
    </row>
    <row r="1786" spans="1:25" ht="34.5" x14ac:dyDescent="0.2">
      <c r="A1786" s="426"/>
      <c r="B1786" s="426" t="s">
        <v>63</v>
      </c>
      <c r="D1786" s="476" t="s">
        <v>63</v>
      </c>
      <c r="E1786" s="476"/>
      <c r="F1786" s="476"/>
      <c r="G1786" s="476"/>
      <c r="H1786" s="476"/>
      <c r="I1786" s="476"/>
      <c r="J1786" s="476"/>
      <c r="K1786" s="476"/>
      <c r="Q1786" s="60"/>
      <c r="R1786" s="60"/>
      <c r="S1786" s="60"/>
      <c r="T1786" s="60"/>
      <c r="U1786" s="60"/>
      <c r="V1786" s="60"/>
      <c r="W1786" s="60"/>
      <c r="X1786" s="60"/>
      <c r="Y1786" s="60"/>
    </row>
    <row r="1787" spans="1:25" x14ac:dyDescent="0.2">
      <c r="A1787" s="427"/>
      <c r="B1787" s="427"/>
      <c r="C1787" s="24"/>
      <c r="D1787" s="24"/>
      <c r="E1787" s="477" t="s">
        <v>41</v>
      </c>
      <c r="F1787" s="478" t="s">
        <v>39</v>
      </c>
      <c r="G1787" s="479" t="s">
        <v>6</v>
      </c>
      <c r="H1787" s="481" t="s">
        <v>51</v>
      </c>
      <c r="I1787" s="482" t="s">
        <v>2</v>
      </c>
      <c r="J1787" s="483" t="s">
        <v>3</v>
      </c>
      <c r="K1787" s="484" t="s">
        <v>2474</v>
      </c>
      <c r="L1787" s="460" t="s">
        <v>7</v>
      </c>
      <c r="M1787" s="461"/>
      <c r="N1787" s="461"/>
      <c r="O1787" s="461"/>
      <c r="P1787" s="462"/>
      <c r="Q1787" s="60"/>
      <c r="R1787" s="60"/>
      <c r="S1787" s="60"/>
      <c r="T1787" s="60"/>
      <c r="U1787" s="60"/>
      <c r="V1787" s="60"/>
      <c r="W1787" s="60"/>
      <c r="X1787" s="60"/>
      <c r="Y1787" s="60"/>
    </row>
    <row r="1788" spans="1:25" ht="14.25" customHeight="1" x14ac:dyDescent="0.2">
      <c r="A1788" s="426"/>
      <c r="B1788" s="426"/>
      <c r="C1788" s="463" t="s">
        <v>0</v>
      </c>
      <c r="D1788" s="464" t="s">
        <v>1</v>
      </c>
      <c r="E1788" s="477"/>
      <c r="F1788" s="478"/>
      <c r="G1788" s="480"/>
      <c r="H1788" s="481"/>
      <c r="I1788" s="482"/>
      <c r="J1788" s="483"/>
      <c r="K1788" s="484"/>
      <c r="L1788" s="466" t="s">
        <v>8</v>
      </c>
      <c r="M1788" s="467"/>
      <c r="N1788" s="470" t="s">
        <v>4</v>
      </c>
      <c r="O1788" s="472" t="s">
        <v>9</v>
      </c>
      <c r="P1788" s="473" t="s">
        <v>52</v>
      </c>
      <c r="Q1788" s="60"/>
      <c r="R1788" s="60"/>
      <c r="S1788" s="60"/>
      <c r="T1788" s="60"/>
      <c r="U1788" s="60"/>
      <c r="V1788" s="60"/>
      <c r="W1788" s="60"/>
      <c r="X1788" s="60"/>
      <c r="Y1788" s="60"/>
    </row>
    <row r="1789" spans="1:25" x14ac:dyDescent="0.2">
      <c r="A1789" s="426"/>
      <c r="B1789" s="426"/>
      <c r="C1789" s="463"/>
      <c r="D1789" s="465"/>
      <c r="E1789" s="477"/>
      <c r="F1789" s="478"/>
      <c r="G1789" s="479"/>
      <c r="H1789" s="481"/>
      <c r="I1789" s="482"/>
      <c r="J1789" s="483"/>
      <c r="K1789" s="484"/>
      <c r="L1789" s="468"/>
      <c r="M1789" s="469"/>
      <c r="N1789" s="471"/>
      <c r="O1789" s="472"/>
      <c r="P1789" s="473"/>
      <c r="Q1789" s="60"/>
      <c r="R1789" s="60"/>
      <c r="S1789" s="60"/>
      <c r="T1789" s="60"/>
      <c r="U1789" s="60"/>
      <c r="V1789" s="60"/>
      <c r="W1789" s="60"/>
      <c r="X1789" s="60"/>
      <c r="Y1789" s="60"/>
    </row>
    <row r="1790" spans="1:25" ht="23.25" x14ac:dyDescent="0.35">
      <c r="A1790" s="426"/>
      <c r="B1790" s="426" t="s">
        <v>63</v>
      </c>
      <c r="D1790" s="252" t="s">
        <v>2614</v>
      </c>
      <c r="E1790" s="252"/>
      <c r="F1790" s="252"/>
      <c r="G1790" s="252"/>
      <c r="H1790" s="252"/>
      <c r="I1790" s="252"/>
      <c r="J1790" s="252"/>
      <c r="K1790" s="252"/>
      <c r="L1790" s="252"/>
      <c r="M1790" s="252"/>
      <c r="N1790" s="252"/>
      <c r="O1790" s="252"/>
      <c r="P1790" s="252"/>
      <c r="Q1790" s="60"/>
      <c r="R1790" s="60"/>
      <c r="S1790" s="60"/>
      <c r="T1790" s="60"/>
      <c r="U1790" s="60"/>
      <c r="V1790" s="60"/>
      <c r="W1790" s="60"/>
      <c r="X1790" s="60"/>
      <c r="Y1790" s="60"/>
    </row>
    <row r="1791" spans="1:25" s="60" customFormat="1" ht="12.75" x14ac:dyDescent="0.2">
      <c r="A1791" s="425"/>
      <c r="B1791" s="425" t="s">
        <v>63</v>
      </c>
      <c r="C1791" s="61" t="s">
        <v>2615</v>
      </c>
      <c r="D1791" s="143" t="s">
        <v>2616</v>
      </c>
      <c r="E1791" s="45" t="s">
        <v>1794</v>
      </c>
      <c r="F1791" s="45">
        <v>12</v>
      </c>
      <c r="G1791" s="46">
        <v>1.21</v>
      </c>
      <c r="H1791" s="73">
        <f t="shared" ref="H1791:H1800" si="248">G1791*0.95</f>
        <v>1.1495</v>
      </c>
      <c r="I1791" s="28" t="s">
        <v>216</v>
      </c>
      <c r="J1791" s="2" t="s">
        <v>14</v>
      </c>
      <c r="K1791" s="211">
        <f>H1791*2</f>
        <v>2.2989999999999999</v>
      </c>
      <c r="L1791" s="458"/>
      <c r="M1791" s="459"/>
      <c r="N1791" s="29">
        <f t="shared" ref="N1791:N1833" si="249">O1791*G1791</f>
        <v>0</v>
      </c>
      <c r="O1791" s="257">
        <f t="shared" ref="O1791:O1833" si="250">M1791+L1791*F1791</f>
        <v>0</v>
      </c>
      <c r="P1791" s="261" t="s">
        <v>15</v>
      </c>
    </row>
    <row r="1792" spans="1:25" s="60" customFormat="1" ht="12.75" x14ac:dyDescent="0.2">
      <c r="A1792" s="425"/>
      <c r="B1792" s="425" t="s">
        <v>63</v>
      </c>
      <c r="C1792" s="104" t="s">
        <v>2617</v>
      </c>
      <c r="D1792" s="144" t="s">
        <v>2618</v>
      </c>
      <c r="E1792" s="26" t="s">
        <v>1794</v>
      </c>
      <c r="F1792" s="26">
        <v>12</v>
      </c>
      <c r="G1792" s="27">
        <v>1.21</v>
      </c>
      <c r="H1792" s="74">
        <f t="shared" si="248"/>
        <v>1.1495</v>
      </c>
      <c r="I1792" s="32" t="s">
        <v>216</v>
      </c>
      <c r="J1792" s="4" t="s">
        <v>14</v>
      </c>
      <c r="K1792" s="210">
        <f t="shared" ref="K1792:K1814" si="251">H1792*2</f>
        <v>2.2989999999999999</v>
      </c>
      <c r="L1792" s="454"/>
      <c r="M1792" s="455"/>
      <c r="N1792" s="33">
        <f t="shared" si="249"/>
        <v>0</v>
      </c>
      <c r="O1792" s="258">
        <f t="shared" si="250"/>
        <v>0</v>
      </c>
      <c r="P1792" s="262" t="s">
        <v>15</v>
      </c>
    </row>
    <row r="1793" spans="1:25" s="60" customFormat="1" ht="12.75" x14ac:dyDescent="0.2">
      <c r="A1793" s="425"/>
      <c r="B1793" s="425" t="s">
        <v>63</v>
      </c>
      <c r="C1793" s="104" t="s">
        <v>2619</v>
      </c>
      <c r="D1793" s="144" t="s">
        <v>2620</v>
      </c>
      <c r="E1793" s="26" t="s">
        <v>1794</v>
      </c>
      <c r="F1793" s="26">
        <v>12</v>
      </c>
      <c r="G1793" s="27">
        <v>1.21</v>
      </c>
      <c r="H1793" s="74">
        <f t="shared" si="248"/>
        <v>1.1495</v>
      </c>
      <c r="I1793" s="32" t="s">
        <v>216</v>
      </c>
      <c r="J1793" s="4" t="s">
        <v>14</v>
      </c>
      <c r="K1793" s="210">
        <f t="shared" si="251"/>
        <v>2.2989999999999999</v>
      </c>
      <c r="L1793" s="454"/>
      <c r="M1793" s="455"/>
      <c r="N1793" s="33">
        <f t="shared" si="249"/>
        <v>0</v>
      </c>
      <c r="O1793" s="258">
        <f t="shared" si="250"/>
        <v>0</v>
      </c>
      <c r="P1793" s="262" t="s">
        <v>15</v>
      </c>
    </row>
    <row r="1794" spans="1:25" s="60" customFormat="1" ht="12.75" x14ac:dyDescent="0.2">
      <c r="A1794" s="425"/>
      <c r="B1794" s="425" t="s">
        <v>63</v>
      </c>
      <c r="C1794" s="104" t="s">
        <v>2621</v>
      </c>
      <c r="D1794" s="144" t="s">
        <v>2622</v>
      </c>
      <c r="E1794" s="26" t="s">
        <v>1794</v>
      </c>
      <c r="F1794" s="26">
        <v>12</v>
      </c>
      <c r="G1794" s="27">
        <v>1.1499999999999999</v>
      </c>
      <c r="H1794" s="74">
        <f t="shared" si="248"/>
        <v>1.0924999999999998</v>
      </c>
      <c r="I1794" s="32" t="s">
        <v>216</v>
      </c>
      <c r="J1794" s="4" t="s">
        <v>14</v>
      </c>
      <c r="K1794" s="210">
        <f t="shared" si="251"/>
        <v>2.1849999999999996</v>
      </c>
      <c r="L1794" s="454"/>
      <c r="M1794" s="455"/>
      <c r="N1794" s="33">
        <f t="shared" si="249"/>
        <v>0</v>
      </c>
      <c r="O1794" s="258">
        <f t="shared" si="250"/>
        <v>0</v>
      </c>
      <c r="P1794" s="262" t="s">
        <v>15</v>
      </c>
    </row>
    <row r="1795" spans="1:25" s="60" customFormat="1" ht="12.75" x14ac:dyDescent="0.2">
      <c r="A1795" s="425"/>
      <c r="B1795" s="425" t="s">
        <v>63</v>
      </c>
      <c r="C1795" s="104" t="s">
        <v>2623</v>
      </c>
      <c r="D1795" s="144" t="s">
        <v>2624</v>
      </c>
      <c r="E1795" s="26" t="s">
        <v>1794</v>
      </c>
      <c r="F1795" s="26">
        <v>12</v>
      </c>
      <c r="G1795" s="27">
        <v>1.25</v>
      </c>
      <c r="H1795" s="74">
        <f t="shared" si="248"/>
        <v>1.1875</v>
      </c>
      <c r="I1795" s="32" t="s">
        <v>216</v>
      </c>
      <c r="J1795" s="4" t="s">
        <v>14</v>
      </c>
      <c r="K1795" s="210">
        <f t="shared" si="251"/>
        <v>2.375</v>
      </c>
      <c r="L1795" s="454"/>
      <c r="M1795" s="455"/>
      <c r="N1795" s="33">
        <f t="shared" si="249"/>
        <v>0</v>
      </c>
      <c r="O1795" s="258">
        <f t="shared" si="250"/>
        <v>0</v>
      </c>
      <c r="P1795" s="262" t="s">
        <v>15</v>
      </c>
    </row>
    <row r="1796" spans="1:25" s="60" customFormat="1" ht="12.75" x14ac:dyDescent="0.2">
      <c r="A1796" s="425"/>
      <c r="B1796" s="425" t="s">
        <v>63</v>
      </c>
      <c r="C1796" s="62" t="s">
        <v>2625</v>
      </c>
      <c r="D1796" s="50" t="s">
        <v>2626</v>
      </c>
      <c r="E1796" s="36" t="s">
        <v>1794</v>
      </c>
      <c r="F1796" s="36">
        <v>12</v>
      </c>
      <c r="G1796" s="37">
        <v>1.21</v>
      </c>
      <c r="H1796" s="75">
        <f t="shared" si="248"/>
        <v>1.1495</v>
      </c>
      <c r="I1796" s="38" t="s">
        <v>216</v>
      </c>
      <c r="J1796" s="6" t="s">
        <v>14</v>
      </c>
      <c r="K1796" s="212">
        <f t="shared" si="251"/>
        <v>2.2989999999999999</v>
      </c>
      <c r="L1796" s="456"/>
      <c r="M1796" s="457"/>
      <c r="N1796" s="39">
        <f t="shared" si="249"/>
        <v>0</v>
      </c>
      <c r="O1796" s="259">
        <f t="shared" si="250"/>
        <v>0</v>
      </c>
      <c r="P1796" s="263" t="s">
        <v>15</v>
      </c>
    </row>
    <row r="1797" spans="1:25" s="60" customFormat="1" ht="12.75" x14ac:dyDescent="0.2">
      <c r="A1797" s="425"/>
      <c r="B1797" s="425" t="s">
        <v>63</v>
      </c>
      <c r="C1797" s="61" t="s">
        <v>2627</v>
      </c>
      <c r="D1797" s="143" t="s">
        <v>2628</v>
      </c>
      <c r="E1797" s="45" t="s">
        <v>1794</v>
      </c>
      <c r="F1797" s="45">
        <v>12</v>
      </c>
      <c r="G1797" s="46">
        <v>1.66</v>
      </c>
      <c r="H1797" s="73">
        <f t="shared" si="248"/>
        <v>1.577</v>
      </c>
      <c r="I1797" s="28" t="s">
        <v>216</v>
      </c>
      <c r="J1797" s="2" t="s">
        <v>14</v>
      </c>
      <c r="K1797" s="211">
        <f t="shared" si="251"/>
        <v>3.1539999999999999</v>
      </c>
      <c r="L1797" s="458"/>
      <c r="M1797" s="459"/>
      <c r="N1797" s="29">
        <f t="shared" si="249"/>
        <v>0</v>
      </c>
      <c r="O1797" s="257">
        <f t="shared" si="250"/>
        <v>0</v>
      </c>
      <c r="P1797" s="261" t="s">
        <v>15</v>
      </c>
    </row>
    <row r="1798" spans="1:25" s="60" customFormat="1" ht="12.75" x14ac:dyDescent="0.2">
      <c r="A1798" s="425"/>
      <c r="B1798" s="425" t="s">
        <v>63</v>
      </c>
      <c r="C1798" s="104" t="s">
        <v>2629</v>
      </c>
      <c r="D1798" s="144" t="s">
        <v>2630</v>
      </c>
      <c r="E1798" s="26" t="s">
        <v>1794</v>
      </c>
      <c r="F1798" s="26">
        <v>15</v>
      </c>
      <c r="G1798" s="27">
        <v>1.9</v>
      </c>
      <c r="H1798" s="74">
        <f t="shared" si="248"/>
        <v>1.8049999999999999</v>
      </c>
      <c r="I1798" s="32" t="s">
        <v>216</v>
      </c>
      <c r="J1798" s="4" t="s">
        <v>14</v>
      </c>
      <c r="K1798" s="210">
        <f t="shared" si="251"/>
        <v>3.61</v>
      </c>
      <c r="L1798" s="454"/>
      <c r="M1798" s="455"/>
      <c r="N1798" s="33">
        <f t="shared" si="249"/>
        <v>0</v>
      </c>
      <c r="O1798" s="258">
        <f t="shared" si="250"/>
        <v>0</v>
      </c>
      <c r="P1798" s="262" t="s">
        <v>15</v>
      </c>
    </row>
    <row r="1799" spans="1:25" s="60" customFormat="1" ht="12.75" x14ac:dyDescent="0.2">
      <c r="A1799" s="425"/>
      <c r="B1799" s="425" t="s">
        <v>63</v>
      </c>
      <c r="C1799" s="104" t="s">
        <v>2631</v>
      </c>
      <c r="D1799" s="144" t="s">
        <v>2632</v>
      </c>
      <c r="E1799" s="26" t="s">
        <v>1794</v>
      </c>
      <c r="F1799" s="26">
        <v>15</v>
      </c>
      <c r="G1799" s="27">
        <v>2.2000000000000002</v>
      </c>
      <c r="H1799" s="74">
        <f t="shared" si="248"/>
        <v>2.09</v>
      </c>
      <c r="I1799" s="32" t="s">
        <v>216</v>
      </c>
      <c r="J1799" s="4" t="s">
        <v>14</v>
      </c>
      <c r="K1799" s="210">
        <f t="shared" si="251"/>
        <v>4.18</v>
      </c>
      <c r="L1799" s="454"/>
      <c r="M1799" s="455"/>
      <c r="N1799" s="33">
        <f t="shared" si="249"/>
        <v>0</v>
      </c>
      <c r="O1799" s="258">
        <f t="shared" si="250"/>
        <v>0</v>
      </c>
      <c r="P1799" s="262" t="s">
        <v>15</v>
      </c>
    </row>
    <row r="1800" spans="1:25" s="60" customFormat="1" ht="12.75" x14ac:dyDescent="0.2">
      <c r="A1800" s="425"/>
      <c r="B1800" s="425" t="s">
        <v>63</v>
      </c>
      <c r="C1800" s="62" t="s">
        <v>2633</v>
      </c>
      <c r="D1800" s="50" t="s">
        <v>2634</v>
      </c>
      <c r="E1800" s="36" t="s">
        <v>1726</v>
      </c>
      <c r="F1800" s="36">
        <v>12</v>
      </c>
      <c r="G1800" s="37">
        <v>1.17</v>
      </c>
      <c r="H1800" s="75">
        <f t="shared" si="248"/>
        <v>1.1114999999999999</v>
      </c>
      <c r="I1800" s="38" t="s">
        <v>216</v>
      </c>
      <c r="J1800" s="6" t="s">
        <v>14</v>
      </c>
      <c r="K1800" s="212">
        <f>H1800*4</f>
        <v>4.4459999999999997</v>
      </c>
      <c r="L1800" s="456"/>
      <c r="M1800" s="457"/>
      <c r="N1800" s="39">
        <f t="shared" si="249"/>
        <v>0</v>
      </c>
      <c r="O1800" s="259">
        <f t="shared" si="250"/>
        <v>0</v>
      </c>
      <c r="P1800" s="263" t="s">
        <v>15</v>
      </c>
    </row>
    <row r="1801" spans="1:25" ht="23.25" x14ac:dyDescent="0.35">
      <c r="A1801" s="426"/>
      <c r="B1801" s="426" t="s">
        <v>63</v>
      </c>
      <c r="D1801" s="252" t="s">
        <v>2635</v>
      </c>
      <c r="E1801" s="71"/>
      <c r="F1801" s="71"/>
      <c r="G1801" s="71"/>
      <c r="H1801" s="71"/>
      <c r="I1801" s="71"/>
      <c r="J1801" s="71"/>
      <c r="K1801" s="213"/>
      <c r="L1801" s="22"/>
      <c r="M1801" s="22"/>
      <c r="O1801" s="22"/>
      <c r="P1801" s="23"/>
      <c r="Q1801" s="60"/>
      <c r="R1801" s="60"/>
      <c r="S1801" s="60"/>
      <c r="T1801" s="60"/>
      <c r="U1801" s="60"/>
      <c r="V1801" s="60"/>
      <c r="W1801" s="60"/>
      <c r="X1801" s="60"/>
      <c r="Y1801" s="60"/>
    </row>
    <row r="1802" spans="1:25" s="60" customFormat="1" ht="12.75" x14ac:dyDescent="0.2">
      <c r="A1802" s="425"/>
      <c r="B1802" s="425" t="s">
        <v>63</v>
      </c>
      <c r="C1802" s="61" t="s">
        <v>2636</v>
      </c>
      <c r="D1802" s="143" t="s">
        <v>2637</v>
      </c>
      <c r="E1802" s="45" t="s">
        <v>1794</v>
      </c>
      <c r="F1802" s="45">
        <v>12</v>
      </c>
      <c r="G1802" s="46">
        <v>1.25</v>
      </c>
      <c r="H1802" s="73">
        <f>G1802*0.95</f>
        <v>1.1875</v>
      </c>
      <c r="I1802" s="28" t="s">
        <v>216</v>
      </c>
      <c r="J1802" s="2" t="s">
        <v>14</v>
      </c>
      <c r="K1802" s="211">
        <f t="shared" si="251"/>
        <v>2.375</v>
      </c>
      <c r="L1802" s="458"/>
      <c r="M1802" s="459"/>
      <c r="N1802" s="29">
        <f t="shared" si="249"/>
        <v>0</v>
      </c>
      <c r="O1802" s="257">
        <f t="shared" si="250"/>
        <v>0</v>
      </c>
      <c r="P1802" s="261" t="s">
        <v>15</v>
      </c>
    </row>
    <row r="1803" spans="1:25" s="60" customFormat="1" ht="12.75" x14ac:dyDescent="0.2">
      <c r="A1803" s="425"/>
      <c r="B1803" s="425" t="s">
        <v>63</v>
      </c>
      <c r="C1803" s="104" t="s">
        <v>2638</v>
      </c>
      <c r="D1803" s="144" t="s">
        <v>2639</v>
      </c>
      <c r="E1803" s="26" t="s">
        <v>1794</v>
      </c>
      <c r="F1803" s="26">
        <v>12</v>
      </c>
      <c r="G1803" s="27">
        <v>1.24</v>
      </c>
      <c r="H1803" s="74">
        <f>G1803*0.95</f>
        <v>1.1779999999999999</v>
      </c>
      <c r="I1803" s="32" t="s">
        <v>216</v>
      </c>
      <c r="J1803" s="4" t="s">
        <v>14</v>
      </c>
      <c r="K1803" s="210">
        <f t="shared" si="251"/>
        <v>2.3559999999999999</v>
      </c>
      <c r="L1803" s="454"/>
      <c r="M1803" s="455"/>
      <c r="N1803" s="33">
        <f t="shared" si="249"/>
        <v>0</v>
      </c>
      <c r="O1803" s="258">
        <f t="shared" si="250"/>
        <v>0</v>
      </c>
      <c r="P1803" s="262" t="s">
        <v>15</v>
      </c>
    </row>
    <row r="1804" spans="1:25" s="60" customFormat="1" ht="12.75" x14ac:dyDescent="0.2">
      <c r="A1804" s="425"/>
      <c r="B1804" s="425" t="s">
        <v>63</v>
      </c>
      <c r="C1804" s="62" t="s">
        <v>2640</v>
      </c>
      <c r="D1804" s="50" t="s">
        <v>2641</v>
      </c>
      <c r="E1804" s="36" t="s">
        <v>1794</v>
      </c>
      <c r="F1804" s="36">
        <v>12</v>
      </c>
      <c r="G1804" s="37">
        <v>1.1499999999999999</v>
      </c>
      <c r="H1804" s="75">
        <f>G1804*0.95</f>
        <v>1.0924999999999998</v>
      </c>
      <c r="I1804" s="38" t="s">
        <v>216</v>
      </c>
      <c r="J1804" s="6" t="s">
        <v>14</v>
      </c>
      <c r="K1804" s="212">
        <f t="shared" si="251"/>
        <v>2.1849999999999996</v>
      </c>
      <c r="L1804" s="456"/>
      <c r="M1804" s="457"/>
      <c r="N1804" s="39">
        <f t="shared" si="249"/>
        <v>0</v>
      </c>
      <c r="O1804" s="259">
        <f t="shared" si="250"/>
        <v>0</v>
      </c>
      <c r="P1804" s="263" t="s">
        <v>15</v>
      </c>
    </row>
    <row r="1805" spans="1:25" s="60" customFormat="1" ht="12.75" x14ac:dyDescent="0.2">
      <c r="A1805" s="425"/>
      <c r="B1805" s="425" t="s">
        <v>63</v>
      </c>
      <c r="C1805" s="61" t="s">
        <v>2642</v>
      </c>
      <c r="D1805" s="143" t="s">
        <v>2643</v>
      </c>
      <c r="E1805" s="45" t="s">
        <v>1794</v>
      </c>
      <c r="F1805" s="45">
        <v>12</v>
      </c>
      <c r="G1805" s="46">
        <v>1.1499999999999999</v>
      </c>
      <c r="H1805" s="73">
        <f>G1805*0.95</f>
        <v>1.0924999999999998</v>
      </c>
      <c r="I1805" s="28" t="s">
        <v>216</v>
      </c>
      <c r="J1805" s="2" t="s">
        <v>14</v>
      </c>
      <c r="K1805" s="211">
        <f t="shared" si="251"/>
        <v>2.1849999999999996</v>
      </c>
      <c r="L1805" s="458"/>
      <c r="M1805" s="459"/>
      <c r="N1805" s="29">
        <f t="shared" si="249"/>
        <v>0</v>
      </c>
      <c r="O1805" s="257">
        <f t="shared" si="250"/>
        <v>0</v>
      </c>
      <c r="P1805" s="261" t="s">
        <v>15</v>
      </c>
    </row>
    <row r="1806" spans="1:25" s="60" customFormat="1" ht="12.75" x14ac:dyDescent="0.2">
      <c r="A1806" s="425"/>
      <c r="B1806" s="425" t="s">
        <v>63</v>
      </c>
      <c r="C1806" s="62" t="s">
        <v>2644</v>
      </c>
      <c r="D1806" s="50" t="s">
        <v>2645</v>
      </c>
      <c r="E1806" s="36" t="s">
        <v>1794</v>
      </c>
      <c r="F1806" s="36">
        <v>12</v>
      </c>
      <c r="G1806" s="37">
        <v>1.27</v>
      </c>
      <c r="H1806" s="75">
        <f>G1806*0.95</f>
        <v>1.2064999999999999</v>
      </c>
      <c r="I1806" s="38" t="s">
        <v>216</v>
      </c>
      <c r="J1806" s="6" t="s">
        <v>14</v>
      </c>
      <c r="K1806" s="212">
        <f t="shared" si="251"/>
        <v>2.4129999999999998</v>
      </c>
      <c r="L1806" s="456"/>
      <c r="M1806" s="457"/>
      <c r="N1806" s="39">
        <f t="shared" si="249"/>
        <v>0</v>
      </c>
      <c r="O1806" s="259">
        <f t="shared" si="250"/>
        <v>0</v>
      </c>
      <c r="P1806" s="263" t="s">
        <v>15</v>
      </c>
    </row>
    <row r="1807" spans="1:25" ht="23.25" x14ac:dyDescent="0.35">
      <c r="A1807" s="426"/>
      <c r="B1807" s="426" t="s">
        <v>63</v>
      </c>
      <c r="D1807" s="252" t="s">
        <v>2646</v>
      </c>
      <c r="E1807" s="71"/>
      <c r="F1807" s="71"/>
      <c r="G1807" s="71"/>
      <c r="H1807" s="71"/>
      <c r="I1807" s="71"/>
      <c r="J1807" s="71"/>
      <c r="K1807" s="213"/>
      <c r="L1807" s="22"/>
      <c r="M1807" s="22"/>
      <c r="O1807" s="22"/>
      <c r="P1807" s="23"/>
      <c r="Q1807" s="60"/>
      <c r="R1807" s="60"/>
      <c r="S1807" s="60"/>
      <c r="T1807" s="60"/>
      <c r="U1807" s="60"/>
      <c r="V1807" s="60"/>
      <c r="W1807" s="60"/>
      <c r="X1807" s="60"/>
      <c r="Y1807" s="60"/>
    </row>
    <row r="1808" spans="1:25" s="60" customFormat="1" ht="12.75" x14ac:dyDescent="0.2">
      <c r="A1808" s="425"/>
      <c r="B1808" s="425" t="s">
        <v>63</v>
      </c>
      <c r="C1808" s="61" t="s">
        <v>2647</v>
      </c>
      <c r="D1808" s="143" t="s">
        <v>2648</v>
      </c>
      <c r="E1808" s="45" t="s">
        <v>1794</v>
      </c>
      <c r="F1808" s="45">
        <v>12</v>
      </c>
      <c r="G1808" s="46">
        <v>2.29</v>
      </c>
      <c r="H1808" s="73">
        <f>G1808*0.95</f>
        <v>2.1755</v>
      </c>
      <c r="I1808" s="28" t="s">
        <v>216</v>
      </c>
      <c r="J1808" s="2" t="s">
        <v>14</v>
      </c>
      <c r="K1808" s="211">
        <f t="shared" si="251"/>
        <v>4.351</v>
      </c>
      <c r="L1808" s="458"/>
      <c r="M1808" s="459"/>
      <c r="N1808" s="29">
        <f t="shared" si="249"/>
        <v>0</v>
      </c>
      <c r="O1808" s="257">
        <f t="shared" si="250"/>
        <v>0</v>
      </c>
      <c r="P1808" s="261" t="s">
        <v>15</v>
      </c>
    </row>
    <row r="1809" spans="1:25" s="60" customFormat="1" ht="12.75" x14ac:dyDescent="0.2">
      <c r="A1809" s="425"/>
      <c r="B1809" s="425" t="s">
        <v>63</v>
      </c>
      <c r="C1809" s="104" t="s">
        <v>2649</v>
      </c>
      <c r="D1809" s="144" t="s">
        <v>2650</v>
      </c>
      <c r="E1809" s="26" t="s">
        <v>1794</v>
      </c>
      <c r="F1809" s="26">
        <v>12</v>
      </c>
      <c r="G1809" s="27">
        <v>2.25</v>
      </c>
      <c r="H1809" s="74">
        <f>G1809*0.95</f>
        <v>2.1374999999999997</v>
      </c>
      <c r="I1809" s="32" t="s">
        <v>216</v>
      </c>
      <c r="J1809" s="4" t="s">
        <v>14</v>
      </c>
      <c r="K1809" s="210">
        <f t="shared" si="251"/>
        <v>4.2749999999999995</v>
      </c>
      <c r="L1809" s="456"/>
      <c r="M1809" s="457"/>
      <c r="N1809" s="33">
        <f t="shared" si="249"/>
        <v>0</v>
      </c>
      <c r="O1809" s="258">
        <f t="shared" si="250"/>
        <v>0</v>
      </c>
      <c r="P1809" s="262" t="s">
        <v>15</v>
      </c>
    </row>
    <row r="1810" spans="1:25" s="60" customFormat="1" ht="12.75" x14ac:dyDescent="0.2">
      <c r="A1810" s="425"/>
      <c r="B1810" s="425" t="s">
        <v>63</v>
      </c>
      <c r="C1810" s="61" t="s">
        <v>2651</v>
      </c>
      <c r="D1810" s="143" t="s">
        <v>2652</v>
      </c>
      <c r="E1810" s="45" t="s">
        <v>1794</v>
      </c>
      <c r="F1810" s="45">
        <v>8</v>
      </c>
      <c r="G1810" s="46">
        <v>2.62</v>
      </c>
      <c r="H1810" s="73">
        <f>G1810*0.95</f>
        <v>2.4889999999999999</v>
      </c>
      <c r="I1810" s="28" t="s">
        <v>216</v>
      </c>
      <c r="J1810" s="2" t="s">
        <v>14</v>
      </c>
      <c r="K1810" s="211">
        <f t="shared" si="251"/>
        <v>4.9779999999999998</v>
      </c>
      <c r="L1810" s="458"/>
      <c r="M1810" s="459"/>
      <c r="N1810" s="29">
        <f t="shared" si="249"/>
        <v>0</v>
      </c>
      <c r="O1810" s="257">
        <f t="shared" si="250"/>
        <v>0</v>
      </c>
      <c r="P1810" s="261" t="s">
        <v>15</v>
      </c>
    </row>
    <row r="1811" spans="1:25" s="60" customFormat="1" ht="12.75" x14ac:dyDescent="0.2">
      <c r="A1811" s="425"/>
      <c r="B1811" s="425" t="s">
        <v>63</v>
      </c>
      <c r="C1811" s="62" t="s">
        <v>2653</v>
      </c>
      <c r="D1811" s="50" t="s">
        <v>2654</v>
      </c>
      <c r="E1811" s="36" t="s">
        <v>1794</v>
      </c>
      <c r="F1811" s="36">
        <v>8</v>
      </c>
      <c r="G1811" s="37">
        <v>2.62</v>
      </c>
      <c r="H1811" s="75">
        <f>G1811*0.95</f>
        <v>2.4889999999999999</v>
      </c>
      <c r="I1811" s="38" t="s">
        <v>216</v>
      </c>
      <c r="J1811" s="6" t="s">
        <v>14</v>
      </c>
      <c r="K1811" s="212">
        <f t="shared" si="251"/>
        <v>4.9779999999999998</v>
      </c>
      <c r="L1811" s="456"/>
      <c r="M1811" s="457"/>
      <c r="N1811" s="39">
        <f t="shared" si="249"/>
        <v>0</v>
      </c>
      <c r="O1811" s="259">
        <f t="shared" si="250"/>
        <v>0</v>
      </c>
      <c r="P1811" s="263" t="s">
        <v>15</v>
      </c>
    </row>
    <row r="1812" spans="1:25" ht="23.25" x14ac:dyDescent="0.35">
      <c r="A1812" s="426"/>
      <c r="B1812" s="426" t="s">
        <v>63</v>
      </c>
      <c r="D1812" s="252" t="s">
        <v>2688</v>
      </c>
      <c r="E1812" s="71"/>
      <c r="F1812" s="71"/>
      <c r="G1812" s="71"/>
      <c r="H1812" s="71"/>
      <c r="I1812" s="71"/>
      <c r="J1812" s="71"/>
      <c r="K1812" s="213"/>
      <c r="L1812" s="22"/>
      <c r="M1812" s="22"/>
      <c r="O1812" s="22"/>
      <c r="P1812" s="23"/>
      <c r="Q1812" s="60"/>
      <c r="R1812" s="60"/>
      <c r="S1812" s="60"/>
      <c r="T1812" s="60"/>
      <c r="U1812" s="60"/>
      <c r="V1812" s="60"/>
      <c r="W1812" s="60"/>
      <c r="X1812" s="60"/>
      <c r="Y1812" s="60"/>
    </row>
    <row r="1813" spans="1:25" s="60" customFormat="1" ht="12.75" x14ac:dyDescent="0.2">
      <c r="A1813" s="425"/>
      <c r="B1813" s="425" t="s">
        <v>63</v>
      </c>
      <c r="C1813" s="61" t="s">
        <v>2655</v>
      </c>
      <c r="D1813" s="143" t="s">
        <v>2656</v>
      </c>
      <c r="E1813" s="45" t="s">
        <v>1794</v>
      </c>
      <c r="F1813" s="45">
        <v>6</v>
      </c>
      <c r="G1813" s="46">
        <v>3.09</v>
      </c>
      <c r="H1813" s="73">
        <f>G1813*0.95</f>
        <v>2.9354999999999998</v>
      </c>
      <c r="I1813" s="28" t="s">
        <v>216</v>
      </c>
      <c r="J1813" s="2" t="s">
        <v>14</v>
      </c>
      <c r="K1813" s="211">
        <f t="shared" si="251"/>
        <v>5.8709999999999996</v>
      </c>
      <c r="L1813" s="458"/>
      <c r="M1813" s="459"/>
      <c r="N1813" s="29">
        <f t="shared" si="249"/>
        <v>0</v>
      </c>
      <c r="O1813" s="257">
        <f t="shared" si="250"/>
        <v>0</v>
      </c>
      <c r="P1813" s="261" t="s">
        <v>15</v>
      </c>
    </row>
    <row r="1814" spans="1:25" s="60" customFormat="1" ht="12.75" x14ac:dyDescent="0.2">
      <c r="A1814" s="425"/>
      <c r="B1814" s="425" t="s">
        <v>63</v>
      </c>
      <c r="C1814" s="62" t="s">
        <v>2657</v>
      </c>
      <c r="D1814" s="50" t="s">
        <v>2658</v>
      </c>
      <c r="E1814" s="36" t="s">
        <v>1794</v>
      </c>
      <c r="F1814" s="36">
        <v>12</v>
      </c>
      <c r="G1814" s="37">
        <v>1.1100000000000001</v>
      </c>
      <c r="H1814" s="75">
        <f>G1814*0.95</f>
        <v>1.0545</v>
      </c>
      <c r="I1814" s="38" t="s">
        <v>216</v>
      </c>
      <c r="J1814" s="6" t="s">
        <v>14</v>
      </c>
      <c r="K1814" s="212">
        <f t="shared" si="251"/>
        <v>2.109</v>
      </c>
      <c r="L1814" s="456"/>
      <c r="M1814" s="457"/>
      <c r="N1814" s="39">
        <f t="shared" si="249"/>
        <v>0</v>
      </c>
      <c r="O1814" s="259">
        <f t="shared" si="250"/>
        <v>0</v>
      </c>
      <c r="P1814" s="263" t="s">
        <v>15</v>
      </c>
    </row>
    <row r="1815" spans="1:25" ht="23.25" x14ac:dyDescent="0.35">
      <c r="A1815" s="426" t="s">
        <v>3807</v>
      </c>
      <c r="B1815" s="426" t="s">
        <v>63</v>
      </c>
      <c r="D1815" s="252" t="s">
        <v>2689</v>
      </c>
      <c r="E1815" s="71"/>
      <c r="F1815" s="71"/>
      <c r="G1815" s="71"/>
      <c r="H1815" s="71"/>
      <c r="I1815" s="71"/>
      <c r="J1815" s="71"/>
      <c r="K1815" s="213"/>
      <c r="L1815" s="252"/>
      <c r="M1815" s="252"/>
      <c r="N1815" s="252"/>
      <c r="O1815" s="252"/>
      <c r="P1815" s="252"/>
      <c r="Q1815" s="60"/>
      <c r="R1815" s="60"/>
      <c r="S1815" s="60"/>
      <c r="T1815" s="60"/>
      <c r="U1815" s="60"/>
      <c r="V1815" s="60"/>
      <c r="W1815" s="60"/>
      <c r="X1815" s="60"/>
      <c r="Y1815" s="60"/>
    </row>
    <row r="1816" spans="1:25" s="60" customFormat="1" ht="12.75" x14ac:dyDescent="0.2">
      <c r="A1816" s="425" t="s">
        <v>3807</v>
      </c>
      <c r="B1816" s="425" t="s">
        <v>63</v>
      </c>
      <c r="C1816" s="61" t="s">
        <v>2671</v>
      </c>
      <c r="D1816" s="143" t="s">
        <v>2659</v>
      </c>
      <c r="E1816" s="45" t="s">
        <v>1791</v>
      </c>
      <c r="F1816" s="45">
        <v>1</v>
      </c>
      <c r="G1816" s="46">
        <v>9.89</v>
      </c>
      <c r="H1816" s="73">
        <f>G1816*0.95</f>
        <v>9.3955000000000002</v>
      </c>
      <c r="I1816" s="28" t="s">
        <v>216</v>
      </c>
      <c r="J1816" s="2" t="s">
        <v>14</v>
      </c>
      <c r="K1816" s="211">
        <f>H1816/5</f>
        <v>1.8791</v>
      </c>
      <c r="L1816" s="458"/>
      <c r="M1816" s="459"/>
      <c r="N1816" s="29">
        <f t="shared" si="249"/>
        <v>0</v>
      </c>
      <c r="O1816" s="257">
        <f t="shared" si="250"/>
        <v>0</v>
      </c>
      <c r="P1816" s="261" t="s">
        <v>15</v>
      </c>
    </row>
    <row r="1817" spans="1:25" s="60" customFormat="1" ht="12.75" x14ac:dyDescent="0.2">
      <c r="A1817" s="425" t="s">
        <v>3807</v>
      </c>
      <c r="B1817" s="425" t="s">
        <v>63</v>
      </c>
      <c r="C1817" s="104" t="s">
        <v>2672</v>
      </c>
      <c r="D1817" s="144" t="s">
        <v>2660</v>
      </c>
      <c r="E1817" s="26" t="s">
        <v>1791</v>
      </c>
      <c r="F1817" s="26">
        <v>1</v>
      </c>
      <c r="G1817" s="27">
        <v>9.89</v>
      </c>
      <c r="H1817" s="74">
        <f t="shared" ref="H1817:H1833" si="252">G1817*0.95</f>
        <v>9.3955000000000002</v>
      </c>
      <c r="I1817" s="32" t="s">
        <v>216</v>
      </c>
      <c r="J1817" s="4" t="s">
        <v>14</v>
      </c>
      <c r="K1817" s="210">
        <f t="shared" ref="K1817:K1833" si="253">H1817/5</f>
        <v>1.8791</v>
      </c>
      <c r="L1817" s="454"/>
      <c r="M1817" s="455"/>
      <c r="N1817" s="33">
        <f t="shared" si="249"/>
        <v>0</v>
      </c>
      <c r="O1817" s="258">
        <f t="shared" si="250"/>
        <v>0</v>
      </c>
      <c r="P1817" s="262" t="s">
        <v>15</v>
      </c>
    </row>
    <row r="1818" spans="1:25" s="60" customFormat="1" ht="12.75" x14ac:dyDescent="0.2">
      <c r="A1818" s="425" t="s">
        <v>3807</v>
      </c>
      <c r="B1818" s="425" t="s">
        <v>63</v>
      </c>
      <c r="C1818" s="104" t="s">
        <v>2673</v>
      </c>
      <c r="D1818" s="144" t="s">
        <v>2620</v>
      </c>
      <c r="E1818" s="26" t="s">
        <v>1791</v>
      </c>
      <c r="F1818" s="26">
        <v>1</v>
      </c>
      <c r="G1818" s="27">
        <v>9.89</v>
      </c>
      <c r="H1818" s="74">
        <f t="shared" si="252"/>
        <v>9.3955000000000002</v>
      </c>
      <c r="I1818" s="32" t="s">
        <v>216</v>
      </c>
      <c r="J1818" s="4" t="s">
        <v>14</v>
      </c>
      <c r="K1818" s="210">
        <f t="shared" si="253"/>
        <v>1.8791</v>
      </c>
      <c r="L1818" s="454"/>
      <c r="M1818" s="455"/>
      <c r="N1818" s="33">
        <f t="shared" si="249"/>
        <v>0</v>
      </c>
      <c r="O1818" s="258">
        <f t="shared" si="250"/>
        <v>0</v>
      </c>
      <c r="P1818" s="262" t="s">
        <v>15</v>
      </c>
    </row>
    <row r="1819" spans="1:25" s="60" customFormat="1" ht="12.75" x14ac:dyDescent="0.2">
      <c r="A1819" s="425" t="s">
        <v>3807</v>
      </c>
      <c r="B1819" s="425" t="s">
        <v>63</v>
      </c>
      <c r="C1819" s="104" t="s">
        <v>2674</v>
      </c>
      <c r="D1819" s="144" t="s">
        <v>2622</v>
      </c>
      <c r="E1819" s="26" t="s">
        <v>1791</v>
      </c>
      <c r="F1819" s="26">
        <v>1</v>
      </c>
      <c r="G1819" s="27">
        <v>9.89</v>
      </c>
      <c r="H1819" s="74">
        <f t="shared" si="252"/>
        <v>9.3955000000000002</v>
      </c>
      <c r="I1819" s="32" t="s">
        <v>216</v>
      </c>
      <c r="J1819" s="4" t="s">
        <v>14</v>
      </c>
      <c r="K1819" s="210">
        <f t="shared" si="253"/>
        <v>1.8791</v>
      </c>
      <c r="L1819" s="454"/>
      <c r="M1819" s="455"/>
      <c r="N1819" s="33">
        <f t="shared" si="249"/>
        <v>0</v>
      </c>
      <c r="O1819" s="258">
        <f t="shared" si="250"/>
        <v>0</v>
      </c>
      <c r="P1819" s="262" t="s">
        <v>15</v>
      </c>
    </row>
    <row r="1820" spans="1:25" s="60" customFormat="1" ht="12.75" x14ac:dyDescent="0.2">
      <c r="A1820" s="425" t="s">
        <v>3807</v>
      </c>
      <c r="B1820" s="425" t="s">
        <v>63</v>
      </c>
      <c r="C1820" s="104" t="s">
        <v>2675</v>
      </c>
      <c r="D1820" s="144" t="s">
        <v>2661</v>
      </c>
      <c r="E1820" s="26" t="s">
        <v>1791</v>
      </c>
      <c r="F1820" s="26">
        <v>1</v>
      </c>
      <c r="G1820" s="27">
        <v>9.89</v>
      </c>
      <c r="H1820" s="74">
        <f t="shared" si="252"/>
        <v>9.3955000000000002</v>
      </c>
      <c r="I1820" s="32" t="s">
        <v>216</v>
      </c>
      <c r="J1820" s="4" t="s">
        <v>14</v>
      </c>
      <c r="K1820" s="210">
        <f t="shared" si="253"/>
        <v>1.8791</v>
      </c>
      <c r="L1820" s="454"/>
      <c r="M1820" s="455"/>
      <c r="N1820" s="33">
        <f t="shared" si="249"/>
        <v>0</v>
      </c>
      <c r="O1820" s="258">
        <f t="shared" si="250"/>
        <v>0</v>
      </c>
      <c r="P1820" s="262" t="s">
        <v>15</v>
      </c>
    </row>
    <row r="1821" spans="1:25" s="60" customFormat="1" ht="12.75" x14ac:dyDescent="0.2">
      <c r="A1821" s="425" t="s">
        <v>3807</v>
      </c>
      <c r="B1821" s="425" t="s">
        <v>63</v>
      </c>
      <c r="C1821" s="104" t="s">
        <v>2676</v>
      </c>
      <c r="D1821" s="144" t="s">
        <v>2624</v>
      </c>
      <c r="E1821" s="26" t="s">
        <v>1791</v>
      </c>
      <c r="F1821" s="26">
        <v>1</v>
      </c>
      <c r="G1821" s="27">
        <v>10</v>
      </c>
      <c r="H1821" s="74">
        <f t="shared" si="252"/>
        <v>9.5</v>
      </c>
      <c r="I1821" s="32" t="s">
        <v>216</v>
      </c>
      <c r="J1821" s="4" t="s">
        <v>14</v>
      </c>
      <c r="K1821" s="210">
        <f t="shared" si="253"/>
        <v>1.9</v>
      </c>
      <c r="L1821" s="454"/>
      <c r="M1821" s="455"/>
      <c r="N1821" s="33">
        <f t="shared" si="249"/>
        <v>0</v>
      </c>
      <c r="O1821" s="258">
        <f t="shared" si="250"/>
        <v>0</v>
      </c>
      <c r="P1821" s="262" t="s">
        <v>15</v>
      </c>
    </row>
    <row r="1822" spans="1:25" s="60" customFormat="1" ht="12.75" x14ac:dyDescent="0.2">
      <c r="A1822" s="425" t="s">
        <v>3807</v>
      </c>
      <c r="B1822" s="425" t="s">
        <v>63</v>
      </c>
      <c r="C1822" s="104" t="s">
        <v>2677</v>
      </c>
      <c r="D1822" s="144" t="s">
        <v>2662</v>
      </c>
      <c r="E1822" s="26" t="s">
        <v>1791</v>
      </c>
      <c r="F1822" s="26">
        <v>1</v>
      </c>
      <c r="G1822" s="27">
        <v>9.89</v>
      </c>
      <c r="H1822" s="74">
        <f t="shared" si="252"/>
        <v>9.3955000000000002</v>
      </c>
      <c r="I1822" s="32" t="s">
        <v>216</v>
      </c>
      <c r="J1822" s="4" t="s">
        <v>14</v>
      </c>
      <c r="K1822" s="210">
        <f t="shared" si="253"/>
        <v>1.8791</v>
      </c>
      <c r="L1822" s="454"/>
      <c r="M1822" s="455"/>
      <c r="N1822" s="33">
        <f t="shared" si="249"/>
        <v>0</v>
      </c>
      <c r="O1822" s="258">
        <f t="shared" si="250"/>
        <v>0</v>
      </c>
      <c r="P1822" s="262" t="s">
        <v>15</v>
      </c>
    </row>
    <row r="1823" spans="1:25" s="60" customFormat="1" ht="12.75" x14ac:dyDescent="0.2">
      <c r="A1823" s="425" t="s">
        <v>3807</v>
      </c>
      <c r="B1823" s="425" t="s">
        <v>63</v>
      </c>
      <c r="C1823" s="104" t="s">
        <v>2678</v>
      </c>
      <c r="D1823" s="144" t="s">
        <v>2663</v>
      </c>
      <c r="E1823" s="26" t="s">
        <v>1791</v>
      </c>
      <c r="F1823" s="26">
        <v>1</v>
      </c>
      <c r="G1823" s="27">
        <v>9.89</v>
      </c>
      <c r="H1823" s="74">
        <f t="shared" si="252"/>
        <v>9.3955000000000002</v>
      </c>
      <c r="I1823" s="32" t="s">
        <v>216</v>
      </c>
      <c r="J1823" s="4" t="s">
        <v>14</v>
      </c>
      <c r="K1823" s="210">
        <f t="shared" si="253"/>
        <v>1.8791</v>
      </c>
      <c r="L1823" s="454"/>
      <c r="M1823" s="455"/>
      <c r="N1823" s="33">
        <f t="shared" si="249"/>
        <v>0</v>
      </c>
      <c r="O1823" s="258">
        <f t="shared" si="250"/>
        <v>0</v>
      </c>
      <c r="P1823" s="262" t="s">
        <v>15</v>
      </c>
    </row>
    <row r="1824" spans="1:25" s="60" customFormat="1" ht="12.75" x14ac:dyDescent="0.2">
      <c r="A1824" s="425" t="s">
        <v>3807</v>
      </c>
      <c r="B1824" s="425" t="s">
        <v>63</v>
      </c>
      <c r="C1824" s="104" t="s">
        <v>2679</v>
      </c>
      <c r="D1824" s="144" t="s">
        <v>2664</v>
      </c>
      <c r="E1824" s="26" t="s">
        <v>1791</v>
      </c>
      <c r="F1824" s="26">
        <v>1</v>
      </c>
      <c r="G1824" s="27">
        <v>13.5</v>
      </c>
      <c r="H1824" s="74">
        <f t="shared" si="252"/>
        <v>12.824999999999999</v>
      </c>
      <c r="I1824" s="32" t="s">
        <v>216</v>
      </c>
      <c r="J1824" s="4" t="s">
        <v>14</v>
      </c>
      <c r="K1824" s="210">
        <f t="shared" si="253"/>
        <v>2.5649999999999999</v>
      </c>
      <c r="L1824" s="454"/>
      <c r="M1824" s="455"/>
      <c r="N1824" s="33">
        <f t="shared" si="249"/>
        <v>0</v>
      </c>
      <c r="O1824" s="258">
        <f t="shared" si="250"/>
        <v>0</v>
      </c>
      <c r="P1824" s="262" t="s">
        <v>15</v>
      </c>
    </row>
    <row r="1825" spans="1:25" s="60" customFormat="1" ht="12.75" x14ac:dyDescent="0.2">
      <c r="A1825" s="425" t="s">
        <v>3807</v>
      </c>
      <c r="B1825" s="425" t="s">
        <v>63</v>
      </c>
      <c r="C1825" s="62" t="s">
        <v>2680</v>
      </c>
      <c r="D1825" s="50" t="s">
        <v>2634</v>
      </c>
      <c r="E1825" s="36" t="s">
        <v>1791</v>
      </c>
      <c r="F1825" s="36">
        <v>1</v>
      </c>
      <c r="G1825" s="37">
        <v>17.399999999999999</v>
      </c>
      <c r="H1825" s="75">
        <f t="shared" si="252"/>
        <v>16.529999999999998</v>
      </c>
      <c r="I1825" s="38" t="s">
        <v>216</v>
      </c>
      <c r="J1825" s="6" t="s">
        <v>14</v>
      </c>
      <c r="K1825" s="212">
        <f t="shared" si="253"/>
        <v>3.3059999999999996</v>
      </c>
      <c r="L1825" s="456"/>
      <c r="M1825" s="457"/>
      <c r="N1825" s="39">
        <f t="shared" si="249"/>
        <v>0</v>
      </c>
      <c r="O1825" s="259">
        <f t="shared" si="250"/>
        <v>0</v>
      </c>
      <c r="P1825" s="263" t="s">
        <v>15</v>
      </c>
    </row>
    <row r="1826" spans="1:25" s="60" customFormat="1" ht="12.75" x14ac:dyDescent="0.2">
      <c r="A1826" s="425" t="s">
        <v>3807</v>
      </c>
      <c r="B1826" s="425" t="s">
        <v>63</v>
      </c>
      <c r="C1826" s="104" t="s">
        <v>2681</v>
      </c>
      <c r="D1826" s="144" t="s">
        <v>2639</v>
      </c>
      <c r="E1826" s="26" t="s">
        <v>1791</v>
      </c>
      <c r="F1826" s="26">
        <v>1</v>
      </c>
      <c r="G1826" s="27">
        <v>10</v>
      </c>
      <c r="H1826" s="74">
        <f t="shared" si="252"/>
        <v>9.5</v>
      </c>
      <c r="I1826" s="32" t="s">
        <v>216</v>
      </c>
      <c r="J1826" s="4" t="s">
        <v>14</v>
      </c>
      <c r="K1826" s="210">
        <f t="shared" si="253"/>
        <v>1.9</v>
      </c>
      <c r="L1826" s="454"/>
      <c r="M1826" s="455"/>
      <c r="N1826" s="33">
        <f t="shared" si="249"/>
        <v>0</v>
      </c>
      <c r="O1826" s="258">
        <f t="shared" si="250"/>
        <v>0</v>
      </c>
      <c r="P1826" s="262" t="s">
        <v>15</v>
      </c>
    </row>
    <row r="1827" spans="1:25" s="60" customFormat="1" ht="12.75" x14ac:dyDescent="0.2">
      <c r="A1827" s="425" t="s">
        <v>3807</v>
      </c>
      <c r="B1827" s="425" t="s">
        <v>63</v>
      </c>
      <c r="C1827" s="104" t="s">
        <v>2682</v>
      </c>
      <c r="D1827" s="144" t="s">
        <v>2666</v>
      </c>
      <c r="E1827" s="26" t="s">
        <v>1791</v>
      </c>
      <c r="F1827" s="26">
        <v>1</v>
      </c>
      <c r="G1827" s="27">
        <v>10</v>
      </c>
      <c r="H1827" s="74">
        <f t="shared" si="252"/>
        <v>9.5</v>
      </c>
      <c r="I1827" s="32" t="s">
        <v>216</v>
      </c>
      <c r="J1827" s="4" t="s">
        <v>14</v>
      </c>
      <c r="K1827" s="210">
        <f t="shared" si="253"/>
        <v>1.9</v>
      </c>
      <c r="L1827" s="454"/>
      <c r="M1827" s="455"/>
      <c r="N1827" s="33">
        <f t="shared" si="249"/>
        <v>0</v>
      </c>
      <c r="O1827" s="258">
        <f t="shared" si="250"/>
        <v>0</v>
      </c>
      <c r="P1827" s="262" t="s">
        <v>15</v>
      </c>
    </row>
    <row r="1828" spans="1:25" s="60" customFormat="1" ht="12.75" x14ac:dyDescent="0.2">
      <c r="A1828" s="425" t="s">
        <v>3807</v>
      </c>
      <c r="B1828" s="425" t="s">
        <v>63</v>
      </c>
      <c r="C1828" s="62" t="s">
        <v>2683</v>
      </c>
      <c r="D1828" s="50" t="s">
        <v>2641</v>
      </c>
      <c r="E1828" s="36" t="s">
        <v>1791</v>
      </c>
      <c r="F1828" s="36">
        <v>1</v>
      </c>
      <c r="G1828" s="37">
        <v>10</v>
      </c>
      <c r="H1828" s="75">
        <f t="shared" si="252"/>
        <v>9.5</v>
      </c>
      <c r="I1828" s="38" t="s">
        <v>216</v>
      </c>
      <c r="J1828" s="6" t="s">
        <v>14</v>
      </c>
      <c r="K1828" s="212">
        <f t="shared" si="253"/>
        <v>1.9</v>
      </c>
      <c r="L1828" s="456"/>
      <c r="M1828" s="457"/>
      <c r="N1828" s="39">
        <f t="shared" si="249"/>
        <v>0</v>
      </c>
      <c r="O1828" s="259">
        <f t="shared" si="250"/>
        <v>0</v>
      </c>
      <c r="P1828" s="263" t="s">
        <v>15</v>
      </c>
    </row>
    <row r="1829" spans="1:25" s="60" customFormat="1" ht="12.75" x14ac:dyDescent="0.2">
      <c r="A1829" s="425" t="s">
        <v>3807</v>
      </c>
      <c r="B1829" s="425" t="s">
        <v>63</v>
      </c>
      <c r="C1829" s="61" t="s">
        <v>2684</v>
      </c>
      <c r="D1829" s="143" t="s">
        <v>2667</v>
      </c>
      <c r="E1829" s="45" t="s">
        <v>1791</v>
      </c>
      <c r="F1829" s="45">
        <v>1</v>
      </c>
      <c r="G1829" s="46">
        <v>10</v>
      </c>
      <c r="H1829" s="73">
        <f t="shared" si="252"/>
        <v>9.5</v>
      </c>
      <c r="I1829" s="28" t="s">
        <v>216</v>
      </c>
      <c r="J1829" s="2" t="s">
        <v>14</v>
      </c>
      <c r="K1829" s="211">
        <f t="shared" si="253"/>
        <v>1.9</v>
      </c>
      <c r="L1829" s="458"/>
      <c r="M1829" s="459"/>
      <c r="N1829" s="29">
        <f t="shared" si="249"/>
        <v>0</v>
      </c>
      <c r="O1829" s="257">
        <f t="shared" si="250"/>
        <v>0</v>
      </c>
      <c r="P1829" s="261" t="s">
        <v>15</v>
      </c>
    </row>
    <row r="1830" spans="1:25" s="60" customFormat="1" ht="12.75" x14ac:dyDescent="0.2">
      <c r="A1830" s="425" t="s">
        <v>3807</v>
      </c>
      <c r="B1830" s="425" t="s">
        <v>63</v>
      </c>
      <c r="C1830" s="62" t="s">
        <v>2685</v>
      </c>
      <c r="D1830" s="50" t="s">
        <v>2668</v>
      </c>
      <c r="E1830" s="36" t="s">
        <v>1791</v>
      </c>
      <c r="F1830" s="36">
        <v>1</v>
      </c>
      <c r="G1830" s="37">
        <v>10</v>
      </c>
      <c r="H1830" s="75">
        <f t="shared" si="252"/>
        <v>9.5</v>
      </c>
      <c r="I1830" s="38" t="s">
        <v>216</v>
      </c>
      <c r="J1830" s="6" t="s">
        <v>14</v>
      </c>
      <c r="K1830" s="212">
        <f t="shared" si="253"/>
        <v>1.9</v>
      </c>
      <c r="L1830" s="456"/>
      <c r="M1830" s="457"/>
      <c r="N1830" s="39">
        <f t="shared" si="249"/>
        <v>0</v>
      </c>
      <c r="O1830" s="259">
        <f t="shared" si="250"/>
        <v>0</v>
      </c>
      <c r="P1830" s="263" t="s">
        <v>15</v>
      </c>
    </row>
    <row r="1831" spans="1:25" s="60" customFormat="1" ht="12.75" x14ac:dyDescent="0.2">
      <c r="A1831" s="425" t="s">
        <v>3807</v>
      </c>
      <c r="B1831" s="425" t="s">
        <v>63</v>
      </c>
      <c r="C1831" s="105" t="s">
        <v>2686</v>
      </c>
      <c r="D1831" s="189" t="s">
        <v>2669</v>
      </c>
      <c r="E1831" s="64" t="s">
        <v>2197</v>
      </c>
      <c r="F1831" s="64">
        <v>1</v>
      </c>
      <c r="G1831" s="76">
        <v>12.35</v>
      </c>
      <c r="H1831" s="77">
        <f t="shared" si="252"/>
        <v>11.7325</v>
      </c>
      <c r="I1831" s="78" t="s">
        <v>216</v>
      </c>
      <c r="J1831" s="52" t="s">
        <v>14</v>
      </c>
      <c r="K1831" s="215">
        <f>H1831/3</f>
        <v>3.9108333333333332</v>
      </c>
      <c r="L1831" s="474"/>
      <c r="M1831" s="475"/>
      <c r="N1831" s="65">
        <f t="shared" si="249"/>
        <v>0</v>
      </c>
      <c r="O1831" s="260">
        <f t="shared" si="250"/>
        <v>0</v>
      </c>
      <c r="P1831" s="264" t="s">
        <v>15</v>
      </c>
    </row>
    <row r="1832" spans="1:25" ht="23.25" x14ac:dyDescent="0.35">
      <c r="A1832" s="426" t="s">
        <v>3807</v>
      </c>
      <c r="B1832" s="426" t="s">
        <v>63</v>
      </c>
      <c r="D1832" s="252" t="s">
        <v>2690</v>
      </c>
      <c r="E1832" s="71"/>
      <c r="F1832" s="71"/>
      <c r="G1832" s="71"/>
      <c r="H1832" s="71"/>
      <c r="I1832" s="71"/>
      <c r="J1832" s="71"/>
      <c r="K1832" s="213"/>
      <c r="L1832" s="22"/>
      <c r="M1832" s="22"/>
      <c r="O1832" s="22"/>
      <c r="P1832" s="23"/>
      <c r="Q1832" s="60"/>
      <c r="R1832" s="60"/>
      <c r="S1832" s="60"/>
      <c r="T1832" s="60"/>
      <c r="U1832" s="60"/>
      <c r="V1832" s="60"/>
      <c r="W1832" s="60"/>
      <c r="X1832" s="60"/>
      <c r="Y1832" s="60"/>
    </row>
    <row r="1833" spans="1:25" s="60" customFormat="1" ht="12.75" x14ac:dyDescent="0.2">
      <c r="A1833" s="425" t="s">
        <v>3807</v>
      </c>
      <c r="B1833" s="425" t="s">
        <v>63</v>
      </c>
      <c r="C1833" s="61" t="s">
        <v>2687</v>
      </c>
      <c r="D1833" s="143" t="s">
        <v>2670</v>
      </c>
      <c r="E1833" s="45" t="s">
        <v>1791</v>
      </c>
      <c r="F1833" s="45">
        <v>1</v>
      </c>
      <c r="G1833" s="46">
        <v>10</v>
      </c>
      <c r="H1833" s="73">
        <f t="shared" si="252"/>
        <v>9.5</v>
      </c>
      <c r="I1833" s="28" t="s">
        <v>216</v>
      </c>
      <c r="J1833" s="2" t="s">
        <v>14</v>
      </c>
      <c r="K1833" s="211">
        <f t="shared" si="253"/>
        <v>1.9</v>
      </c>
      <c r="L1833" s="458"/>
      <c r="M1833" s="459"/>
      <c r="N1833" s="29">
        <f t="shared" si="249"/>
        <v>0</v>
      </c>
      <c r="O1833" s="257">
        <f t="shared" si="250"/>
        <v>0</v>
      </c>
      <c r="P1833" s="261" t="s">
        <v>15</v>
      </c>
    </row>
    <row r="1834" spans="1:25" s="60" customFormat="1" ht="12.75" x14ac:dyDescent="0.2">
      <c r="A1834" s="425" t="s">
        <v>3807</v>
      </c>
      <c r="B1834" s="425" t="s">
        <v>63</v>
      </c>
      <c r="C1834" s="62" t="s">
        <v>3953</v>
      </c>
      <c r="D1834" s="50" t="s">
        <v>2665</v>
      </c>
      <c r="E1834" s="36" t="s">
        <v>1791</v>
      </c>
      <c r="F1834" s="36">
        <v>1</v>
      </c>
      <c r="G1834" s="37">
        <v>10</v>
      </c>
      <c r="H1834" s="75">
        <f t="shared" ref="H1834" si="254">G1834*0.95</f>
        <v>9.5</v>
      </c>
      <c r="I1834" s="38" t="s">
        <v>216</v>
      </c>
      <c r="J1834" s="6" t="s">
        <v>14</v>
      </c>
      <c r="K1834" s="212">
        <f t="shared" ref="K1834" si="255">H1834/5</f>
        <v>1.9</v>
      </c>
      <c r="L1834" s="456"/>
      <c r="M1834" s="457"/>
      <c r="N1834" s="39">
        <f t="shared" ref="N1834" si="256">O1834*G1834</f>
        <v>0</v>
      </c>
      <c r="O1834" s="259">
        <f t="shared" ref="O1834" si="257">M1834+L1834*F1834</f>
        <v>0</v>
      </c>
      <c r="P1834" s="263" t="s">
        <v>15</v>
      </c>
    </row>
    <row r="1835" spans="1:25" s="60" customFormat="1" ht="12.75" x14ac:dyDescent="0.2">
      <c r="A1835" s="426"/>
      <c r="B1835" s="426"/>
    </row>
    <row r="1836" spans="1:25" s="60" customFormat="1" ht="12.75" x14ac:dyDescent="0.2">
      <c r="A1836" s="426"/>
      <c r="B1836" s="426"/>
    </row>
    <row r="1837" spans="1:25" s="60" customFormat="1" ht="12.75" x14ac:dyDescent="0.2">
      <c r="A1837" s="426"/>
      <c r="B1837" s="426"/>
    </row>
    <row r="1838" spans="1:25" s="60" customFormat="1" ht="12.75" x14ac:dyDescent="0.2">
      <c r="A1838" s="426"/>
      <c r="B1838" s="426"/>
    </row>
    <row r="1839" spans="1:25" s="60" customFormat="1" ht="12.75" x14ac:dyDescent="0.2">
      <c r="A1839" s="426"/>
      <c r="B1839" s="426"/>
    </row>
    <row r="1840" spans="1:25" s="60" customFormat="1" ht="12.75" x14ac:dyDescent="0.2">
      <c r="A1840" s="426"/>
      <c r="B1840" s="426"/>
    </row>
    <row r="1841" spans="1:25" ht="34.5" x14ac:dyDescent="0.2">
      <c r="A1841" s="426"/>
      <c r="B1841" s="426" t="s">
        <v>65</v>
      </c>
      <c r="D1841" s="476" t="s">
        <v>65</v>
      </c>
      <c r="E1841" s="476"/>
      <c r="F1841" s="476"/>
      <c r="G1841" s="476"/>
      <c r="H1841" s="476"/>
      <c r="I1841" s="476"/>
      <c r="J1841" s="476"/>
      <c r="K1841" s="476"/>
      <c r="Q1841" s="60"/>
      <c r="R1841" s="60"/>
      <c r="S1841" s="60"/>
      <c r="T1841" s="60"/>
      <c r="U1841" s="60"/>
      <c r="V1841" s="60"/>
      <c r="W1841" s="60"/>
      <c r="X1841" s="60"/>
      <c r="Y1841" s="60"/>
    </row>
    <row r="1842" spans="1:25" x14ac:dyDescent="0.2">
      <c r="A1842" s="427"/>
      <c r="B1842" s="427"/>
      <c r="C1842" s="24"/>
      <c r="D1842" s="24"/>
      <c r="E1842" s="477" t="s">
        <v>41</v>
      </c>
      <c r="F1842" s="478" t="s">
        <v>39</v>
      </c>
      <c r="G1842" s="479" t="s">
        <v>6</v>
      </c>
      <c r="H1842" s="481" t="s">
        <v>51</v>
      </c>
      <c r="I1842" s="482" t="s">
        <v>2</v>
      </c>
      <c r="J1842" s="483" t="s">
        <v>3</v>
      </c>
      <c r="K1842" s="484" t="s">
        <v>2474</v>
      </c>
      <c r="L1842" s="460" t="s">
        <v>7</v>
      </c>
      <c r="M1842" s="461"/>
      <c r="N1842" s="461"/>
      <c r="O1842" s="461"/>
      <c r="P1842" s="462"/>
      <c r="Q1842" s="60"/>
      <c r="R1842" s="60"/>
      <c r="S1842" s="60"/>
      <c r="T1842" s="60"/>
      <c r="U1842" s="60"/>
      <c r="V1842" s="60"/>
      <c r="W1842" s="60"/>
      <c r="X1842" s="60"/>
      <c r="Y1842" s="60"/>
    </row>
    <row r="1843" spans="1:25" ht="14.25" customHeight="1" x14ac:dyDescent="0.2">
      <c r="A1843" s="426"/>
      <c r="B1843" s="426"/>
      <c r="C1843" s="463" t="s">
        <v>0</v>
      </c>
      <c r="D1843" s="464" t="s">
        <v>1</v>
      </c>
      <c r="E1843" s="477"/>
      <c r="F1843" s="478"/>
      <c r="G1843" s="480"/>
      <c r="H1843" s="481"/>
      <c r="I1843" s="482"/>
      <c r="J1843" s="483"/>
      <c r="K1843" s="484"/>
      <c r="L1843" s="466" t="s">
        <v>8</v>
      </c>
      <c r="M1843" s="467"/>
      <c r="N1843" s="470" t="s">
        <v>4</v>
      </c>
      <c r="O1843" s="472" t="s">
        <v>9</v>
      </c>
      <c r="P1843" s="473" t="s">
        <v>52</v>
      </c>
      <c r="Q1843" s="60"/>
      <c r="R1843" s="60"/>
      <c r="S1843" s="60"/>
      <c r="T1843" s="60"/>
      <c r="U1843" s="60"/>
      <c r="V1843" s="60"/>
      <c r="W1843" s="60"/>
      <c r="X1843" s="60"/>
      <c r="Y1843" s="60"/>
    </row>
    <row r="1844" spans="1:25" x14ac:dyDescent="0.2">
      <c r="A1844" s="426"/>
      <c r="B1844" s="426"/>
      <c r="C1844" s="463"/>
      <c r="D1844" s="465"/>
      <c r="E1844" s="477"/>
      <c r="F1844" s="478"/>
      <c r="G1844" s="479"/>
      <c r="H1844" s="481"/>
      <c r="I1844" s="482"/>
      <c r="J1844" s="483"/>
      <c r="K1844" s="484"/>
      <c r="L1844" s="468"/>
      <c r="M1844" s="469"/>
      <c r="N1844" s="471"/>
      <c r="O1844" s="472"/>
      <c r="P1844" s="473"/>
      <c r="Q1844" s="60"/>
      <c r="R1844" s="60"/>
      <c r="S1844" s="60"/>
      <c r="T1844" s="60"/>
      <c r="U1844" s="60"/>
      <c r="V1844" s="60"/>
      <c r="W1844" s="60"/>
      <c r="X1844" s="60"/>
      <c r="Y1844" s="60"/>
    </row>
    <row r="1845" spans="1:25" ht="23.25" x14ac:dyDescent="0.35">
      <c r="A1845" s="426"/>
      <c r="B1845" s="426" t="s">
        <v>65</v>
      </c>
      <c r="D1845" s="252" t="s">
        <v>2691</v>
      </c>
      <c r="E1845" s="252"/>
      <c r="F1845" s="252"/>
      <c r="G1845" s="252"/>
      <c r="H1845" s="252"/>
      <c r="I1845" s="252"/>
      <c r="J1845" s="252"/>
      <c r="K1845" s="252"/>
      <c r="L1845" s="252"/>
      <c r="M1845" s="252"/>
      <c r="N1845" s="252"/>
      <c r="O1845" s="252"/>
      <c r="P1845" s="252"/>
      <c r="Q1845" s="60"/>
      <c r="R1845" s="60"/>
      <c r="S1845" s="60"/>
      <c r="T1845" s="60"/>
      <c r="U1845" s="60"/>
      <c r="V1845" s="60"/>
      <c r="W1845" s="60"/>
      <c r="X1845" s="60"/>
      <c r="Y1845" s="60"/>
    </row>
    <row r="1846" spans="1:25" s="60" customFormat="1" ht="12.75" x14ac:dyDescent="0.2">
      <c r="A1846" s="425"/>
      <c r="B1846" s="425" t="s">
        <v>65</v>
      </c>
      <c r="C1846" s="61" t="s">
        <v>2692</v>
      </c>
      <c r="D1846" s="143" t="s">
        <v>2693</v>
      </c>
      <c r="E1846" s="45" t="s">
        <v>1728</v>
      </c>
      <c r="F1846" s="45">
        <v>12</v>
      </c>
      <c r="G1846" s="46">
        <v>3.25</v>
      </c>
      <c r="H1846" s="73">
        <f t="shared" ref="H1846:H1855" si="258">G1846*0.95</f>
        <v>3.0874999999999999</v>
      </c>
      <c r="I1846" s="28" t="s">
        <v>216</v>
      </c>
      <c r="J1846" s="2" t="s">
        <v>14</v>
      </c>
      <c r="K1846" s="282">
        <f t="shared" ref="K1846:K1855" si="259">H1846</f>
        <v>3.0874999999999999</v>
      </c>
      <c r="L1846" s="458"/>
      <c r="M1846" s="459"/>
      <c r="N1846" s="29">
        <f t="shared" ref="N1846:N1890" si="260">O1846*G1846</f>
        <v>0</v>
      </c>
      <c r="O1846" s="257">
        <f t="shared" ref="O1846:O1890" si="261">M1846+L1846*F1846</f>
        <v>0</v>
      </c>
      <c r="P1846" s="261" t="s">
        <v>15</v>
      </c>
    </row>
    <row r="1847" spans="1:25" s="60" customFormat="1" ht="12.75" x14ac:dyDescent="0.2">
      <c r="A1847" s="425"/>
      <c r="B1847" s="425" t="s">
        <v>65</v>
      </c>
      <c r="C1847" s="104" t="s">
        <v>2694</v>
      </c>
      <c r="D1847" s="144" t="s">
        <v>2695</v>
      </c>
      <c r="E1847" s="26" t="s">
        <v>1728</v>
      </c>
      <c r="F1847" s="26">
        <v>12</v>
      </c>
      <c r="G1847" s="27">
        <v>2.95</v>
      </c>
      <c r="H1847" s="74">
        <f t="shared" si="258"/>
        <v>2.8025000000000002</v>
      </c>
      <c r="I1847" s="32" t="s">
        <v>216</v>
      </c>
      <c r="J1847" s="4" t="s">
        <v>14</v>
      </c>
      <c r="K1847" s="283">
        <f t="shared" si="259"/>
        <v>2.8025000000000002</v>
      </c>
      <c r="L1847" s="454"/>
      <c r="M1847" s="455"/>
      <c r="N1847" s="33">
        <f t="shared" si="260"/>
        <v>0</v>
      </c>
      <c r="O1847" s="258">
        <f t="shared" si="261"/>
        <v>0</v>
      </c>
      <c r="P1847" s="262" t="s">
        <v>15</v>
      </c>
    </row>
    <row r="1848" spans="1:25" s="60" customFormat="1" ht="12.75" x14ac:dyDescent="0.2">
      <c r="A1848" s="425"/>
      <c r="B1848" s="425" t="s">
        <v>65</v>
      </c>
      <c r="C1848" s="104" t="s">
        <v>2696</v>
      </c>
      <c r="D1848" s="144" t="s">
        <v>2697</v>
      </c>
      <c r="E1848" s="26" t="s">
        <v>1728</v>
      </c>
      <c r="F1848" s="26">
        <v>12</v>
      </c>
      <c r="G1848" s="27">
        <v>2.85</v>
      </c>
      <c r="H1848" s="74">
        <f t="shared" si="258"/>
        <v>2.7075</v>
      </c>
      <c r="I1848" s="32" t="s">
        <v>216</v>
      </c>
      <c r="J1848" s="4" t="s">
        <v>14</v>
      </c>
      <c r="K1848" s="283">
        <f t="shared" si="259"/>
        <v>2.7075</v>
      </c>
      <c r="L1848" s="454"/>
      <c r="M1848" s="455"/>
      <c r="N1848" s="33">
        <f t="shared" si="260"/>
        <v>0</v>
      </c>
      <c r="O1848" s="258">
        <f t="shared" si="261"/>
        <v>0</v>
      </c>
      <c r="P1848" s="262" t="s">
        <v>15</v>
      </c>
    </row>
    <row r="1849" spans="1:25" s="60" customFormat="1" ht="12.75" x14ac:dyDescent="0.2">
      <c r="A1849" s="425"/>
      <c r="B1849" s="425" t="s">
        <v>65</v>
      </c>
      <c r="C1849" s="104" t="s">
        <v>2698</v>
      </c>
      <c r="D1849" s="144" t="s">
        <v>2699</v>
      </c>
      <c r="E1849" s="26" t="s">
        <v>1728</v>
      </c>
      <c r="F1849" s="26">
        <v>12</v>
      </c>
      <c r="G1849" s="27">
        <v>2.95</v>
      </c>
      <c r="H1849" s="74">
        <f t="shared" si="258"/>
        <v>2.8025000000000002</v>
      </c>
      <c r="I1849" s="32" t="s">
        <v>216</v>
      </c>
      <c r="J1849" s="4" t="s">
        <v>14</v>
      </c>
      <c r="K1849" s="283">
        <f t="shared" si="259"/>
        <v>2.8025000000000002</v>
      </c>
      <c r="L1849" s="454"/>
      <c r="M1849" s="455"/>
      <c r="N1849" s="33">
        <f t="shared" si="260"/>
        <v>0</v>
      </c>
      <c r="O1849" s="258">
        <f t="shared" si="261"/>
        <v>0</v>
      </c>
      <c r="P1849" s="262" t="s">
        <v>15</v>
      </c>
    </row>
    <row r="1850" spans="1:25" s="60" customFormat="1" ht="12.75" x14ac:dyDescent="0.2">
      <c r="A1850" s="425"/>
      <c r="B1850" s="425" t="s">
        <v>65</v>
      </c>
      <c r="C1850" s="104" t="s">
        <v>2700</v>
      </c>
      <c r="D1850" s="144" t="s">
        <v>2701</v>
      </c>
      <c r="E1850" s="26" t="s">
        <v>1728</v>
      </c>
      <c r="F1850" s="26">
        <v>12</v>
      </c>
      <c r="G1850" s="27">
        <v>2.75</v>
      </c>
      <c r="H1850" s="74">
        <f t="shared" si="258"/>
        <v>2.6124999999999998</v>
      </c>
      <c r="I1850" s="32" t="s">
        <v>216</v>
      </c>
      <c r="J1850" s="4" t="s">
        <v>14</v>
      </c>
      <c r="K1850" s="283">
        <f t="shared" si="259"/>
        <v>2.6124999999999998</v>
      </c>
      <c r="L1850" s="454"/>
      <c r="M1850" s="455"/>
      <c r="N1850" s="33">
        <f t="shared" si="260"/>
        <v>0</v>
      </c>
      <c r="O1850" s="258">
        <f t="shared" si="261"/>
        <v>0</v>
      </c>
      <c r="P1850" s="262" t="s">
        <v>15</v>
      </c>
    </row>
    <row r="1851" spans="1:25" s="60" customFormat="1" ht="12.75" x14ac:dyDescent="0.2">
      <c r="A1851" s="425"/>
      <c r="B1851" s="425" t="s">
        <v>65</v>
      </c>
      <c r="C1851" s="104" t="s">
        <v>2702</v>
      </c>
      <c r="D1851" s="144" t="s">
        <v>2703</v>
      </c>
      <c r="E1851" s="26" t="s">
        <v>1728</v>
      </c>
      <c r="F1851" s="26">
        <v>12</v>
      </c>
      <c r="G1851" s="27">
        <v>3.6</v>
      </c>
      <c r="H1851" s="74">
        <f t="shared" si="258"/>
        <v>3.42</v>
      </c>
      <c r="I1851" s="32" t="s">
        <v>216</v>
      </c>
      <c r="J1851" s="4" t="s">
        <v>14</v>
      </c>
      <c r="K1851" s="283">
        <f t="shared" si="259"/>
        <v>3.42</v>
      </c>
      <c r="L1851" s="454"/>
      <c r="M1851" s="455"/>
      <c r="N1851" s="33">
        <f t="shared" si="260"/>
        <v>0</v>
      </c>
      <c r="O1851" s="258">
        <f t="shared" si="261"/>
        <v>0</v>
      </c>
      <c r="P1851" s="262" t="s">
        <v>15</v>
      </c>
    </row>
    <row r="1852" spans="1:25" s="60" customFormat="1" ht="12.75" x14ac:dyDescent="0.2">
      <c r="A1852" s="425"/>
      <c r="B1852" s="425" t="s">
        <v>65</v>
      </c>
      <c r="C1852" s="104" t="s">
        <v>2704</v>
      </c>
      <c r="D1852" s="144" t="s">
        <v>2705</v>
      </c>
      <c r="E1852" s="26" t="s">
        <v>1728</v>
      </c>
      <c r="F1852" s="26">
        <v>12</v>
      </c>
      <c r="G1852" s="27">
        <v>3.85</v>
      </c>
      <c r="H1852" s="74">
        <f t="shared" si="258"/>
        <v>3.6574999999999998</v>
      </c>
      <c r="I1852" s="32" t="s">
        <v>216</v>
      </c>
      <c r="J1852" s="4" t="s">
        <v>14</v>
      </c>
      <c r="K1852" s="283">
        <f t="shared" si="259"/>
        <v>3.6574999999999998</v>
      </c>
      <c r="L1852" s="454"/>
      <c r="M1852" s="455"/>
      <c r="N1852" s="33">
        <f t="shared" si="260"/>
        <v>0</v>
      </c>
      <c r="O1852" s="258">
        <f t="shared" si="261"/>
        <v>0</v>
      </c>
      <c r="P1852" s="262" t="s">
        <v>15</v>
      </c>
    </row>
    <row r="1853" spans="1:25" s="60" customFormat="1" ht="12.75" x14ac:dyDescent="0.2">
      <c r="A1853" s="425"/>
      <c r="B1853" s="425" t="s">
        <v>65</v>
      </c>
      <c r="C1853" s="104" t="s">
        <v>2706</v>
      </c>
      <c r="D1853" s="144" t="s">
        <v>2707</v>
      </c>
      <c r="E1853" s="26" t="s">
        <v>1728</v>
      </c>
      <c r="F1853" s="26">
        <v>12</v>
      </c>
      <c r="G1853" s="27">
        <v>3.5</v>
      </c>
      <c r="H1853" s="74">
        <f t="shared" si="258"/>
        <v>3.3249999999999997</v>
      </c>
      <c r="I1853" s="32" t="s">
        <v>216</v>
      </c>
      <c r="J1853" s="4" t="s">
        <v>14</v>
      </c>
      <c r="K1853" s="283">
        <f t="shared" si="259"/>
        <v>3.3249999999999997</v>
      </c>
      <c r="L1853" s="454"/>
      <c r="M1853" s="455"/>
      <c r="N1853" s="33">
        <f t="shared" si="260"/>
        <v>0</v>
      </c>
      <c r="O1853" s="258">
        <f t="shared" si="261"/>
        <v>0</v>
      </c>
      <c r="P1853" s="262" t="s">
        <v>15</v>
      </c>
    </row>
    <row r="1854" spans="1:25" s="60" customFormat="1" ht="12.75" x14ac:dyDescent="0.2">
      <c r="A1854" s="425"/>
      <c r="B1854" s="425" t="s">
        <v>65</v>
      </c>
      <c r="C1854" s="104" t="s">
        <v>2708</v>
      </c>
      <c r="D1854" s="144" t="s">
        <v>2709</v>
      </c>
      <c r="E1854" s="26" t="s">
        <v>1728</v>
      </c>
      <c r="F1854" s="26">
        <v>12</v>
      </c>
      <c r="G1854" s="27">
        <v>4.05</v>
      </c>
      <c r="H1854" s="74">
        <f t="shared" si="258"/>
        <v>3.8474999999999997</v>
      </c>
      <c r="I1854" s="32" t="s">
        <v>216</v>
      </c>
      <c r="J1854" s="4" t="s">
        <v>14</v>
      </c>
      <c r="K1854" s="283">
        <f t="shared" si="259"/>
        <v>3.8474999999999997</v>
      </c>
      <c r="L1854" s="454"/>
      <c r="M1854" s="455"/>
      <c r="N1854" s="33">
        <f t="shared" si="260"/>
        <v>0</v>
      </c>
      <c r="O1854" s="258">
        <f t="shared" si="261"/>
        <v>0</v>
      </c>
      <c r="P1854" s="262" t="s">
        <v>15</v>
      </c>
    </row>
    <row r="1855" spans="1:25" s="60" customFormat="1" ht="12.75" x14ac:dyDescent="0.2">
      <c r="A1855" s="425"/>
      <c r="B1855" s="425" t="s">
        <v>65</v>
      </c>
      <c r="C1855" s="62" t="s">
        <v>2710</v>
      </c>
      <c r="D1855" s="50" t="s">
        <v>2711</v>
      </c>
      <c r="E1855" s="36" t="s">
        <v>1728</v>
      </c>
      <c r="F1855" s="36">
        <v>12</v>
      </c>
      <c r="G1855" s="37">
        <v>4.05</v>
      </c>
      <c r="H1855" s="75">
        <f t="shared" si="258"/>
        <v>3.8474999999999997</v>
      </c>
      <c r="I1855" s="38" t="s">
        <v>216</v>
      </c>
      <c r="J1855" s="6" t="s">
        <v>14</v>
      </c>
      <c r="K1855" s="284">
        <f t="shared" si="259"/>
        <v>3.8474999999999997</v>
      </c>
      <c r="L1855" s="456"/>
      <c r="M1855" s="457"/>
      <c r="N1855" s="39">
        <f t="shared" si="260"/>
        <v>0</v>
      </c>
      <c r="O1855" s="259">
        <f t="shared" si="261"/>
        <v>0</v>
      </c>
      <c r="P1855" s="263" t="s">
        <v>15</v>
      </c>
    </row>
    <row r="1856" spans="1:25" ht="23.25" x14ac:dyDescent="0.35">
      <c r="A1856" s="426" t="s">
        <v>3807</v>
      </c>
      <c r="B1856" s="426" t="s">
        <v>65</v>
      </c>
      <c r="D1856" s="252" t="s">
        <v>2712</v>
      </c>
      <c r="E1856" s="71"/>
      <c r="F1856" s="71"/>
      <c r="G1856" s="71"/>
      <c r="H1856" s="71"/>
      <c r="I1856" s="71"/>
      <c r="J1856" s="71"/>
      <c r="K1856" s="71"/>
      <c r="L1856" s="22"/>
      <c r="M1856" s="22"/>
      <c r="O1856" s="22"/>
      <c r="P1856" s="23"/>
      <c r="Q1856" s="60"/>
      <c r="R1856" s="60"/>
      <c r="S1856" s="60"/>
      <c r="T1856" s="60"/>
      <c r="U1856" s="60"/>
      <c r="V1856" s="60"/>
      <c r="W1856" s="60"/>
      <c r="X1856" s="60"/>
      <c r="Y1856" s="60"/>
    </row>
    <row r="1857" spans="1:25" s="60" customFormat="1" ht="12.75" x14ac:dyDescent="0.2">
      <c r="A1857" s="425" t="s">
        <v>3807</v>
      </c>
      <c r="B1857" s="425" t="s">
        <v>65</v>
      </c>
      <c r="C1857" s="61" t="s">
        <v>2713</v>
      </c>
      <c r="D1857" s="143" t="s">
        <v>2693</v>
      </c>
      <c r="E1857" s="45" t="s">
        <v>1791</v>
      </c>
      <c r="F1857" s="45">
        <v>1</v>
      </c>
      <c r="G1857" s="46">
        <v>13.5</v>
      </c>
      <c r="H1857" s="73">
        <f t="shared" ref="H1857:H1867" si="262">G1857*0.95</f>
        <v>12.824999999999999</v>
      </c>
      <c r="I1857" s="28" t="s">
        <v>216</v>
      </c>
      <c r="J1857" s="2" t="s">
        <v>14</v>
      </c>
      <c r="K1857" s="282">
        <f t="shared" ref="K1857:K1867" si="263">H1857/5</f>
        <v>2.5649999999999999</v>
      </c>
      <c r="L1857" s="458"/>
      <c r="M1857" s="459"/>
      <c r="N1857" s="29">
        <f t="shared" si="260"/>
        <v>0</v>
      </c>
      <c r="O1857" s="257">
        <f t="shared" si="261"/>
        <v>0</v>
      </c>
      <c r="P1857" s="261" t="s">
        <v>15</v>
      </c>
    </row>
    <row r="1858" spans="1:25" s="60" customFormat="1" ht="12.75" x14ac:dyDescent="0.2">
      <c r="A1858" s="425" t="s">
        <v>3807</v>
      </c>
      <c r="B1858" s="425" t="s">
        <v>65</v>
      </c>
      <c r="C1858" s="104" t="s">
        <v>2714</v>
      </c>
      <c r="D1858" s="144" t="s">
        <v>2695</v>
      </c>
      <c r="E1858" s="26" t="s">
        <v>1791</v>
      </c>
      <c r="F1858" s="26">
        <v>1</v>
      </c>
      <c r="G1858" s="27">
        <v>12.5</v>
      </c>
      <c r="H1858" s="74">
        <f t="shared" si="262"/>
        <v>11.875</v>
      </c>
      <c r="I1858" s="32" t="s">
        <v>216</v>
      </c>
      <c r="J1858" s="4" t="s">
        <v>14</v>
      </c>
      <c r="K1858" s="283">
        <f t="shared" si="263"/>
        <v>2.375</v>
      </c>
      <c r="L1858" s="454"/>
      <c r="M1858" s="455"/>
      <c r="N1858" s="33">
        <f t="shared" si="260"/>
        <v>0</v>
      </c>
      <c r="O1858" s="258">
        <f t="shared" si="261"/>
        <v>0</v>
      </c>
      <c r="P1858" s="262" t="s">
        <v>15</v>
      </c>
    </row>
    <row r="1859" spans="1:25" s="60" customFormat="1" ht="12.75" x14ac:dyDescent="0.2">
      <c r="A1859" s="425" t="s">
        <v>3807</v>
      </c>
      <c r="B1859" s="425" t="s">
        <v>65</v>
      </c>
      <c r="C1859" s="104" t="s">
        <v>2715</v>
      </c>
      <c r="D1859" s="144" t="s">
        <v>2697</v>
      </c>
      <c r="E1859" s="26" t="s">
        <v>1791</v>
      </c>
      <c r="F1859" s="26">
        <v>1</v>
      </c>
      <c r="G1859" s="27">
        <v>12</v>
      </c>
      <c r="H1859" s="74">
        <f t="shared" si="262"/>
        <v>11.399999999999999</v>
      </c>
      <c r="I1859" s="32" t="s">
        <v>216</v>
      </c>
      <c r="J1859" s="4" t="s">
        <v>14</v>
      </c>
      <c r="K1859" s="283">
        <f t="shared" si="263"/>
        <v>2.2799999999999998</v>
      </c>
      <c r="L1859" s="454"/>
      <c r="M1859" s="455"/>
      <c r="N1859" s="33">
        <f t="shared" si="260"/>
        <v>0</v>
      </c>
      <c r="O1859" s="258">
        <f t="shared" si="261"/>
        <v>0</v>
      </c>
      <c r="P1859" s="262" t="s">
        <v>15</v>
      </c>
    </row>
    <row r="1860" spans="1:25" s="60" customFormat="1" ht="12.75" x14ac:dyDescent="0.2">
      <c r="A1860" s="425" t="s">
        <v>3807</v>
      </c>
      <c r="B1860" s="425" t="s">
        <v>65</v>
      </c>
      <c r="C1860" s="104" t="s">
        <v>2716</v>
      </c>
      <c r="D1860" s="144" t="s">
        <v>2699</v>
      </c>
      <c r="E1860" s="26" t="s">
        <v>1791</v>
      </c>
      <c r="F1860" s="26">
        <v>1</v>
      </c>
      <c r="G1860" s="27">
        <v>12.85</v>
      </c>
      <c r="H1860" s="74">
        <f t="shared" si="262"/>
        <v>12.2075</v>
      </c>
      <c r="I1860" s="32" t="s">
        <v>216</v>
      </c>
      <c r="J1860" s="4" t="s">
        <v>14</v>
      </c>
      <c r="K1860" s="283">
        <f t="shared" si="263"/>
        <v>2.4415</v>
      </c>
      <c r="L1860" s="454"/>
      <c r="M1860" s="455"/>
      <c r="N1860" s="33">
        <f t="shared" si="260"/>
        <v>0</v>
      </c>
      <c r="O1860" s="258">
        <f t="shared" si="261"/>
        <v>0</v>
      </c>
      <c r="P1860" s="262" t="s">
        <v>15</v>
      </c>
    </row>
    <row r="1861" spans="1:25" s="60" customFormat="1" ht="12.75" x14ac:dyDescent="0.2">
      <c r="A1861" s="425" t="s">
        <v>3807</v>
      </c>
      <c r="B1861" s="425" t="s">
        <v>65</v>
      </c>
      <c r="C1861" s="104" t="s">
        <v>2717</v>
      </c>
      <c r="D1861" s="144" t="s">
        <v>2701</v>
      </c>
      <c r="E1861" s="26" t="s">
        <v>1791</v>
      </c>
      <c r="F1861" s="26">
        <v>1</v>
      </c>
      <c r="G1861" s="27">
        <v>11.85</v>
      </c>
      <c r="H1861" s="74">
        <f t="shared" si="262"/>
        <v>11.257499999999999</v>
      </c>
      <c r="I1861" s="32" t="s">
        <v>216</v>
      </c>
      <c r="J1861" s="4" t="s">
        <v>14</v>
      </c>
      <c r="K1861" s="283">
        <f t="shared" si="263"/>
        <v>2.2514999999999996</v>
      </c>
      <c r="L1861" s="454"/>
      <c r="M1861" s="455"/>
      <c r="N1861" s="33">
        <f t="shared" si="260"/>
        <v>0</v>
      </c>
      <c r="O1861" s="258">
        <f t="shared" si="261"/>
        <v>0</v>
      </c>
      <c r="P1861" s="262" t="s">
        <v>15</v>
      </c>
    </row>
    <row r="1862" spans="1:25" s="60" customFormat="1" ht="12.75" x14ac:dyDescent="0.2">
      <c r="A1862" s="425" t="s">
        <v>3807</v>
      </c>
      <c r="B1862" s="425" t="s">
        <v>65</v>
      </c>
      <c r="C1862" s="61" t="s">
        <v>2718</v>
      </c>
      <c r="D1862" s="143" t="s">
        <v>2703</v>
      </c>
      <c r="E1862" s="45" t="s">
        <v>1791</v>
      </c>
      <c r="F1862" s="45">
        <v>1</v>
      </c>
      <c r="G1862" s="46">
        <v>15.75</v>
      </c>
      <c r="H1862" s="73">
        <f t="shared" si="262"/>
        <v>14.962499999999999</v>
      </c>
      <c r="I1862" s="28" t="s">
        <v>216</v>
      </c>
      <c r="J1862" s="2" t="s">
        <v>14</v>
      </c>
      <c r="K1862" s="282">
        <f t="shared" si="263"/>
        <v>2.9924999999999997</v>
      </c>
      <c r="L1862" s="458"/>
      <c r="M1862" s="459"/>
      <c r="N1862" s="29">
        <f t="shared" si="260"/>
        <v>0</v>
      </c>
      <c r="O1862" s="257">
        <f t="shared" si="261"/>
        <v>0</v>
      </c>
      <c r="P1862" s="261" t="s">
        <v>15</v>
      </c>
    </row>
    <row r="1863" spans="1:25" s="60" customFormat="1" ht="12.75" x14ac:dyDescent="0.2">
      <c r="A1863" s="425" t="s">
        <v>3807</v>
      </c>
      <c r="B1863" s="425" t="s">
        <v>65</v>
      </c>
      <c r="C1863" s="104" t="s">
        <v>2719</v>
      </c>
      <c r="D1863" s="144" t="s">
        <v>2705</v>
      </c>
      <c r="E1863" s="26" t="s">
        <v>1791</v>
      </c>
      <c r="F1863" s="26">
        <v>1</v>
      </c>
      <c r="G1863" s="27">
        <v>17</v>
      </c>
      <c r="H1863" s="74">
        <f t="shared" si="262"/>
        <v>16.149999999999999</v>
      </c>
      <c r="I1863" s="32" t="s">
        <v>216</v>
      </c>
      <c r="J1863" s="4" t="s">
        <v>14</v>
      </c>
      <c r="K1863" s="283">
        <f t="shared" si="263"/>
        <v>3.2299999999999995</v>
      </c>
      <c r="L1863" s="454"/>
      <c r="M1863" s="455"/>
      <c r="N1863" s="33">
        <f t="shared" si="260"/>
        <v>0</v>
      </c>
      <c r="O1863" s="258">
        <f t="shared" si="261"/>
        <v>0</v>
      </c>
      <c r="P1863" s="262" t="s">
        <v>15</v>
      </c>
    </row>
    <row r="1864" spans="1:25" s="60" customFormat="1" ht="12.75" x14ac:dyDescent="0.2">
      <c r="A1864" s="425" t="s">
        <v>3807</v>
      </c>
      <c r="B1864" s="425" t="s">
        <v>65</v>
      </c>
      <c r="C1864" s="104" t="s">
        <v>2720</v>
      </c>
      <c r="D1864" s="144" t="s">
        <v>2707</v>
      </c>
      <c r="E1864" s="26" t="s">
        <v>1791</v>
      </c>
      <c r="F1864" s="26">
        <v>1</v>
      </c>
      <c r="G1864" s="27">
        <v>16</v>
      </c>
      <c r="H1864" s="74">
        <f t="shared" si="262"/>
        <v>15.2</v>
      </c>
      <c r="I1864" s="32" t="s">
        <v>216</v>
      </c>
      <c r="J1864" s="4" t="s">
        <v>14</v>
      </c>
      <c r="K1864" s="283">
        <f t="shared" si="263"/>
        <v>3.04</v>
      </c>
      <c r="L1864" s="454"/>
      <c r="M1864" s="455"/>
      <c r="N1864" s="33">
        <f t="shared" si="260"/>
        <v>0</v>
      </c>
      <c r="O1864" s="258">
        <f t="shared" si="261"/>
        <v>0</v>
      </c>
      <c r="P1864" s="262" t="s">
        <v>15</v>
      </c>
    </row>
    <row r="1865" spans="1:25" s="60" customFormat="1" ht="12.75" x14ac:dyDescent="0.2">
      <c r="A1865" s="425" t="s">
        <v>3807</v>
      </c>
      <c r="B1865" s="425" t="s">
        <v>65</v>
      </c>
      <c r="C1865" s="104" t="s">
        <v>2721</v>
      </c>
      <c r="D1865" s="144" t="s">
        <v>2709</v>
      </c>
      <c r="E1865" s="26" t="s">
        <v>1791</v>
      </c>
      <c r="F1865" s="26">
        <v>1</v>
      </c>
      <c r="G1865" s="27">
        <v>18.399999999999999</v>
      </c>
      <c r="H1865" s="74">
        <f t="shared" si="262"/>
        <v>17.479999999999997</v>
      </c>
      <c r="I1865" s="32" t="s">
        <v>216</v>
      </c>
      <c r="J1865" s="4" t="s">
        <v>14</v>
      </c>
      <c r="K1865" s="283">
        <f t="shared" si="263"/>
        <v>3.4959999999999996</v>
      </c>
      <c r="L1865" s="454"/>
      <c r="M1865" s="455"/>
      <c r="N1865" s="33">
        <f t="shared" si="260"/>
        <v>0</v>
      </c>
      <c r="O1865" s="258">
        <f t="shared" si="261"/>
        <v>0</v>
      </c>
      <c r="P1865" s="262" t="s">
        <v>15</v>
      </c>
    </row>
    <row r="1866" spans="1:25" s="60" customFormat="1" ht="12.75" x14ac:dyDescent="0.2">
      <c r="A1866" s="425" t="s">
        <v>3807</v>
      </c>
      <c r="B1866" s="425" t="s">
        <v>65</v>
      </c>
      <c r="C1866" s="104" t="s">
        <v>2722</v>
      </c>
      <c r="D1866" s="144" t="s">
        <v>2711</v>
      </c>
      <c r="E1866" s="26" t="s">
        <v>1791</v>
      </c>
      <c r="F1866" s="26">
        <v>1</v>
      </c>
      <c r="G1866" s="27">
        <v>18.399999999999999</v>
      </c>
      <c r="H1866" s="74">
        <f t="shared" si="262"/>
        <v>17.479999999999997</v>
      </c>
      <c r="I1866" s="32" t="s">
        <v>216</v>
      </c>
      <c r="J1866" s="4" t="s">
        <v>14</v>
      </c>
      <c r="K1866" s="283">
        <f t="shared" si="263"/>
        <v>3.4959999999999996</v>
      </c>
      <c r="L1866" s="454"/>
      <c r="M1866" s="455"/>
      <c r="N1866" s="33">
        <f t="shared" si="260"/>
        <v>0</v>
      </c>
      <c r="O1866" s="258">
        <f t="shared" si="261"/>
        <v>0</v>
      </c>
      <c r="P1866" s="262" t="s">
        <v>15</v>
      </c>
    </row>
    <row r="1867" spans="1:25" s="60" customFormat="1" ht="12.75" x14ac:dyDescent="0.2">
      <c r="A1867" s="425" t="s">
        <v>3807</v>
      </c>
      <c r="B1867" s="425" t="s">
        <v>65</v>
      </c>
      <c r="C1867" s="62" t="s">
        <v>2723</v>
      </c>
      <c r="D1867" s="50" t="s">
        <v>2724</v>
      </c>
      <c r="E1867" s="36" t="s">
        <v>1791</v>
      </c>
      <c r="F1867" s="36">
        <v>1</v>
      </c>
      <c r="G1867" s="37">
        <v>12.5</v>
      </c>
      <c r="H1867" s="75">
        <f t="shared" si="262"/>
        <v>11.875</v>
      </c>
      <c r="I1867" s="38" t="s">
        <v>216</v>
      </c>
      <c r="J1867" s="6" t="s">
        <v>14</v>
      </c>
      <c r="K1867" s="284">
        <f t="shared" si="263"/>
        <v>2.375</v>
      </c>
      <c r="L1867" s="456"/>
      <c r="M1867" s="457"/>
      <c r="N1867" s="39">
        <f t="shared" si="260"/>
        <v>0</v>
      </c>
      <c r="O1867" s="259">
        <f t="shared" si="261"/>
        <v>0</v>
      </c>
      <c r="P1867" s="263" t="s">
        <v>15</v>
      </c>
    </row>
    <row r="1868" spans="1:25" ht="23.25" x14ac:dyDescent="0.35">
      <c r="A1868" s="426"/>
      <c r="B1868" s="426" t="s">
        <v>65</v>
      </c>
      <c r="D1868" s="252" t="s">
        <v>2725</v>
      </c>
      <c r="E1868" s="71"/>
      <c r="F1868" s="71"/>
      <c r="G1868" s="71"/>
      <c r="H1868" s="71"/>
      <c r="I1868" s="71"/>
      <c r="J1868" s="71"/>
      <c r="K1868" s="71"/>
      <c r="L1868" s="22"/>
      <c r="M1868" s="22"/>
      <c r="O1868" s="22"/>
      <c r="P1868" s="23"/>
      <c r="Q1868" s="60"/>
      <c r="R1868" s="60"/>
      <c r="S1868" s="60"/>
      <c r="T1868" s="60"/>
      <c r="U1868" s="60"/>
      <c r="V1868" s="60"/>
      <c r="W1868" s="60"/>
      <c r="X1868" s="60"/>
      <c r="Y1868" s="60"/>
    </row>
    <row r="1869" spans="1:25" s="60" customFormat="1" ht="12.75" x14ac:dyDescent="0.2">
      <c r="A1869" s="425"/>
      <c r="B1869" s="425" t="s">
        <v>65</v>
      </c>
      <c r="C1869" s="61" t="s">
        <v>2726</v>
      </c>
      <c r="D1869" s="143" t="s">
        <v>2727</v>
      </c>
      <c r="E1869" s="45" t="s">
        <v>1794</v>
      </c>
      <c r="F1869" s="45">
        <v>8</v>
      </c>
      <c r="G1869" s="46">
        <v>2.68</v>
      </c>
      <c r="H1869" s="73">
        <f>G1869*0.95</f>
        <v>2.5459999999999998</v>
      </c>
      <c r="I1869" s="28" t="s">
        <v>1848</v>
      </c>
      <c r="J1869" s="2" t="s">
        <v>14</v>
      </c>
      <c r="K1869" s="282">
        <f>H1869*2</f>
        <v>5.0919999999999996</v>
      </c>
      <c r="L1869" s="458"/>
      <c r="M1869" s="459"/>
      <c r="N1869" s="29">
        <f t="shared" si="260"/>
        <v>0</v>
      </c>
      <c r="O1869" s="257">
        <f t="shared" si="261"/>
        <v>0</v>
      </c>
      <c r="P1869" s="261" t="s">
        <v>15</v>
      </c>
    </row>
    <row r="1870" spans="1:25" s="60" customFormat="1" ht="12.75" x14ac:dyDescent="0.2">
      <c r="A1870" s="425"/>
      <c r="B1870" s="425" t="s">
        <v>65</v>
      </c>
      <c r="C1870" s="104" t="s">
        <v>2728</v>
      </c>
      <c r="D1870" s="144" t="s">
        <v>2729</v>
      </c>
      <c r="E1870" s="26" t="s">
        <v>1794</v>
      </c>
      <c r="F1870" s="26">
        <v>8</v>
      </c>
      <c r="G1870" s="27">
        <v>2.68</v>
      </c>
      <c r="H1870" s="74">
        <f>G1870*0.95</f>
        <v>2.5459999999999998</v>
      </c>
      <c r="I1870" s="32" t="s">
        <v>1848</v>
      </c>
      <c r="J1870" s="4" t="s">
        <v>14</v>
      </c>
      <c r="K1870" s="283">
        <f>H1870*2</f>
        <v>5.0919999999999996</v>
      </c>
      <c r="L1870" s="454"/>
      <c r="M1870" s="455"/>
      <c r="N1870" s="33">
        <f t="shared" si="260"/>
        <v>0</v>
      </c>
      <c r="O1870" s="258">
        <f t="shared" si="261"/>
        <v>0</v>
      </c>
      <c r="P1870" s="262" t="s">
        <v>15</v>
      </c>
    </row>
    <row r="1871" spans="1:25" s="60" customFormat="1" ht="12.75" x14ac:dyDescent="0.2">
      <c r="A1871" s="425"/>
      <c r="B1871" s="425" t="s">
        <v>65</v>
      </c>
      <c r="C1871" s="62" t="s">
        <v>2730</v>
      </c>
      <c r="D1871" s="50" t="s">
        <v>2731</v>
      </c>
      <c r="E1871" s="36" t="s">
        <v>1794</v>
      </c>
      <c r="F1871" s="36">
        <v>8</v>
      </c>
      <c r="G1871" s="37">
        <v>2.68</v>
      </c>
      <c r="H1871" s="75">
        <f>G1871*0.95</f>
        <v>2.5459999999999998</v>
      </c>
      <c r="I1871" s="38" t="s">
        <v>1848</v>
      </c>
      <c r="J1871" s="6" t="s">
        <v>14</v>
      </c>
      <c r="K1871" s="284">
        <f>H1871*2</f>
        <v>5.0919999999999996</v>
      </c>
      <c r="L1871" s="456"/>
      <c r="M1871" s="457"/>
      <c r="N1871" s="39">
        <f t="shared" si="260"/>
        <v>0</v>
      </c>
      <c r="O1871" s="259">
        <f t="shared" si="261"/>
        <v>0</v>
      </c>
      <c r="P1871" s="263" t="s">
        <v>15</v>
      </c>
    </row>
    <row r="1872" spans="1:25" s="60" customFormat="1" ht="12.75" x14ac:dyDescent="0.2">
      <c r="A1872" s="425"/>
      <c r="B1872" s="425" t="s">
        <v>65</v>
      </c>
      <c r="C1872" s="104" t="s">
        <v>2732</v>
      </c>
      <c r="D1872" s="144" t="s">
        <v>2733</v>
      </c>
      <c r="E1872" s="26" t="s">
        <v>1726</v>
      </c>
      <c r="F1872" s="26">
        <v>8</v>
      </c>
      <c r="G1872" s="27">
        <v>2.65</v>
      </c>
      <c r="H1872" s="74">
        <f>G1872*0.95</f>
        <v>2.5174999999999996</v>
      </c>
      <c r="I1872" s="28" t="s">
        <v>1848</v>
      </c>
      <c r="J1872" s="4" t="s">
        <v>14</v>
      </c>
      <c r="K1872" s="283">
        <f>H1872*4</f>
        <v>10.069999999999999</v>
      </c>
      <c r="L1872" s="458"/>
      <c r="M1872" s="459"/>
      <c r="N1872" s="33">
        <f t="shared" si="260"/>
        <v>0</v>
      </c>
      <c r="O1872" s="258">
        <f t="shared" si="261"/>
        <v>0</v>
      </c>
      <c r="P1872" s="262" t="s">
        <v>15</v>
      </c>
    </row>
    <row r="1873" spans="1:25" s="60" customFormat="1" ht="12.75" x14ac:dyDescent="0.2">
      <c r="A1873" s="425"/>
      <c r="B1873" s="425" t="s">
        <v>65</v>
      </c>
      <c r="C1873" s="104"/>
      <c r="D1873" s="316" t="s">
        <v>2734</v>
      </c>
      <c r="E1873" s="26"/>
      <c r="F1873" s="26"/>
      <c r="G1873" s="27"/>
      <c r="H1873" s="74"/>
      <c r="I1873" s="102"/>
      <c r="J1873" s="4"/>
      <c r="K1873" s="285"/>
      <c r="L1873" s="454"/>
      <c r="M1873" s="455"/>
      <c r="N1873" s="33">
        <f t="shared" si="260"/>
        <v>0</v>
      </c>
      <c r="O1873" s="258">
        <f t="shared" si="261"/>
        <v>0</v>
      </c>
      <c r="P1873" s="262" t="s">
        <v>15</v>
      </c>
    </row>
    <row r="1874" spans="1:25" s="60" customFormat="1" ht="12.75" x14ac:dyDescent="0.2">
      <c r="A1874" s="425"/>
      <c r="B1874" s="425" t="s">
        <v>65</v>
      </c>
      <c r="C1874" s="104" t="s">
        <v>2735</v>
      </c>
      <c r="D1874" s="144" t="s">
        <v>2736</v>
      </c>
      <c r="E1874" s="26" t="s">
        <v>1726</v>
      </c>
      <c r="F1874" s="26">
        <v>8</v>
      </c>
      <c r="G1874" s="27">
        <v>3.49</v>
      </c>
      <c r="H1874" s="74">
        <f>G1874*0.95</f>
        <v>3.3155000000000001</v>
      </c>
      <c r="I1874" s="32" t="s">
        <v>1848</v>
      </c>
      <c r="J1874" s="4" t="s">
        <v>14</v>
      </c>
      <c r="K1874" s="283">
        <f>4*H1874</f>
        <v>13.262</v>
      </c>
      <c r="L1874" s="454"/>
      <c r="M1874" s="455"/>
      <c r="N1874" s="33">
        <f t="shared" si="260"/>
        <v>0</v>
      </c>
      <c r="O1874" s="258">
        <f t="shared" si="261"/>
        <v>0</v>
      </c>
      <c r="P1874" s="262" t="s">
        <v>15</v>
      </c>
    </row>
    <row r="1875" spans="1:25" s="60" customFormat="1" ht="12.75" x14ac:dyDescent="0.2">
      <c r="A1875" s="425"/>
      <c r="B1875" s="425" t="s">
        <v>65</v>
      </c>
      <c r="C1875" s="104"/>
      <c r="D1875" s="316" t="s">
        <v>2737</v>
      </c>
      <c r="E1875" s="26"/>
      <c r="F1875" s="26"/>
      <c r="G1875" s="27"/>
      <c r="H1875" s="74"/>
      <c r="I1875" s="32"/>
      <c r="J1875" s="4"/>
      <c r="K1875" s="283"/>
      <c r="L1875" s="454"/>
      <c r="M1875" s="455"/>
      <c r="N1875" s="33">
        <f t="shared" si="260"/>
        <v>0</v>
      </c>
      <c r="O1875" s="258">
        <f t="shared" si="261"/>
        <v>0</v>
      </c>
      <c r="P1875" s="262" t="s">
        <v>15</v>
      </c>
    </row>
    <row r="1876" spans="1:25" s="60" customFormat="1" ht="12.75" x14ac:dyDescent="0.2">
      <c r="A1876" s="425"/>
      <c r="B1876" s="425" t="s">
        <v>65</v>
      </c>
      <c r="C1876" s="104" t="s">
        <v>2738</v>
      </c>
      <c r="D1876" s="144" t="s">
        <v>2739</v>
      </c>
      <c r="E1876" s="26" t="s">
        <v>1726</v>
      </c>
      <c r="F1876" s="26">
        <v>8</v>
      </c>
      <c r="G1876" s="27">
        <v>2.76</v>
      </c>
      <c r="H1876" s="74">
        <f>G1876*0.95</f>
        <v>2.6219999999999999</v>
      </c>
      <c r="I1876" s="32" t="s">
        <v>1848</v>
      </c>
      <c r="J1876" s="4" t="s">
        <v>14</v>
      </c>
      <c r="K1876" s="283">
        <f>4*H1876</f>
        <v>10.488</v>
      </c>
      <c r="L1876" s="454"/>
      <c r="M1876" s="455"/>
      <c r="N1876" s="33">
        <f t="shared" si="260"/>
        <v>0</v>
      </c>
      <c r="O1876" s="258">
        <f t="shared" si="261"/>
        <v>0</v>
      </c>
      <c r="P1876" s="262" t="s">
        <v>15</v>
      </c>
    </row>
    <row r="1877" spans="1:25" s="60" customFormat="1" ht="12.75" x14ac:dyDescent="0.2">
      <c r="A1877" s="425"/>
      <c r="B1877" s="425" t="s">
        <v>65</v>
      </c>
      <c r="C1877" s="104"/>
      <c r="D1877" s="316" t="s">
        <v>2740</v>
      </c>
      <c r="E1877" s="26"/>
      <c r="F1877" s="26"/>
      <c r="G1877" s="27"/>
      <c r="H1877" s="80"/>
      <c r="I1877" s="102"/>
      <c r="J1877" s="4"/>
      <c r="K1877" s="285"/>
      <c r="L1877" s="454"/>
      <c r="M1877" s="455"/>
      <c r="N1877" s="33">
        <f t="shared" si="260"/>
        <v>0</v>
      </c>
      <c r="O1877" s="258">
        <f t="shared" si="261"/>
        <v>0</v>
      </c>
      <c r="P1877" s="262" t="s">
        <v>15</v>
      </c>
    </row>
    <row r="1878" spans="1:25" s="60" customFormat="1" ht="12.75" x14ac:dyDescent="0.2">
      <c r="A1878" s="425"/>
      <c r="B1878" s="425" t="s">
        <v>65</v>
      </c>
      <c r="C1878" s="104" t="s">
        <v>2741</v>
      </c>
      <c r="D1878" s="144" t="s">
        <v>2742</v>
      </c>
      <c r="E1878" s="26" t="s">
        <v>1726</v>
      </c>
      <c r="F1878" s="26">
        <v>8</v>
      </c>
      <c r="G1878" s="27">
        <v>3</v>
      </c>
      <c r="H1878" s="74">
        <f>G1878*0.95</f>
        <v>2.8499999999999996</v>
      </c>
      <c r="I1878" s="32" t="s">
        <v>1848</v>
      </c>
      <c r="J1878" s="4" t="s">
        <v>14</v>
      </c>
      <c r="K1878" s="283">
        <f>4*H1878</f>
        <v>11.399999999999999</v>
      </c>
      <c r="L1878" s="454"/>
      <c r="M1878" s="455"/>
      <c r="N1878" s="33">
        <f t="shared" si="260"/>
        <v>0</v>
      </c>
      <c r="O1878" s="258">
        <f t="shared" si="261"/>
        <v>0</v>
      </c>
      <c r="P1878" s="262" t="s">
        <v>15</v>
      </c>
    </row>
    <row r="1879" spans="1:25" s="60" customFormat="1" ht="12.75" x14ac:dyDescent="0.2">
      <c r="A1879" s="425"/>
      <c r="B1879" s="425" t="s">
        <v>65</v>
      </c>
      <c r="C1879" s="62"/>
      <c r="D1879" s="317" t="s">
        <v>2743</v>
      </c>
      <c r="E1879" s="36"/>
      <c r="F1879" s="36"/>
      <c r="G1879" s="37"/>
      <c r="H1879" s="75"/>
      <c r="I1879" s="83"/>
      <c r="J1879" s="6"/>
      <c r="K1879" s="284"/>
      <c r="L1879" s="456"/>
      <c r="M1879" s="457"/>
      <c r="N1879" s="39">
        <f t="shared" si="260"/>
        <v>0</v>
      </c>
      <c r="O1879" s="259">
        <f t="shared" si="261"/>
        <v>0</v>
      </c>
      <c r="P1879" s="263" t="s">
        <v>15</v>
      </c>
    </row>
    <row r="1880" spans="1:25" ht="23.25" x14ac:dyDescent="0.35">
      <c r="A1880" s="426" t="s">
        <v>3807</v>
      </c>
      <c r="B1880" s="426" t="s">
        <v>65</v>
      </c>
      <c r="D1880" s="252" t="s">
        <v>2744</v>
      </c>
      <c r="E1880" s="71"/>
      <c r="F1880" s="71"/>
      <c r="G1880" s="71"/>
      <c r="H1880" s="71"/>
      <c r="I1880" s="71"/>
      <c r="J1880" s="71"/>
      <c r="K1880" s="71"/>
      <c r="L1880" s="22"/>
      <c r="M1880" s="22"/>
      <c r="O1880" s="22"/>
      <c r="P1880" s="23"/>
      <c r="Q1880" s="60"/>
      <c r="R1880" s="60"/>
      <c r="S1880" s="60"/>
      <c r="T1880" s="60"/>
      <c r="U1880" s="60"/>
      <c r="V1880" s="60"/>
      <c r="W1880" s="60"/>
      <c r="X1880" s="60"/>
      <c r="Y1880" s="60"/>
    </row>
    <row r="1881" spans="1:25" s="60" customFormat="1" ht="12.75" x14ac:dyDescent="0.2">
      <c r="A1881" s="425" t="s">
        <v>3807</v>
      </c>
      <c r="B1881" s="425" t="s">
        <v>65</v>
      </c>
      <c r="C1881" s="61" t="s">
        <v>2745</v>
      </c>
      <c r="D1881" s="143" t="s">
        <v>2727</v>
      </c>
      <c r="E1881" s="45" t="s">
        <v>1791</v>
      </c>
      <c r="F1881" s="45">
        <v>1</v>
      </c>
      <c r="G1881" s="46">
        <v>21.2</v>
      </c>
      <c r="H1881" s="73">
        <f t="shared" ref="H1881:H1888" si="264">G1881*0.95</f>
        <v>20.139999999999997</v>
      </c>
      <c r="I1881" s="28" t="s">
        <v>2746</v>
      </c>
      <c r="J1881" s="2" t="s">
        <v>14</v>
      </c>
      <c r="K1881" s="282">
        <f>H1881/5</f>
        <v>4.0279999999999996</v>
      </c>
      <c r="L1881" s="458"/>
      <c r="M1881" s="459"/>
      <c r="N1881" s="29">
        <f t="shared" si="260"/>
        <v>0</v>
      </c>
      <c r="O1881" s="257">
        <f t="shared" si="261"/>
        <v>0</v>
      </c>
      <c r="P1881" s="261" t="s">
        <v>15</v>
      </c>
    </row>
    <row r="1882" spans="1:25" s="60" customFormat="1" ht="12.75" x14ac:dyDescent="0.2">
      <c r="A1882" s="425" t="s">
        <v>3807</v>
      </c>
      <c r="B1882" s="425" t="s">
        <v>65</v>
      </c>
      <c r="C1882" s="104" t="s">
        <v>2747</v>
      </c>
      <c r="D1882" s="144" t="s">
        <v>2727</v>
      </c>
      <c r="E1882" s="26" t="s">
        <v>2748</v>
      </c>
      <c r="F1882" s="26">
        <v>1</v>
      </c>
      <c r="G1882" s="27">
        <v>91.57</v>
      </c>
      <c r="H1882" s="74">
        <f t="shared" si="264"/>
        <v>86.991499999999988</v>
      </c>
      <c r="I1882" s="32" t="s">
        <v>2746</v>
      </c>
      <c r="J1882" s="4" t="s">
        <v>14</v>
      </c>
      <c r="K1882" s="283">
        <f>H1882/25</f>
        <v>3.4796599999999995</v>
      </c>
      <c r="L1882" s="454"/>
      <c r="M1882" s="455"/>
      <c r="N1882" s="33">
        <f t="shared" si="260"/>
        <v>0</v>
      </c>
      <c r="O1882" s="258">
        <f t="shared" si="261"/>
        <v>0</v>
      </c>
      <c r="P1882" s="262" t="s">
        <v>15</v>
      </c>
    </row>
    <row r="1883" spans="1:25" s="60" customFormat="1" ht="12.75" x14ac:dyDescent="0.2">
      <c r="A1883" s="425" t="s">
        <v>3807</v>
      </c>
      <c r="B1883" s="425" t="s">
        <v>65</v>
      </c>
      <c r="C1883" s="104" t="s">
        <v>2749</v>
      </c>
      <c r="D1883" s="144" t="s">
        <v>2729</v>
      </c>
      <c r="E1883" s="26" t="s">
        <v>1791</v>
      </c>
      <c r="F1883" s="26">
        <v>1</v>
      </c>
      <c r="G1883" s="27">
        <v>21.2</v>
      </c>
      <c r="H1883" s="74">
        <f t="shared" si="264"/>
        <v>20.139999999999997</v>
      </c>
      <c r="I1883" s="32" t="s">
        <v>2746</v>
      </c>
      <c r="J1883" s="4" t="s">
        <v>14</v>
      </c>
      <c r="K1883" s="283">
        <f t="shared" ref="K1883:K1888" si="265">H1883/5</f>
        <v>4.0279999999999996</v>
      </c>
      <c r="L1883" s="454"/>
      <c r="M1883" s="455"/>
      <c r="N1883" s="33">
        <f t="shared" si="260"/>
        <v>0</v>
      </c>
      <c r="O1883" s="258">
        <f t="shared" si="261"/>
        <v>0</v>
      </c>
      <c r="P1883" s="262" t="s">
        <v>15</v>
      </c>
    </row>
    <row r="1884" spans="1:25" s="60" customFormat="1" ht="12.75" x14ac:dyDescent="0.2">
      <c r="A1884" s="425" t="s">
        <v>3807</v>
      </c>
      <c r="B1884" s="425" t="s">
        <v>65</v>
      </c>
      <c r="C1884" s="62" t="s">
        <v>2750</v>
      </c>
      <c r="D1884" s="50" t="s">
        <v>2731</v>
      </c>
      <c r="E1884" s="36" t="s">
        <v>1791</v>
      </c>
      <c r="F1884" s="36">
        <v>1</v>
      </c>
      <c r="G1884" s="37">
        <v>21.2</v>
      </c>
      <c r="H1884" s="75">
        <f t="shared" si="264"/>
        <v>20.139999999999997</v>
      </c>
      <c r="I1884" s="38" t="s">
        <v>2746</v>
      </c>
      <c r="J1884" s="6" t="s">
        <v>14</v>
      </c>
      <c r="K1884" s="284">
        <f t="shared" si="265"/>
        <v>4.0279999999999996</v>
      </c>
      <c r="L1884" s="456"/>
      <c r="M1884" s="457"/>
      <c r="N1884" s="39">
        <f t="shared" si="260"/>
        <v>0</v>
      </c>
      <c r="O1884" s="259">
        <f t="shared" si="261"/>
        <v>0</v>
      </c>
      <c r="P1884" s="263" t="s">
        <v>15</v>
      </c>
    </row>
    <row r="1885" spans="1:25" s="60" customFormat="1" ht="12.75" x14ac:dyDescent="0.2">
      <c r="A1885" s="425" t="s">
        <v>3807</v>
      </c>
      <c r="B1885" s="425" t="s">
        <v>65</v>
      </c>
      <c r="C1885" s="61" t="s">
        <v>2751</v>
      </c>
      <c r="D1885" s="143" t="s">
        <v>2733</v>
      </c>
      <c r="E1885" s="45" t="s">
        <v>1791</v>
      </c>
      <c r="F1885" s="45">
        <v>1</v>
      </c>
      <c r="G1885" s="46">
        <v>39</v>
      </c>
      <c r="H1885" s="73">
        <f t="shared" si="264"/>
        <v>37.049999999999997</v>
      </c>
      <c r="I1885" s="28" t="s">
        <v>1848</v>
      </c>
      <c r="J1885" s="2" t="s">
        <v>14</v>
      </c>
      <c r="K1885" s="282">
        <f t="shared" si="265"/>
        <v>7.4099999999999993</v>
      </c>
      <c r="L1885" s="458"/>
      <c r="M1885" s="459"/>
      <c r="N1885" s="29">
        <f t="shared" si="260"/>
        <v>0</v>
      </c>
      <c r="O1885" s="257">
        <f t="shared" si="261"/>
        <v>0</v>
      </c>
      <c r="P1885" s="261" t="s">
        <v>15</v>
      </c>
    </row>
    <row r="1886" spans="1:25" s="60" customFormat="1" ht="12.75" x14ac:dyDescent="0.2">
      <c r="A1886" s="425" t="s">
        <v>3807</v>
      </c>
      <c r="B1886" s="425" t="s">
        <v>65</v>
      </c>
      <c r="C1886" s="104" t="s">
        <v>2752</v>
      </c>
      <c r="D1886" s="144" t="s">
        <v>2736</v>
      </c>
      <c r="E1886" s="26" t="s">
        <v>1791</v>
      </c>
      <c r="F1886" s="26">
        <v>1</v>
      </c>
      <c r="G1886" s="27">
        <v>56.8</v>
      </c>
      <c r="H1886" s="74">
        <f t="shared" si="264"/>
        <v>53.959999999999994</v>
      </c>
      <c r="I1886" s="32" t="s">
        <v>1848</v>
      </c>
      <c r="J1886" s="4" t="s">
        <v>14</v>
      </c>
      <c r="K1886" s="283">
        <f t="shared" si="265"/>
        <v>10.791999999999998</v>
      </c>
      <c r="L1886" s="454"/>
      <c r="M1886" s="455"/>
      <c r="N1886" s="33">
        <f t="shared" si="260"/>
        <v>0</v>
      </c>
      <c r="O1886" s="258">
        <f t="shared" si="261"/>
        <v>0</v>
      </c>
      <c r="P1886" s="262" t="s">
        <v>15</v>
      </c>
    </row>
    <row r="1887" spans="1:25" s="60" customFormat="1" ht="12.75" x14ac:dyDescent="0.2">
      <c r="A1887" s="425" t="s">
        <v>3807</v>
      </c>
      <c r="B1887" s="425" t="s">
        <v>65</v>
      </c>
      <c r="C1887" s="104" t="s">
        <v>2753</v>
      </c>
      <c r="D1887" s="144" t="s">
        <v>2739</v>
      </c>
      <c r="E1887" s="26" t="s">
        <v>1791</v>
      </c>
      <c r="F1887" s="26">
        <v>1</v>
      </c>
      <c r="G1887" s="27">
        <v>41.5</v>
      </c>
      <c r="H1887" s="74">
        <f t="shared" si="264"/>
        <v>39.424999999999997</v>
      </c>
      <c r="I1887" s="32" t="s">
        <v>1848</v>
      </c>
      <c r="J1887" s="4" t="s">
        <v>14</v>
      </c>
      <c r="K1887" s="283">
        <f t="shared" si="265"/>
        <v>7.8849999999999998</v>
      </c>
      <c r="L1887" s="454"/>
      <c r="M1887" s="455"/>
      <c r="N1887" s="33">
        <f t="shared" si="260"/>
        <v>0</v>
      </c>
      <c r="O1887" s="258">
        <f t="shared" si="261"/>
        <v>0</v>
      </c>
      <c r="P1887" s="262" t="s">
        <v>15</v>
      </c>
    </row>
    <row r="1888" spans="1:25" s="60" customFormat="1" ht="12.75" x14ac:dyDescent="0.2">
      <c r="A1888" s="425" t="s">
        <v>3807</v>
      </c>
      <c r="B1888" s="425" t="s">
        <v>65</v>
      </c>
      <c r="C1888" s="62" t="s">
        <v>2754</v>
      </c>
      <c r="D1888" s="50" t="s">
        <v>2742</v>
      </c>
      <c r="E1888" s="36" t="s">
        <v>1791</v>
      </c>
      <c r="F1888" s="36">
        <v>1</v>
      </c>
      <c r="G1888" s="37">
        <v>46.7</v>
      </c>
      <c r="H1888" s="75">
        <f t="shared" si="264"/>
        <v>44.365000000000002</v>
      </c>
      <c r="I1888" s="38" t="s">
        <v>1848</v>
      </c>
      <c r="J1888" s="6" t="s">
        <v>14</v>
      </c>
      <c r="K1888" s="284">
        <f t="shared" si="265"/>
        <v>8.8730000000000011</v>
      </c>
      <c r="L1888" s="456"/>
      <c r="M1888" s="457"/>
      <c r="N1888" s="39">
        <f t="shared" si="260"/>
        <v>0</v>
      </c>
      <c r="O1888" s="259">
        <f t="shared" si="261"/>
        <v>0</v>
      </c>
      <c r="P1888" s="263" t="s">
        <v>15</v>
      </c>
    </row>
    <row r="1889" spans="1:25" ht="23.25" x14ac:dyDescent="0.35">
      <c r="A1889" s="426"/>
      <c r="B1889" s="426" t="s">
        <v>65</v>
      </c>
      <c r="D1889" s="252" t="s">
        <v>2755</v>
      </c>
      <c r="E1889" s="71"/>
      <c r="F1889" s="71"/>
      <c r="G1889" s="71"/>
      <c r="H1889" s="71"/>
      <c r="I1889" s="71"/>
      <c r="J1889" s="71"/>
      <c r="K1889" s="71"/>
      <c r="L1889" s="22"/>
      <c r="M1889" s="22"/>
      <c r="O1889" s="22"/>
      <c r="P1889" s="23"/>
      <c r="Q1889" s="60"/>
      <c r="R1889" s="60"/>
      <c r="S1889" s="60"/>
      <c r="T1889" s="60"/>
      <c r="U1889" s="60"/>
      <c r="V1889" s="60"/>
      <c r="W1889" s="60"/>
      <c r="X1889" s="60"/>
      <c r="Y1889" s="60"/>
    </row>
    <row r="1890" spans="1:25" s="60" customFormat="1" ht="12.75" x14ac:dyDescent="0.2">
      <c r="A1890" s="425"/>
      <c r="B1890" s="425" t="s">
        <v>65</v>
      </c>
      <c r="C1890" s="105" t="s">
        <v>2756</v>
      </c>
      <c r="D1890" s="189" t="s">
        <v>2757</v>
      </c>
      <c r="E1890" s="64" t="s">
        <v>1726</v>
      </c>
      <c r="F1890" s="64">
        <v>6</v>
      </c>
      <c r="G1890" s="76">
        <v>5.33</v>
      </c>
      <c r="H1890" s="77">
        <f>G1890*0.95</f>
        <v>5.0634999999999994</v>
      </c>
      <c r="I1890" s="78" t="s">
        <v>3844</v>
      </c>
      <c r="J1890" s="52" t="s">
        <v>14</v>
      </c>
      <c r="K1890" s="287">
        <f>H1890/5</f>
        <v>1.0126999999999999</v>
      </c>
      <c r="L1890" s="474"/>
      <c r="M1890" s="475"/>
      <c r="N1890" s="65">
        <f t="shared" si="260"/>
        <v>0</v>
      </c>
      <c r="O1890" s="260">
        <f t="shared" si="261"/>
        <v>0</v>
      </c>
      <c r="P1890" s="264" t="s">
        <v>15</v>
      </c>
    </row>
    <row r="1891" spans="1:25" x14ac:dyDescent="0.2">
      <c r="A1891" s="426"/>
      <c r="B1891" s="426"/>
      <c r="Q1891" s="60"/>
      <c r="R1891" s="60"/>
      <c r="S1891" s="60"/>
      <c r="T1891" s="60"/>
      <c r="U1891" s="60"/>
      <c r="V1891" s="60"/>
      <c r="W1891" s="60"/>
      <c r="X1891" s="60"/>
      <c r="Y1891" s="60"/>
    </row>
    <row r="1892" spans="1:25" x14ac:dyDescent="0.2">
      <c r="A1892" s="426"/>
      <c r="B1892" s="426"/>
      <c r="Q1892" s="60"/>
      <c r="R1892" s="60"/>
      <c r="S1892" s="60"/>
      <c r="T1892" s="60"/>
      <c r="U1892" s="60"/>
      <c r="V1892" s="60"/>
      <c r="W1892" s="60"/>
      <c r="X1892" s="60"/>
      <c r="Y1892" s="60"/>
    </row>
    <row r="1893" spans="1:25" x14ac:dyDescent="0.2">
      <c r="A1893" s="426"/>
      <c r="B1893" s="426"/>
      <c r="Q1893" s="60"/>
      <c r="R1893" s="60"/>
      <c r="S1893" s="60"/>
      <c r="T1893" s="60"/>
      <c r="U1893" s="60"/>
      <c r="V1893" s="60"/>
      <c r="W1893" s="60"/>
      <c r="X1893" s="60"/>
      <c r="Y1893" s="60"/>
    </row>
    <row r="1894" spans="1:25" x14ac:dyDescent="0.2">
      <c r="A1894" s="426"/>
      <c r="B1894" s="426"/>
      <c r="Q1894" s="60"/>
      <c r="R1894" s="60"/>
      <c r="S1894" s="60"/>
      <c r="T1894" s="60"/>
      <c r="U1894" s="60"/>
      <c r="V1894" s="60"/>
      <c r="W1894" s="60"/>
      <c r="X1894" s="60"/>
      <c r="Y1894" s="60"/>
    </row>
    <row r="1895" spans="1:25" x14ac:dyDescent="0.2">
      <c r="A1895" s="426"/>
      <c r="B1895" s="426"/>
      <c r="Q1895" s="60"/>
      <c r="R1895" s="60"/>
      <c r="S1895" s="60"/>
      <c r="T1895" s="60"/>
      <c r="U1895" s="60"/>
      <c r="V1895" s="60"/>
      <c r="W1895" s="60"/>
      <c r="X1895" s="60"/>
      <c r="Y1895" s="60"/>
    </row>
    <row r="1896" spans="1:25" x14ac:dyDescent="0.2">
      <c r="A1896" s="426"/>
      <c r="B1896" s="426"/>
      <c r="Q1896" s="60"/>
      <c r="R1896" s="60"/>
      <c r="S1896" s="60"/>
      <c r="T1896" s="60"/>
      <c r="U1896" s="60"/>
      <c r="V1896" s="60"/>
      <c r="W1896" s="60"/>
      <c r="X1896" s="60"/>
      <c r="Y1896" s="60"/>
    </row>
    <row r="1897" spans="1:25" x14ac:dyDescent="0.2">
      <c r="A1897" s="426"/>
      <c r="B1897" s="426"/>
      <c r="Q1897" s="60"/>
      <c r="R1897" s="60"/>
      <c r="S1897" s="60"/>
      <c r="T1897" s="60"/>
      <c r="U1897" s="60"/>
      <c r="V1897" s="60"/>
      <c r="W1897" s="60"/>
      <c r="X1897" s="60"/>
      <c r="Y1897" s="60"/>
    </row>
    <row r="1898" spans="1:25" x14ac:dyDescent="0.2">
      <c r="A1898" s="427"/>
      <c r="B1898" s="427"/>
      <c r="C1898" s="24"/>
      <c r="D1898" s="24"/>
      <c r="E1898" s="477" t="s">
        <v>41</v>
      </c>
      <c r="F1898" s="478" t="s">
        <v>39</v>
      </c>
      <c r="G1898" s="479" t="s">
        <v>6</v>
      </c>
      <c r="H1898" s="481" t="s">
        <v>51</v>
      </c>
      <c r="I1898" s="482" t="s">
        <v>2</v>
      </c>
      <c r="J1898" s="483" t="s">
        <v>3</v>
      </c>
      <c r="K1898" s="484" t="s">
        <v>2474</v>
      </c>
      <c r="L1898" s="460" t="s">
        <v>7</v>
      </c>
      <c r="M1898" s="461"/>
      <c r="N1898" s="461"/>
      <c r="O1898" s="461"/>
      <c r="P1898" s="462"/>
      <c r="Q1898" s="60"/>
      <c r="R1898" s="60"/>
      <c r="S1898" s="60"/>
      <c r="T1898" s="60"/>
      <c r="U1898" s="60"/>
      <c r="V1898" s="60"/>
      <c r="W1898" s="60"/>
      <c r="X1898" s="60"/>
      <c r="Y1898" s="60"/>
    </row>
    <row r="1899" spans="1:25" ht="14.25" customHeight="1" x14ac:dyDescent="0.2">
      <c r="A1899" s="426"/>
      <c r="B1899" s="426"/>
      <c r="C1899" s="463" t="s">
        <v>0</v>
      </c>
      <c r="D1899" s="464" t="s">
        <v>1</v>
      </c>
      <c r="E1899" s="477"/>
      <c r="F1899" s="478"/>
      <c r="G1899" s="480"/>
      <c r="H1899" s="481"/>
      <c r="I1899" s="482"/>
      <c r="J1899" s="483"/>
      <c r="K1899" s="484"/>
      <c r="L1899" s="466" t="s">
        <v>8</v>
      </c>
      <c r="M1899" s="467"/>
      <c r="N1899" s="470" t="s">
        <v>4</v>
      </c>
      <c r="O1899" s="472" t="s">
        <v>9</v>
      </c>
      <c r="P1899" s="473" t="s">
        <v>52</v>
      </c>
      <c r="Q1899" s="60"/>
      <c r="R1899" s="60"/>
      <c r="S1899" s="60"/>
      <c r="T1899" s="60"/>
      <c r="U1899" s="60"/>
      <c r="V1899" s="60"/>
      <c r="W1899" s="60"/>
      <c r="X1899" s="60"/>
      <c r="Y1899" s="60"/>
    </row>
    <row r="1900" spans="1:25" x14ac:dyDescent="0.2">
      <c r="A1900" s="426"/>
      <c r="B1900" s="426"/>
      <c r="C1900" s="463"/>
      <c r="D1900" s="465"/>
      <c r="E1900" s="477"/>
      <c r="F1900" s="478"/>
      <c r="G1900" s="479"/>
      <c r="H1900" s="481"/>
      <c r="I1900" s="482"/>
      <c r="J1900" s="483"/>
      <c r="K1900" s="484"/>
      <c r="L1900" s="468"/>
      <c r="M1900" s="469"/>
      <c r="N1900" s="471"/>
      <c r="O1900" s="472"/>
      <c r="P1900" s="473"/>
      <c r="Q1900" s="60"/>
      <c r="R1900" s="60"/>
      <c r="S1900" s="60"/>
      <c r="T1900" s="60"/>
      <c r="U1900" s="60"/>
      <c r="V1900" s="60"/>
      <c r="W1900" s="60"/>
      <c r="X1900" s="60"/>
      <c r="Y1900" s="60"/>
    </row>
    <row r="1901" spans="1:25" ht="23.25" x14ac:dyDescent="0.35">
      <c r="A1901" s="426"/>
      <c r="B1901" s="426" t="s">
        <v>65</v>
      </c>
      <c r="D1901" s="252" t="s">
        <v>2778</v>
      </c>
      <c r="E1901" s="252"/>
      <c r="F1901" s="252"/>
      <c r="G1901" s="252"/>
      <c r="H1901" s="252"/>
      <c r="I1901" s="252"/>
      <c r="J1901" s="252"/>
      <c r="K1901" s="252"/>
      <c r="L1901" s="252"/>
      <c r="M1901" s="252"/>
      <c r="N1901" s="252"/>
      <c r="O1901" s="252"/>
      <c r="P1901" s="252"/>
      <c r="Q1901" s="60"/>
      <c r="R1901" s="60"/>
      <c r="S1901" s="60"/>
      <c r="T1901" s="60"/>
      <c r="U1901" s="60"/>
      <c r="V1901" s="60"/>
      <c r="W1901" s="60"/>
      <c r="X1901" s="60"/>
      <c r="Y1901" s="60"/>
    </row>
    <row r="1902" spans="1:25" s="60" customFormat="1" ht="12.75" x14ac:dyDescent="0.2">
      <c r="A1902" s="425"/>
      <c r="B1902" s="425" t="s">
        <v>65</v>
      </c>
      <c r="C1902" s="61" t="s">
        <v>2758</v>
      </c>
      <c r="D1902" s="143" t="s">
        <v>2759</v>
      </c>
      <c r="E1902" s="45" t="s">
        <v>1726</v>
      </c>
      <c r="F1902" s="45">
        <v>8</v>
      </c>
      <c r="G1902" s="46">
        <v>2.38</v>
      </c>
      <c r="H1902" s="73">
        <f t="shared" ref="H1902:H1911" si="266">G1902*0.95</f>
        <v>2.2609999999999997</v>
      </c>
      <c r="I1902" s="28" t="s">
        <v>216</v>
      </c>
      <c r="J1902" s="28" t="s">
        <v>14</v>
      </c>
      <c r="K1902" s="73">
        <f t="shared" ref="K1902:K1911" si="267">4*H1902</f>
        <v>9.0439999999999987</v>
      </c>
      <c r="L1902" s="458"/>
      <c r="M1902" s="459"/>
      <c r="N1902" s="29">
        <f t="shared" ref="N1902:N1911" si="268">O1902*G1902</f>
        <v>0</v>
      </c>
      <c r="O1902" s="257">
        <f t="shared" ref="O1902:O1911" si="269">M1902+L1902*F1902</f>
        <v>0</v>
      </c>
      <c r="P1902" s="261" t="s">
        <v>15</v>
      </c>
    </row>
    <row r="1903" spans="1:25" s="60" customFormat="1" ht="12.75" x14ac:dyDescent="0.2">
      <c r="A1903" s="425"/>
      <c r="B1903" s="425" t="s">
        <v>65</v>
      </c>
      <c r="C1903" s="104" t="s">
        <v>2760</v>
      </c>
      <c r="D1903" s="144" t="s">
        <v>2761</v>
      </c>
      <c r="E1903" s="26" t="s">
        <v>1726</v>
      </c>
      <c r="F1903" s="26">
        <v>8</v>
      </c>
      <c r="G1903" s="27">
        <v>2.38</v>
      </c>
      <c r="H1903" s="74">
        <f t="shared" si="266"/>
        <v>2.2609999999999997</v>
      </c>
      <c r="I1903" s="32" t="s">
        <v>216</v>
      </c>
      <c r="J1903" s="32" t="s">
        <v>14</v>
      </c>
      <c r="K1903" s="74">
        <f t="shared" si="267"/>
        <v>9.0439999999999987</v>
      </c>
      <c r="L1903" s="454"/>
      <c r="M1903" s="455"/>
      <c r="N1903" s="33">
        <f t="shared" si="268"/>
        <v>0</v>
      </c>
      <c r="O1903" s="258">
        <f t="shared" si="269"/>
        <v>0</v>
      </c>
      <c r="P1903" s="262" t="s">
        <v>15</v>
      </c>
    </row>
    <row r="1904" spans="1:25" s="60" customFormat="1" ht="12.75" x14ac:dyDescent="0.2">
      <c r="A1904" s="425"/>
      <c r="B1904" s="425" t="s">
        <v>65</v>
      </c>
      <c r="C1904" s="104" t="s">
        <v>2762</v>
      </c>
      <c r="D1904" s="144" t="s">
        <v>2763</v>
      </c>
      <c r="E1904" s="26" t="s">
        <v>1726</v>
      </c>
      <c r="F1904" s="26">
        <v>8</v>
      </c>
      <c r="G1904" s="27">
        <v>2.5499999999999998</v>
      </c>
      <c r="H1904" s="74">
        <f t="shared" si="266"/>
        <v>2.4224999999999999</v>
      </c>
      <c r="I1904" s="32" t="s">
        <v>216</v>
      </c>
      <c r="J1904" s="32" t="s">
        <v>14</v>
      </c>
      <c r="K1904" s="74">
        <f t="shared" si="267"/>
        <v>9.69</v>
      </c>
      <c r="L1904" s="454"/>
      <c r="M1904" s="455"/>
      <c r="N1904" s="33">
        <f t="shared" si="268"/>
        <v>0</v>
      </c>
      <c r="O1904" s="258">
        <f t="shared" si="269"/>
        <v>0</v>
      </c>
      <c r="P1904" s="262" t="s">
        <v>15</v>
      </c>
    </row>
    <row r="1905" spans="1:25" s="60" customFormat="1" ht="12.75" x14ac:dyDescent="0.2">
      <c r="A1905" s="425"/>
      <c r="B1905" s="425" t="s">
        <v>65</v>
      </c>
      <c r="C1905" s="104" t="s">
        <v>2764</v>
      </c>
      <c r="D1905" s="144" t="s">
        <v>2765</v>
      </c>
      <c r="E1905" s="26" t="s">
        <v>1726</v>
      </c>
      <c r="F1905" s="26">
        <v>8</v>
      </c>
      <c r="G1905" s="27">
        <v>2.38</v>
      </c>
      <c r="H1905" s="74">
        <f t="shared" si="266"/>
        <v>2.2609999999999997</v>
      </c>
      <c r="I1905" s="32" t="s">
        <v>216</v>
      </c>
      <c r="J1905" s="32" t="s">
        <v>14</v>
      </c>
      <c r="K1905" s="74">
        <f t="shared" si="267"/>
        <v>9.0439999999999987</v>
      </c>
      <c r="L1905" s="454"/>
      <c r="M1905" s="455"/>
      <c r="N1905" s="33">
        <f t="shared" si="268"/>
        <v>0</v>
      </c>
      <c r="O1905" s="258">
        <f t="shared" si="269"/>
        <v>0</v>
      </c>
      <c r="P1905" s="262" t="s">
        <v>15</v>
      </c>
    </row>
    <row r="1906" spans="1:25" s="60" customFormat="1" ht="12.75" x14ac:dyDescent="0.2">
      <c r="A1906" s="425"/>
      <c r="B1906" s="425" t="s">
        <v>65</v>
      </c>
      <c r="C1906" s="104" t="s">
        <v>2766</v>
      </c>
      <c r="D1906" s="144" t="s">
        <v>2767</v>
      </c>
      <c r="E1906" s="26" t="s">
        <v>1726</v>
      </c>
      <c r="F1906" s="26">
        <v>8</v>
      </c>
      <c r="G1906" s="27">
        <v>2.38</v>
      </c>
      <c r="H1906" s="74">
        <f t="shared" si="266"/>
        <v>2.2609999999999997</v>
      </c>
      <c r="I1906" s="32" t="s">
        <v>216</v>
      </c>
      <c r="J1906" s="32" t="s">
        <v>14</v>
      </c>
      <c r="K1906" s="74">
        <f t="shared" si="267"/>
        <v>9.0439999999999987</v>
      </c>
      <c r="L1906" s="454"/>
      <c r="M1906" s="455"/>
      <c r="N1906" s="33">
        <f t="shared" si="268"/>
        <v>0</v>
      </c>
      <c r="O1906" s="258">
        <f t="shared" si="269"/>
        <v>0</v>
      </c>
      <c r="P1906" s="262" t="s">
        <v>15</v>
      </c>
    </row>
    <row r="1907" spans="1:25" s="60" customFormat="1" ht="12.75" x14ac:dyDescent="0.2">
      <c r="A1907" s="425"/>
      <c r="B1907" s="425" t="s">
        <v>65</v>
      </c>
      <c r="C1907" s="104" t="s">
        <v>2768</v>
      </c>
      <c r="D1907" s="144" t="s">
        <v>2769</v>
      </c>
      <c r="E1907" s="26" t="s">
        <v>1726</v>
      </c>
      <c r="F1907" s="26">
        <v>8</v>
      </c>
      <c r="G1907" s="27">
        <v>2.5499999999999998</v>
      </c>
      <c r="H1907" s="74">
        <f t="shared" si="266"/>
        <v>2.4224999999999999</v>
      </c>
      <c r="I1907" s="32" t="s">
        <v>216</v>
      </c>
      <c r="J1907" s="32" t="s">
        <v>14</v>
      </c>
      <c r="K1907" s="74">
        <f t="shared" si="267"/>
        <v>9.69</v>
      </c>
      <c r="L1907" s="454"/>
      <c r="M1907" s="455"/>
      <c r="N1907" s="33">
        <f t="shared" si="268"/>
        <v>0</v>
      </c>
      <c r="O1907" s="258">
        <f t="shared" si="269"/>
        <v>0</v>
      </c>
      <c r="P1907" s="262" t="s">
        <v>15</v>
      </c>
    </row>
    <row r="1908" spans="1:25" s="60" customFormat="1" ht="12.75" x14ac:dyDescent="0.2">
      <c r="A1908" s="425"/>
      <c r="B1908" s="425" t="s">
        <v>65</v>
      </c>
      <c r="C1908" s="104" t="s">
        <v>2770</v>
      </c>
      <c r="D1908" s="144" t="s">
        <v>2771</v>
      </c>
      <c r="E1908" s="26" t="s">
        <v>1726</v>
      </c>
      <c r="F1908" s="26">
        <v>8</v>
      </c>
      <c r="G1908" s="27">
        <v>2.5499999999999998</v>
      </c>
      <c r="H1908" s="74">
        <f t="shared" si="266"/>
        <v>2.4224999999999999</v>
      </c>
      <c r="I1908" s="32" t="s">
        <v>216</v>
      </c>
      <c r="J1908" s="32" t="s">
        <v>14</v>
      </c>
      <c r="K1908" s="74">
        <f t="shared" si="267"/>
        <v>9.69</v>
      </c>
      <c r="L1908" s="454"/>
      <c r="M1908" s="455"/>
      <c r="N1908" s="33">
        <f t="shared" si="268"/>
        <v>0</v>
      </c>
      <c r="O1908" s="258">
        <f t="shared" si="269"/>
        <v>0</v>
      </c>
      <c r="P1908" s="262" t="s">
        <v>15</v>
      </c>
    </row>
    <row r="1909" spans="1:25" s="60" customFormat="1" ht="12.75" x14ac:dyDescent="0.2">
      <c r="A1909" s="425"/>
      <c r="B1909" s="425" t="s">
        <v>65</v>
      </c>
      <c r="C1909" s="104" t="s">
        <v>2772</v>
      </c>
      <c r="D1909" s="144" t="s">
        <v>2773</v>
      </c>
      <c r="E1909" s="26" t="s">
        <v>1726</v>
      </c>
      <c r="F1909" s="26">
        <v>8</v>
      </c>
      <c r="G1909" s="27">
        <v>2.4300000000000002</v>
      </c>
      <c r="H1909" s="74">
        <f t="shared" si="266"/>
        <v>2.3085</v>
      </c>
      <c r="I1909" s="32" t="s">
        <v>216</v>
      </c>
      <c r="J1909" s="32" t="s">
        <v>14</v>
      </c>
      <c r="K1909" s="74">
        <f t="shared" si="267"/>
        <v>9.234</v>
      </c>
      <c r="L1909" s="454"/>
      <c r="M1909" s="455"/>
      <c r="N1909" s="33">
        <f t="shared" si="268"/>
        <v>0</v>
      </c>
      <c r="O1909" s="258">
        <f t="shared" si="269"/>
        <v>0</v>
      </c>
      <c r="P1909" s="262" t="s">
        <v>15</v>
      </c>
    </row>
    <row r="1910" spans="1:25" s="60" customFormat="1" ht="12.75" x14ac:dyDescent="0.2">
      <c r="A1910" s="425"/>
      <c r="B1910" s="425" t="s">
        <v>65</v>
      </c>
      <c r="C1910" s="104" t="s">
        <v>2774</v>
      </c>
      <c r="D1910" s="144" t="s">
        <v>2775</v>
      </c>
      <c r="E1910" s="26" t="s">
        <v>1726</v>
      </c>
      <c r="F1910" s="26">
        <v>8</v>
      </c>
      <c r="G1910" s="27">
        <v>2.85</v>
      </c>
      <c r="H1910" s="74">
        <f t="shared" si="266"/>
        <v>2.7075</v>
      </c>
      <c r="I1910" s="32" t="s">
        <v>216</v>
      </c>
      <c r="J1910" s="32" t="s">
        <v>14</v>
      </c>
      <c r="K1910" s="74">
        <f t="shared" si="267"/>
        <v>10.83</v>
      </c>
      <c r="L1910" s="454"/>
      <c r="M1910" s="455"/>
      <c r="N1910" s="33">
        <f t="shared" si="268"/>
        <v>0</v>
      </c>
      <c r="O1910" s="258">
        <f t="shared" si="269"/>
        <v>0</v>
      </c>
      <c r="P1910" s="262" t="s">
        <v>15</v>
      </c>
    </row>
    <row r="1911" spans="1:25" s="60" customFormat="1" ht="12.75" x14ac:dyDescent="0.2">
      <c r="A1911" s="425"/>
      <c r="B1911" s="425" t="s">
        <v>65</v>
      </c>
      <c r="C1911" s="62" t="s">
        <v>2776</v>
      </c>
      <c r="D1911" s="50" t="s">
        <v>2777</v>
      </c>
      <c r="E1911" s="36" t="s">
        <v>1726</v>
      </c>
      <c r="F1911" s="36">
        <v>8</v>
      </c>
      <c r="G1911" s="37">
        <v>2.85</v>
      </c>
      <c r="H1911" s="75">
        <f t="shared" si="266"/>
        <v>2.7075</v>
      </c>
      <c r="I1911" s="38" t="s">
        <v>216</v>
      </c>
      <c r="J1911" s="38" t="s">
        <v>14</v>
      </c>
      <c r="K1911" s="75">
        <f t="shared" si="267"/>
        <v>10.83</v>
      </c>
      <c r="L1911" s="456"/>
      <c r="M1911" s="457"/>
      <c r="N1911" s="39">
        <f t="shared" si="268"/>
        <v>0</v>
      </c>
      <c r="O1911" s="259">
        <f t="shared" si="269"/>
        <v>0</v>
      </c>
      <c r="P1911" s="263" t="s">
        <v>15</v>
      </c>
    </row>
    <row r="1912" spans="1:25" x14ac:dyDescent="0.2">
      <c r="A1912" s="426"/>
      <c r="B1912" s="426"/>
      <c r="Q1912" s="60"/>
      <c r="R1912" s="60"/>
      <c r="S1912" s="60"/>
      <c r="T1912" s="60"/>
      <c r="U1912" s="60"/>
      <c r="V1912" s="60"/>
      <c r="W1912" s="60"/>
      <c r="X1912" s="60"/>
      <c r="Y1912" s="60"/>
    </row>
    <row r="1913" spans="1:25" ht="34.5" x14ac:dyDescent="0.2">
      <c r="A1913" s="426"/>
      <c r="B1913" s="426" t="s">
        <v>2606</v>
      </c>
      <c r="D1913" s="476" t="s">
        <v>2779</v>
      </c>
      <c r="E1913" s="476"/>
      <c r="F1913" s="476"/>
      <c r="G1913" s="476"/>
      <c r="H1913" s="476"/>
      <c r="I1913" s="476"/>
      <c r="J1913" s="476"/>
      <c r="K1913" s="476"/>
      <c r="Q1913" s="60"/>
      <c r="R1913" s="60"/>
      <c r="S1913" s="60"/>
      <c r="T1913" s="60"/>
      <c r="U1913" s="60"/>
      <c r="V1913" s="60"/>
      <c r="W1913" s="60"/>
      <c r="X1913" s="60"/>
      <c r="Y1913" s="60"/>
    </row>
    <row r="1914" spans="1:25" x14ac:dyDescent="0.2">
      <c r="A1914" s="427"/>
      <c r="B1914" s="427"/>
      <c r="C1914" s="24"/>
      <c r="D1914" s="24"/>
      <c r="E1914" s="477" t="s">
        <v>41</v>
      </c>
      <c r="F1914" s="478" t="s">
        <v>39</v>
      </c>
      <c r="G1914" s="479" t="s">
        <v>6</v>
      </c>
      <c r="H1914" s="481" t="s">
        <v>51</v>
      </c>
      <c r="I1914" s="482" t="s">
        <v>2</v>
      </c>
      <c r="J1914" s="483" t="s">
        <v>3</v>
      </c>
      <c r="K1914" s="484" t="s">
        <v>2474</v>
      </c>
      <c r="L1914" s="460" t="s">
        <v>7</v>
      </c>
      <c r="M1914" s="461"/>
      <c r="N1914" s="461"/>
      <c r="O1914" s="461"/>
      <c r="P1914" s="462"/>
      <c r="Q1914" s="60"/>
      <c r="R1914" s="60"/>
      <c r="S1914" s="60"/>
      <c r="T1914" s="60"/>
      <c r="U1914" s="60"/>
      <c r="V1914" s="60"/>
      <c r="W1914" s="60"/>
      <c r="X1914" s="60"/>
      <c r="Y1914" s="60"/>
    </row>
    <row r="1915" spans="1:25" ht="14.25" customHeight="1" x14ac:dyDescent="0.2">
      <c r="A1915" s="426"/>
      <c r="B1915" s="426"/>
      <c r="C1915" s="463" t="s">
        <v>0</v>
      </c>
      <c r="D1915" s="464" t="s">
        <v>1</v>
      </c>
      <c r="E1915" s="477"/>
      <c r="F1915" s="478"/>
      <c r="G1915" s="480"/>
      <c r="H1915" s="481"/>
      <c r="I1915" s="482"/>
      <c r="J1915" s="483"/>
      <c r="K1915" s="484"/>
      <c r="L1915" s="466" t="s">
        <v>8</v>
      </c>
      <c r="M1915" s="467"/>
      <c r="N1915" s="470" t="s">
        <v>4</v>
      </c>
      <c r="O1915" s="472" t="s">
        <v>9</v>
      </c>
      <c r="P1915" s="473" t="s">
        <v>52</v>
      </c>
      <c r="Q1915" s="60"/>
      <c r="R1915" s="60"/>
      <c r="S1915" s="60"/>
      <c r="T1915" s="60"/>
      <c r="U1915" s="60"/>
      <c r="V1915" s="60"/>
      <c r="W1915" s="60"/>
      <c r="X1915" s="60"/>
      <c r="Y1915" s="60"/>
    </row>
    <row r="1916" spans="1:25" x14ac:dyDescent="0.2">
      <c r="A1916" s="426"/>
      <c r="B1916" s="426"/>
      <c r="C1916" s="463"/>
      <c r="D1916" s="465"/>
      <c r="E1916" s="477"/>
      <c r="F1916" s="478"/>
      <c r="G1916" s="479"/>
      <c r="H1916" s="481"/>
      <c r="I1916" s="482"/>
      <c r="J1916" s="483"/>
      <c r="K1916" s="484"/>
      <c r="L1916" s="468"/>
      <c r="M1916" s="469"/>
      <c r="N1916" s="471"/>
      <c r="O1916" s="472"/>
      <c r="P1916" s="473"/>
      <c r="Q1916" s="60"/>
      <c r="R1916" s="60"/>
      <c r="S1916" s="60"/>
      <c r="T1916" s="60"/>
      <c r="U1916" s="60"/>
      <c r="V1916" s="60"/>
      <c r="W1916" s="60"/>
      <c r="X1916" s="60"/>
      <c r="Y1916" s="60"/>
    </row>
    <row r="1917" spans="1:25" ht="23.25" x14ac:dyDescent="0.35">
      <c r="A1917" s="426"/>
      <c r="B1917" s="426" t="s">
        <v>2606</v>
      </c>
      <c r="D1917" s="252" t="s">
        <v>2780</v>
      </c>
      <c r="E1917" s="252"/>
      <c r="F1917" s="252"/>
      <c r="G1917" s="252"/>
      <c r="H1917" s="252"/>
      <c r="I1917" s="252"/>
      <c r="J1917" s="252"/>
      <c r="K1917" s="252"/>
      <c r="L1917" s="252"/>
      <c r="M1917" s="252"/>
      <c r="N1917" s="252"/>
      <c r="O1917" s="252"/>
      <c r="P1917" s="252"/>
      <c r="Q1917" s="60"/>
      <c r="R1917" s="60"/>
      <c r="S1917" s="60"/>
      <c r="T1917" s="60"/>
      <c r="U1917" s="60"/>
      <c r="V1917" s="60"/>
      <c r="W1917" s="60"/>
      <c r="X1917" s="60"/>
      <c r="Y1917" s="60"/>
    </row>
    <row r="1918" spans="1:25" s="60" customFormat="1" ht="12.75" x14ac:dyDescent="0.2">
      <c r="A1918" s="425"/>
      <c r="B1918" s="425" t="s">
        <v>2606</v>
      </c>
      <c r="C1918" s="61" t="s">
        <v>2781</v>
      </c>
      <c r="D1918" s="143" t="s">
        <v>2782</v>
      </c>
      <c r="E1918" s="45" t="s">
        <v>1794</v>
      </c>
      <c r="F1918" s="45">
        <v>18</v>
      </c>
      <c r="G1918" s="46">
        <v>1.35</v>
      </c>
      <c r="H1918" s="73">
        <f>G1918*0.95</f>
        <v>1.2825</v>
      </c>
      <c r="I1918" s="486" t="s">
        <v>2834</v>
      </c>
      <c r="J1918" s="28" t="s">
        <v>14</v>
      </c>
      <c r="K1918" s="282">
        <f>H1918*2</f>
        <v>2.5649999999999999</v>
      </c>
      <c r="L1918" s="458"/>
      <c r="M1918" s="459"/>
      <c r="N1918" s="29">
        <f t="shared" ref="N1918:N1950" si="270">O1918*G1918</f>
        <v>0</v>
      </c>
      <c r="O1918" s="257">
        <f t="shared" ref="O1918:O1950" si="271">M1918+L1918*F1918</f>
        <v>0</v>
      </c>
      <c r="P1918" s="261" t="s">
        <v>15</v>
      </c>
    </row>
    <row r="1919" spans="1:25" s="60" customFormat="1" ht="12.75" x14ac:dyDescent="0.2">
      <c r="A1919" s="425"/>
      <c r="B1919" s="425" t="s">
        <v>2606</v>
      </c>
      <c r="C1919" s="104" t="s">
        <v>2783</v>
      </c>
      <c r="D1919" s="144" t="s">
        <v>2784</v>
      </c>
      <c r="E1919" s="26" t="s">
        <v>1794</v>
      </c>
      <c r="F1919" s="26">
        <v>18</v>
      </c>
      <c r="G1919" s="27">
        <v>1.35</v>
      </c>
      <c r="H1919" s="74">
        <f t="shared" ref="H1919:H1950" si="272">G1919*0.95</f>
        <v>1.2825</v>
      </c>
      <c r="I1919" s="487"/>
      <c r="J1919" s="32" t="s">
        <v>14</v>
      </c>
      <c r="K1919" s="283">
        <f t="shared" ref="K1919:K1921" si="273">H1919*2</f>
        <v>2.5649999999999999</v>
      </c>
      <c r="L1919" s="454"/>
      <c r="M1919" s="455"/>
      <c r="N1919" s="33">
        <f t="shared" si="270"/>
        <v>0</v>
      </c>
      <c r="O1919" s="258">
        <f t="shared" si="271"/>
        <v>0</v>
      </c>
      <c r="P1919" s="262" t="s">
        <v>15</v>
      </c>
    </row>
    <row r="1920" spans="1:25" s="60" customFormat="1" ht="12.75" x14ac:dyDescent="0.2">
      <c r="A1920" s="425"/>
      <c r="B1920" s="425" t="s">
        <v>2606</v>
      </c>
      <c r="C1920" s="104" t="s">
        <v>2785</v>
      </c>
      <c r="D1920" s="144" t="s">
        <v>2786</v>
      </c>
      <c r="E1920" s="26" t="s">
        <v>1794</v>
      </c>
      <c r="F1920" s="26">
        <v>18</v>
      </c>
      <c r="G1920" s="27">
        <v>1.4</v>
      </c>
      <c r="H1920" s="74">
        <f t="shared" si="272"/>
        <v>1.3299999999999998</v>
      </c>
      <c r="I1920" s="487"/>
      <c r="J1920" s="32" t="s">
        <v>14</v>
      </c>
      <c r="K1920" s="283">
        <f t="shared" si="273"/>
        <v>2.6599999999999997</v>
      </c>
      <c r="L1920" s="454"/>
      <c r="M1920" s="455"/>
      <c r="N1920" s="33">
        <f t="shared" si="270"/>
        <v>0</v>
      </c>
      <c r="O1920" s="258">
        <f t="shared" si="271"/>
        <v>0</v>
      </c>
      <c r="P1920" s="262" t="s">
        <v>15</v>
      </c>
    </row>
    <row r="1921" spans="1:25" s="60" customFormat="1" ht="12.75" x14ac:dyDescent="0.2">
      <c r="A1921" s="425"/>
      <c r="B1921" s="425" t="s">
        <v>2606</v>
      </c>
      <c r="C1921" s="62" t="s">
        <v>2787</v>
      </c>
      <c r="D1921" s="50" t="s">
        <v>2788</v>
      </c>
      <c r="E1921" s="36" t="s">
        <v>1794</v>
      </c>
      <c r="F1921" s="36">
        <v>18</v>
      </c>
      <c r="G1921" s="37">
        <v>2.75</v>
      </c>
      <c r="H1921" s="75">
        <f t="shared" si="272"/>
        <v>2.6124999999999998</v>
      </c>
      <c r="I1921" s="488"/>
      <c r="J1921" s="38" t="s">
        <v>14</v>
      </c>
      <c r="K1921" s="284">
        <f t="shared" si="273"/>
        <v>5.2249999999999996</v>
      </c>
      <c r="L1921" s="456"/>
      <c r="M1921" s="457"/>
      <c r="N1921" s="39">
        <f t="shared" si="270"/>
        <v>0</v>
      </c>
      <c r="O1921" s="259">
        <f t="shared" si="271"/>
        <v>0</v>
      </c>
      <c r="P1921" s="263" t="s">
        <v>15</v>
      </c>
    </row>
    <row r="1922" spans="1:25" ht="23.25" x14ac:dyDescent="0.35">
      <c r="A1922" s="426" t="s">
        <v>3807</v>
      </c>
      <c r="B1922" s="426" t="s">
        <v>2606</v>
      </c>
      <c r="D1922" s="252" t="s">
        <v>2789</v>
      </c>
      <c r="E1922" s="71"/>
      <c r="F1922" s="71"/>
      <c r="G1922" s="71"/>
      <c r="H1922" s="71"/>
      <c r="I1922" s="71"/>
      <c r="J1922" s="71"/>
      <c r="K1922" s="71"/>
      <c r="L1922" s="22"/>
      <c r="M1922" s="22"/>
      <c r="O1922" s="22"/>
      <c r="P1922" s="23"/>
      <c r="Q1922" s="60"/>
      <c r="R1922" s="60"/>
      <c r="S1922" s="60"/>
      <c r="T1922" s="60"/>
      <c r="U1922" s="60"/>
      <c r="V1922" s="60"/>
      <c r="W1922" s="60"/>
      <c r="X1922" s="60"/>
      <c r="Y1922" s="60"/>
    </row>
    <row r="1923" spans="1:25" s="60" customFormat="1" ht="12.75" customHeight="1" x14ac:dyDescent="0.2">
      <c r="A1923" s="425" t="s">
        <v>3807</v>
      </c>
      <c r="B1923" s="425" t="s">
        <v>2606</v>
      </c>
      <c r="C1923" s="61" t="s">
        <v>2790</v>
      </c>
      <c r="D1923" s="143" t="s">
        <v>2782</v>
      </c>
      <c r="E1923" s="45" t="s">
        <v>1791</v>
      </c>
      <c r="F1923" s="45">
        <v>1</v>
      </c>
      <c r="G1923" s="46">
        <v>11.5</v>
      </c>
      <c r="H1923" s="73">
        <f t="shared" si="272"/>
        <v>10.924999999999999</v>
      </c>
      <c r="I1923" s="486" t="s">
        <v>2834</v>
      </c>
      <c r="J1923" s="28" t="s">
        <v>14</v>
      </c>
      <c r="K1923" s="282">
        <f>H1923/5</f>
        <v>2.1849999999999996</v>
      </c>
      <c r="L1923" s="458"/>
      <c r="M1923" s="459"/>
      <c r="N1923" s="29">
        <f t="shared" si="270"/>
        <v>0</v>
      </c>
      <c r="O1923" s="257">
        <f t="shared" si="271"/>
        <v>0</v>
      </c>
      <c r="P1923" s="261" t="s">
        <v>15</v>
      </c>
    </row>
    <row r="1924" spans="1:25" s="60" customFormat="1" ht="15" customHeight="1" x14ac:dyDescent="0.2">
      <c r="A1924" s="425" t="s">
        <v>3807</v>
      </c>
      <c r="B1924" s="425" t="s">
        <v>2606</v>
      </c>
      <c r="C1924" s="104" t="s">
        <v>2791</v>
      </c>
      <c r="D1924" s="144" t="s">
        <v>2784</v>
      </c>
      <c r="E1924" s="26" t="s">
        <v>1791</v>
      </c>
      <c r="F1924" s="26">
        <v>1</v>
      </c>
      <c r="G1924" s="27">
        <v>11.5</v>
      </c>
      <c r="H1924" s="74">
        <f t="shared" si="272"/>
        <v>10.924999999999999</v>
      </c>
      <c r="I1924" s="487"/>
      <c r="J1924" s="32" t="s">
        <v>14</v>
      </c>
      <c r="K1924" s="283">
        <f t="shared" ref="K1924:K1926" si="274">H1924/5</f>
        <v>2.1849999999999996</v>
      </c>
      <c r="L1924" s="454"/>
      <c r="M1924" s="455"/>
      <c r="N1924" s="33">
        <f t="shared" si="270"/>
        <v>0</v>
      </c>
      <c r="O1924" s="258">
        <f t="shared" si="271"/>
        <v>0</v>
      </c>
      <c r="P1924" s="262" t="s">
        <v>15</v>
      </c>
    </row>
    <row r="1925" spans="1:25" s="60" customFormat="1" ht="15" customHeight="1" x14ac:dyDescent="0.2">
      <c r="A1925" s="425" t="s">
        <v>3807</v>
      </c>
      <c r="B1925" s="425" t="s">
        <v>2606</v>
      </c>
      <c r="C1925" s="104" t="s">
        <v>2792</v>
      </c>
      <c r="D1925" s="144" t="s">
        <v>2786</v>
      </c>
      <c r="E1925" s="26" t="s">
        <v>1791</v>
      </c>
      <c r="F1925" s="26">
        <v>1</v>
      </c>
      <c r="G1925" s="27">
        <v>11.85</v>
      </c>
      <c r="H1925" s="74">
        <f t="shared" si="272"/>
        <v>11.257499999999999</v>
      </c>
      <c r="I1925" s="487"/>
      <c r="J1925" s="32" t="s">
        <v>14</v>
      </c>
      <c r="K1925" s="283">
        <f t="shared" si="274"/>
        <v>2.2514999999999996</v>
      </c>
      <c r="L1925" s="454"/>
      <c r="M1925" s="455"/>
      <c r="N1925" s="33">
        <f t="shared" si="270"/>
        <v>0</v>
      </c>
      <c r="O1925" s="258">
        <f t="shared" si="271"/>
        <v>0</v>
      </c>
      <c r="P1925" s="262" t="s">
        <v>15</v>
      </c>
    </row>
    <row r="1926" spans="1:25" s="60" customFormat="1" ht="15" customHeight="1" x14ac:dyDescent="0.2">
      <c r="A1926" s="425" t="s">
        <v>3807</v>
      </c>
      <c r="B1926" s="425" t="s">
        <v>2606</v>
      </c>
      <c r="C1926" s="62" t="s">
        <v>2793</v>
      </c>
      <c r="D1926" s="50" t="s">
        <v>2788</v>
      </c>
      <c r="E1926" s="36" t="s">
        <v>1791</v>
      </c>
      <c r="F1926" s="36">
        <v>1</v>
      </c>
      <c r="G1926" s="37">
        <v>26</v>
      </c>
      <c r="H1926" s="75">
        <f t="shared" si="272"/>
        <v>24.7</v>
      </c>
      <c r="I1926" s="488"/>
      <c r="J1926" s="38" t="s">
        <v>14</v>
      </c>
      <c r="K1926" s="284">
        <f t="shared" si="274"/>
        <v>4.9399999999999995</v>
      </c>
      <c r="L1926" s="456"/>
      <c r="M1926" s="457"/>
      <c r="N1926" s="39">
        <f t="shared" si="270"/>
        <v>0</v>
      </c>
      <c r="O1926" s="259">
        <f t="shared" si="271"/>
        <v>0</v>
      </c>
      <c r="P1926" s="263" t="s">
        <v>15</v>
      </c>
    </row>
    <row r="1927" spans="1:25" ht="23.25" x14ac:dyDescent="0.35">
      <c r="A1927" s="426"/>
      <c r="B1927" s="426" t="s">
        <v>2606</v>
      </c>
      <c r="D1927" s="252" t="s">
        <v>2794</v>
      </c>
      <c r="E1927" s="71"/>
      <c r="F1927" s="71"/>
      <c r="G1927" s="71"/>
      <c r="H1927" s="71"/>
      <c r="I1927" s="71"/>
      <c r="J1927" s="71"/>
      <c r="K1927" s="71"/>
      <c r="L1927" s="22"/>
      <c r="M1927" s="22"/>
      <c r="O1927" s="22"/>
      <c r="P1927" s="23"/>
      <c r="Q1927" s="60"/>
      <c r="R1927" s="60"/>
      <c r="S1927" s="60"/>
      <c r="T1927" s="60"/>
      <c r="U1927" s="60"/>
      <c r="V1927" s="60"/>
      <c r="W1927" s="60"/>
      <c r="X1927" s="60"/>
      <c r="Y1927" s="60"/>
    </row>
    <row r="1928" spans="1:25" s="60" customFormat="1" ht="12.75" x14ac:dyDescent="0.2">
      <c r="A1928" s="425"/>
      <c r="B1928" s="425" t="s">
        <v>2606</v>
      </c>
      <c r="C1928" s="61" t="s">
        <v>2795</v>
      </c>
      <c r="D1928" s="49" t="s">
        <v>2796</v>
      </c>
      <c r="E1928" s="45" t="s">
        <v>1794</v>
      </c>
      <c r="F1928" s="45">
        <v>6</v>
      </c>
      <c r="G1928" s="153">
        <v>1.98</v>
      </c>
      <c r="H1928" s="154">
        <f t="shared" si="272"/>
        <v>1.881</v>
      </c>
      <c r="I1928" s="294" t="s">
        <v>2287</v>
      </c>
      <c r="J1928" s="28" t="s">
        <v>14</v>
      </c>
      <c r="K1928" s="320">
        <f t="shared" ref="K1928:K1939" si="275">H1928*2</f>
        <v>3.762</v>
      </c>
      <c r="L1928" s="458"/>
      <c r="M1928" s="459"/>
      <c r="N1928" s="29">
        <f t="shared" si="270"/>
        <v>0</v>
      </c>
      <c r="O1928" s="257">
        <f t="shared" si="271"/>
        <v>0</v>
      </c>
      <c r="P1928" s="261" t="s">
        <v>15</v>
      </c>
    </row>
    <row r="1929" spans="1:25" s="60" customFormat="1" ht="12.75" x14ac:dyDescent="0.2">
      <c r="A1929" s="425"/>
      <c r="B1929" s="425" t="s">
        <v>2606</v>
      </c>
      <c r="C1929" s="104" t="s">
        <v>2797</v>
      </c>
      <c r="D1929" s="9" t="s">
        <v>2798</v>
      </c>
      <c r="E1929" s="26" t="s">
        <v>1794</v>
      </c>
      <c r="F1929" s="26">
        <v>6</v>
      </c>
      <c r="G1929" s="27">
        <v>1</v>
      </c>
      <c r="H1929" s="74">
        <f t="shared" si="272"/>
        <v>0.95</v>
      </c>
      <c r="I1929" s="295" t="s">
        <v>2799</v>
      </c>
      <c r="J1929" s="32" t="s">
        <v>14</v>
      </c>
      <c r="K1929" s="283">
        <f t="shared" si="275"/>
        <v>1.9</v>
      </c>
      <c r="L1929" s="454"/>
      <c r="M1929" s="455"/>
      <c r="N1929" s="33">
        <f t="shared" si="270"/>
        <v>0</v>
      </c>
      <c r="O1929" s="258">
        <f t="shared" si="271"/>
        <v>0</v>
      </c>
      <c r="P1929" s="262" t="s">
        <v>15</v>
      </c>
    </row>
    <row r="1930" spans="1:25" s="60" customFormat="1" ht="12.75" x14ac:dyDescent="0.2">
      <c r="A1930" s="425"/>
      <c r="B1930" s="425" t="s">
        <v>2606</v>
      </c>
      <c r="C1930" s="104" t="s">
        <v>2800</v>
      </c>
      <c r="D1930" s="9" t="s">
        <v>2801</v>
      </c>
      <c r="E1930" s="26" t="s">
        <v>1794</v>
      </c>
      <c r="F1930" s="26">
        <v>10</v>
      </c>
      <c r="G1930" s="27">
        <v>2.2799999999999998</v>
      </c>
      <c r="H1930" s="74">
        <f t="shared" si="272"/>
        <v>2.1659999999999999</v>
      </c>
      <c r="I1930" s="295" t="s">
        <v>298</v>
      </c>
      <c r="J1930" s="32" t="s">
        <v>14</v>
      </c>
      <c r="K1930" s="283">
        <f t="shared" si="275"/>
        <v>4.3319999999999999</v>
      </c>
      <c r="L1930" s="454"/>
      <c r="M1930" s="455"/>
      <c r="N1930" s="33">
        <f t="shared" si="270"/>
        <v>0</v>
      </c>
      <c r="O1930" s="258">
        <f t="shared" si="271"/>
        <v>0</v>
      </c>
      <c r="P1930" s="262" t="s">
        <v>15</v>
      </c>
    </row>
    <row r="1931" spans="1:25" s="60" customFormat="1" ht="12.75" x14ac:dyDescent="0.2">
      <c r="A1931" s="425"/>
      <c r="B1931" s="425" t="s">
        <v>2606</v>
      </c>
      <c r="C1931" s="104" t="s">
        <v>2802</v>
      </c>
      <c r="D1931" s="9" t="s">
        <v>2803</v>
      </c>
      <c r="E1931" s="26" t="s">
        <v>1794</v>
      </c>
      <c r="F1931" s="26">
        <v>6</v>
      </c>
      <c r="G1931" s="27">
        <v>2.69</v>
      </c>
      <c r="H1931" s="74">
        <f t="shared" si="272"/>
        <v>2.5554999999999999</v>
      </c>
      <c r="I1931" s="295" t="s">
        <v>216</v>
      </c>
      <c r="J1931" s="32" t="s">
        <v>14</v>
      </c>
      <c r="K1931" s="283">
        <f t="shared" si="275"/>
        <v>5.1109999999999998</v>
      </c>
      <c r="L1931" s="454"/>
      <c r="M1931" s="455"/>
      <c r="N1931" s="33">
        <f t="shared" si="270"/>
        <v>0</v>
      </c>
      <c r="O1931" s="258">
        <f t="shared" si="271"/>
        <v>0</v>
      </c>
      <c r="P1931" s="262" t="s">
        <v>15</v>
      </c>
    </row>
    <row r="1932" spans="1:25" s="60" customFormat="1" ht="12.75" x14ac:dyDescent="0.2">
      <c r="A1932" s="425"/>
      <c r="B1932" s="425" t="s">
        <v>2606</v>
      </c>
      <c r="C1932" s="104" t="s">
        <v>2804</v>
      </c>
      <c r="D1932" s="9" t="s">
        <v>2805</v>
      </c>
      <c r="E1932" s="26" t="s">
        <v>1794</v>
      </c>
      <c r="F1932" s="26">
        <v>6</v>
      </c>
      <c r="G1932" s="27">
        <v>1.22</v>
      </c>
      <c r="H1932" s="74">
        <f t="shared" si="272"/>
        <v>1.159</v>
      </c>
      <c r="I1932" s="295" t="s">
        <v>2287</v>
      </c>
      <c r="J1932" s="32" t="s">
        <v>14</v>
      </c>
      <c r="K1932" s="283">
        <f t="shared" si="275"/>
        <v>2.3180000000000001</v>
      </c>
      <c r="L1932" s="454"/>
      <c r="M1932" s="455"/>
      <c r="N1932" s="33">
        <f t="shared" si="270"/>
        <v>0</v>
      </c>
      <c r="O1932" s="258">
        <f t="shared" si="271"/>
        <v>0</v>
      </c>
      <c r="P1932" s="262" t="s">
        <v>15</v>
      </c>
    </row>
    <row r="1933" spans="1:25" s="60" customFormat="1" ht="12.75" x14ac:dyDescent="0.2">
      <c r="A1933" s="425"/>
      <c r="B1933" s="425" t="s">
        <v>2606</v>
      </c>
      <c r="C1933" s="104" t="s">
        <v>2806</v>
      </c>
      <c r="D1933" s="9" t="s">
        <v>2807</v>
      </c>
      <c r="E1933" s="26" t="s">
        <v>1794</v>
      </c>
      <c r="F1933" s="26">
        <v>6</v>
      </c>
      <c r="G1933" s="27">
        <v>1.23</v>
      </c>
      <c r="H1933" s="74">
        <f t="shared" si="272"/>
        <v>1.1684999999999999</v>
      </c>
      <c r="I1933" s="295" t="s">
        <v>2287</v>
      </c>
      <c r="J1933" s="32" t="s">
        <v>14</v>
      </c>
      <c r="K1933" s="283">
        <f t="shared" si="275"/>
        <v>2.3369999999999997</v>
      </c>
      <c r="L1933" s="454"/>
      <c r="M1933" s="455"/>
      <c r="N1933" s="33">
        <f t="shared" si="270"/>
        <v>0</v>
      </c>
      <c r="O1933" s="258">
        <f t="shared" si="271"/>
        <v>0</v>
      </c>
      <c r="P1933" s="262" t="s">
        <v>15</v>
      </c>
    </row>
    <row r="1934" spans="1:25" s="60" customFormat="1" ht="12.75" x14ac:dyDescent="0.2">
      <c r="A1934" s="425"/>
      <c r="B1934" s="425" t="s">
        <v>2606</v>
      </c>
      <c r="C1934" s="104" t="s">
        <v>2808</v>
      </c>
      <c r="D1934" s="9" t="s">
        <v>2809</v>
      </c>
      <c r="E1934" s="26" t="s">
        <v>1794</v>
      </c>
      <c r="F1934" s="26">
        <v>6</v>
      </c>
      <c r="G1934" s="27">
        <v>1.29</v>
      </c>
      <c r="H1934" s="74">
        <f t="shared" si="272"/>
        <v>1.2255</v>
      </c>
      <c r="I1934" s="295" t="s">
        <v>2287</v>
      </c>
      <c r="J1934" s="32" t="s">
        <v>14</v>
      </c>
      <c r="K1934" s="283">
        <f t="shared" si="275"/>
        <v>2.4510000000000001</v>
      </c>
      <c r="L1934" s="454"/>
      <c r="M1934" s="455"/>
      <c r="N1934" s="33">
        <f t="shared" si="270"/>
        <v>0</v>
      </c>
      <c r="O1934" s="258">
        <f t="shared" si="271"/>
        <v>0</v>
      </c>
      <c r="P1934" s="262" t="s">
        <v>15</v>
      </c>
    </row>
    <row r="1935" spans="1:25" s="60" customFormat="1" ht="12.75" x14ac:dyDescent="0.2">
      <c r="A1935" s="425"/>
      <c r="B1935" s="425" t="s">
        <v>2606</v>
      </c>
      <c r="C1935" s="104" t="s">
        <v>2810</v>
      </c>
      <c r="D1935" s="9" t="s">
        <v>2811</v>
      </c>
      <c r="E1935" s="26" t="s">
        <v>1794</v>
      </c>
      <c r="F1935" s="26">
        <v>6</v>
      </c>
      <c r="G1935" s="27">
        <v>2.16</v>
      </c>
      <c r="H1935" s="74">
        <f t="shared" si="272"/>
        <v>2.052</v>
      </c>
      <c r="I1935" s="295"/>
      <c r="J1935" s="32" t="s">
        <v>14</v>
      </c>
      <c r="K1935" s="283">
        <f t="shared" si="275"/>
        <v>4.1040000000000001</v>
      </c>
      <c r="L1935" s="454"/>
      <c r="M1935" s="455"/>
      <c r="N1935" s="33">
        <f t="shared" si="270"/>
        <v>0</v>
      </c>
      <c r="O1935" s="258">
        <f t="shared" si="271"/>
        <v>0</v>
      </c>
      <c r="P1935" s="262" t="s">
        <v>15</v>
      </c>
    </row>
    <row r="1936" spans="1:25" s="60" customFormat="1" ht="12.75" x14ac:dyDescent="0.2">
      <c r="A1936" s="425"/>
      <c r="B1936" s="425" t="s">
        <v>2606</v>
      </c>
      <c r="C1936" s="104" t="s">
        <v>2812</v>
      </c>
      <c r="D1936" s="9" t="s">
        <v>2813</v>
      </c>
      <c r="E1936" s="26" t="s">
        <v>1794</v>
      </c>
      <c r="F1936" s="26">
        <v>6</v>
      </c>
      <c r="G1936" s="27">
        <v>2.99</v>
      </c>
      <c r="H1936" s="74">
        <f t="shared" si="272"/>
        <v>2.8405</v>
      </c>
      <c r="I1936" s="295" t="s">
        <v>1814</v>
      </c>
      <c r="J1936" s="32" t="s">
        <v>14</v>
      </c>
      <c r="K1936" s="283">
        <f t="shared" si="275"/>
        <v>5.681</v>
      </c>
      <c r="L1936" s="454"/>
      <c r="M1936" s="455"/>
      <c r="N1936" s="33">
        <f t="shared" si="270"/>
        <v>0</v>
      </c>
      <c r="O1936" s="258">
        <f t="shared" si="271"/>
        <v>0</v>
      </c>
      <c r="P1936" s="262" t="s">
        <v>15</v>
      </c>
    </row>
    <row r="1937" spans="1:25" s="60" customFormat="1" ht="12.75" x14ac:dyDescent="0.2">
      <c r="A1937" s="425"/>
      <c r="B1937" s="425" t="s">
        <v>2606</v>
      </c>
      <c r="C1937" s="104" t="s">
        <v>2814</v>
      </c>
      <c r="D1937" s="9" t="s">
        <v>2815</v>
      </c>
      <c r="E1937" s="26" t="s">
        <v>1794</v>
      </c>
      <c r="F1937" s="26">
        <v>6</v>
      </c>
      <c r="G1937" s="27">
        <v>1.42</v>
      </c>
      <c r="H1937" s="74">
        <f t="shared" si="272"/>
        <v>1.349</v>
      </c>
      <c r="I1937" s="295" t="s">
        <v>2287</v>
      </c>
      <c r="J1937" s="32" t="s">
        <v>14</v>
      </c>
      <c r="K1937" s="283">
        <f t="shared" si="275"/>
        <v>2.698</v>
      </c>
      <c r="L1937" s="454"/>
      <c r="M1937" s="455"/>
      <c r="N1937" s="33">
        <f t="shared" si="270"/>
        <v>0</v>
      </c>
      <c r="O1937" s="258">
        <f t="shared" si="271"/>
        <v>0</v>
      </c>
      <c r="P1937" s="262" t="s">
        <v>15</v>
      </c>
    </row>
    <row r="1938" spans="1:25" s="60" customFormat="1" ht="12.75" x14ac:dyDescent="0.2">
      <c r="A1938" s="425"/>
      <c r="B1938" s="425" t="s">
        <v>2606</v>
      </c>
      <c r="C1938" s="104" t="s">
        <v>3889</v>
      </c>
      <c r="D1938" s="9" t="s">
        <v>3890</v>
      </c>
      <c r="E1938" s="26" t="s">
        <v>1794</v>
      </c>
      <c r="F1938" s="26">
        <v>6</v>
      </c>
      <c r="G1938" s="27">
        <v>1.27</v>
      </c>
      <c r="H1938" s="74">
        <f t="shared" ref="H1938" si="276">G1938*0.95</f>
        <v>1.2064999999999999</v>
      </c>
      <c r="I1938" s="295" t="s">
        <v>2287</v>
      </c>
      <c r="J1938" s="32" t="s">
        <v>14</v>
      </c>
      <c r="K1938" s="283">
        <f t="shared" ref="K1938" si="277">H1938*2</f>
        <v>2.4129999999999998</v>
      </c>
      <c r="L1938" s="454"/>
      <c r="M1938" s="455"/>
      <c r="N1938" s="33">
        <f t="shared" ref="N1938" si="278">O1938*G1938</f>
        <v>0</v>
      </c>
      <c r="O1938" s="258">
        <f t="shared" ref="O1938" si="279">M1938+L1938*F1938</f>
        <v>0</v>
      </c>
      <c r="P1938" s="262" t="s">
        <v>15</v>
      </c>
    </row>
    <row r="1939" spans="1:25" s="60" customFormat="1" ht="12.75" x14ac:dyDescent="0.2">
      <c r="A1939" s="425"/>
      <c r="B1939" s="425" t="s">
        <v>2606</v>
      </c>
      <c r="C1939" s="62" t="s">
        <v>2816</v>
      </c>
      <c r="D1939" s="10" t="s">
        <v>2817</v>
      </c>
      <c r="E1939" s="36" t="s">
        <v>1794</v>
      </c>
      <c r="F1939" s="36">
        <v>6</v>
      </c>
      <c r="G1939" s="37">
        <v>2.69</v>
      </c>
      <c r="H1939" s="75">
        <f t="shared" si="272"/>
        <v>2.5554999999999999</v>
      </c>
      <c r="I1939" s="296"/>
      <c r="J1939" s="38" t="s">
        <v>14</v>
      </c>
      <c r="K1939" s="284">
        <f t="shared" si="275"/>
        <v>5.1109999999999998</v>
      </c>
      <c r="L1939" s="456"/>
      <c r="M1939" s="457"/>
      <c r="N1939" s="39">
        <f t="shared" si="270"/>
        <v>0</v>
      </c>
      <c r="O1939" s="259">
        <f t="shared" si="271"/>
        <v>0</v>
      </c>
      <c r="P1939" s="263" t="s">
        <v>15</v>
      </c>
    </row>
    <row r="1940" spans="1:25" ht="23.25" x14ac:dyDescent="0.35">
      <c r="A1940" s="426" t="s">
        <v>3807</v>
      </c>
      <c r="B1940" s="426" t="s">
        <v>2606</v>
      </c>
      <c r="D1940" s="252" t="s">
        <v>2818</v>
      </c>
      <c r="E1940" s="71"/>
      <c r="F1940" s="71"/>
      <c r="G1940" s="71"/>
      <c r="H1940" s="71"/>
      <c r="I1940" s="71"/>
      <c r="J1940" s="71"/>
      <c r="K1940" s="71"/>
      <c r="L1940" s="22"/>
      <c r="M1940" s="22"/>
      <c r="O1940" s="22"/>
      <c r="P1940" s="23"/>
      <c r="Q1940" s="60"/>
      <c r="R1940" s="60"/>
      <c r="S1940" s="60"/>
      <c r="T1940" s="60"/>
      <c r="U1940" s="60"/>
      <c r="V1940" s="60"/>
      <c r="W1940" s="60"/>
      <c r="X1940" s="60"/>
      <c r="Y1940" s="60"/>
    </row>
    <row r="1941" spans="1:25" s="60" customFormat="1" ht="12.75" x14ac:dyDescent="0.2">
      <c r="A1941" s="425" t="s">
        <v>3807</v>
      </c>
      <c r="B1941" s="425" t="s">
        <v>2606</v>
      </c>
      <c r="C1941" s="61" t="s">
        <v>2819</v>
      </c>
      <c r="D1941" s="49" t="s">
        <v>2820</v>
      </c>
      <c r="E1941" s="45" t="s">
        <v>1791</v>
      </c>
      <c r="F1941" s="45">
        <v>1</v>
      </c>
      <c r="G1941" s="46">
        <v>10.47</v>
      </c>
      <c r="H1941" s="73">
        <f t="shared" si="272"/>
        <v>9.9465000000000003</v>
      </c>
      <c r="I1941" s="310" t="s">
        <v>2392</v>
      </c>
      <c r="J1941" s="28" t="s">
        <v>14</v>
      </c>
      <c r="K1941" s="282">
        <f t="shared" ref="K1941:K1950" si="280">H1941/5</f>
        <v>1.9893000000000001</v>
      </c>
      <c r="L1941" s="458"/>
      <c r="M1941" s="459"/>
      <c r="N1941" s="29">
        <f t="shared" si="270"/>
        <v>0</v>
      </c>
      <c r="O1941" s="257">
        <f t="shared" si="271"/>
        <v>0</v>
      </c>
      <c r="P1941" s="261" t="s">
        <v>15</v>
      </c>
    </row>
    <row r="1942" spans="1:25" s="60" customFormat="1" ht="12.75" x14ac:dyDescent="0.2">
      <c r="A1942" s="425" t="s">
        <v>3807</v>
      </c>
      <c r="B1942" s="425" t="s">
        <v>2606</v>
      </c>
      <c r="C1942" s="104" t="s">
        <v>2821</v>
      </c>
      <c r="D1942" s="9" t="s">
        <v>2822</v>
      </c>
      <c r="E1942" s="26" t="s">
        <v>1791</v>
      </c>
      <c r="F1942" s="26">
        <v>1</v>
      </c>
      <c r="G1942" s="27">
        <v>37.89</v>
      </c>
      <c r="H1942" s="74">
        <f t="shared" si="272"/>
        <v>35.9955</v>
      </c>
      <c r="I1942" s="311"/>
      <c r="J1942" s="32" t="s">
        <v>14</v>
      </c>
      <c r="K1942" s="283">
        <f t="shared" si="280"/>
        <v>7.1990999999999996</v>
      </c>
      <c r="L1942" s="454"/>
      <c r="M1942" s="455"/>
      <c r="N1942" s="33">
        <f t="shared" si="270"/>
        <v>0</v>
      </c>
      <c r="O1942" s="258">
        <f t="shared" si="271"/>
        <v>0</v>
      </c>
      <c r="P1942" s="262" t="s">
        <v>15</v>
      </c>
    </row>
    <row r="1943" spans="1:25" s="60" customFormat="1" ht="12.75" x14ac:dyDescent="0.2">
      <c r="A1943" s="425" t="s">
        <v>3807</v>
      </c>
      <c r="B1943" s="425" t="s">
        <v>2606</v>
      </c>
      <c r="C1943" s="104"/>
      <c r="D1943" s="318" t="s">
        <v>2823</v>
      </c>
      <c r="E1943" s="150"/>
      <c r="F1943" s="290"/>
      <c r="G1943" s="291"/>
      <c r="H1943" s="319"/>
      <c r="I1943" s="311"/>
      <c r="J1943" s="102"/>
      <c r="K1943" s="321"/>
      <c r="L1943" s="454"/>
      <c r="M1943" s="455"/>
      <c r="N1943" s="33">
        <f>O1943*G1943</f>
        <v>0</v>
      </c>
      <c r="O1943" s="258">
        <f>M1943+L1943*F1943</f>
        <v>0</v>
      </c>
      <c r="P1943" s="262" t="s">
        <v>15</v>
      </c>
    </row>
    <row r="1944" spans="1:25" s="60" customFormat="1" ht="12.75" x14ac:dyDescent="0.2">
      <c r="A1944" s="425" t="s">
        <v>3807</v>
      </c>
      <c r="B1944" s="425" t="s">
        <v>2835</v>
      </c>
      <c r="C1944" s="104" t="s">
        <v>3938</v>
      </c>
      <c r="D1944" s="9" t="s">
        <v>3939</v>
      </c>
      <c r="E1944" s="26" t="s">
        <v>1791</v>
      </c>
      <c r="F1944" s="26">
        <v>1</v>
      </c>
      <c r="G1944" s="27">
        <v>22.74</v>
      </c>
      <c r="H1944" s="74">
        <f t="shared" ref="H1944" si="281">G1944*0.95</f>
        <v>21.602999999999998</v>
      </c>
      <c r="I1944" s="32"/>
      <c r="J1944" s="32" t="s">
        <v>14</v>
      </c>
      <c r="K1944" s="210">
        <f t="shared" ref="K1944" si="282">H1944/5</f>
        <v>4.3205999999999998</v>
      </c>
      <c r="L1944" s="454"/>
      <c r="M1944" s="455"/>
      <c r="N1944" s="33">
        <f t="shared" ref="N1944" si="283">O1944*G1944</f>
        <v>0</v>
      </c>
      <c r="O1944" s="258">
        <f t="shared" ref="O1944" si="284">M1944+L1944*F1944</f>
        <v>0</v>
      </c>
      <c r="P1944" s="262" t="s">
        <v>15</v>
      </c>
    </row>
    <row r="1945" spans="1:25" s="60" customFormat="1" ht="12.75" x14ac:dyDescent="0.2">
      <c r="A1945" s="425" t="s">
        <v>3807</v>
      </c>
      <c r="B1945" s="425" t="s">
        <v>2606</v>
      </c>
      <c r="C1945" s="104"/>
      <c r="D1945" s="318" t="s">
        <v>3940</v>
      </c>
      <c r="E1945" s="150"/>
      <c r="F1945" s="290"/>
      <c r="G1945" s="291"/>
      <c r="H1945" s="319"/>
      <c r="I1945" s="311"/>
      <c r="J1945" s="102"/>
      <c r="K1945" s="321"/>
      <c r="L1945" s="454"/>
      <c r="M1945" s="455"/>
      <c r="N1945" s="33">
        <f>O1945*G1945</f>
        <v>0</v>
      </c>
      <c r="O1945" s="258">
        <f>M1945+L1945*F1945</f>
        <v>0</v>
      </c>
      <c r="P1945" s="262" t="s">
        <v>15</v>
      </c>
    </row>
    <row r="1946" spans="1:25" s="60" customFormat="1" ht="12.75" x14ac:dyDescent="0.2">
      <c r="A1946" s="425" t="s">
        <v>3807</v>
      </c>
      <c r="B1946" s="425" t="s">
        <v>2606</v>
      </c>
      <c r="C1946" s="104" t="s">
        <v>2824</v>
      </c>
      <c r="D1946" s="9" t="s">
        <v>2825</v>
      </c>
      <c r="E1946" s="26" t="s">
        <v>1791</v>
      </c>
      <c r="F1946" s="26">
        <v>1</v>
      </c>
      <c r="G1946" s="27">
        <v>13.68</v>
      </c>
      <c r="H1946" s="74">
        <f t="shared" si="272"/>
        <v>12.995999999999999</v>
      </c>
      <c r="I1946" s="311"/>
      <c r="J1946" s="32" t="s">
        <v>14</v>
      </c>
      <c r="K1946" s="283">
        <f t="shared" si="280"/>
        <v>2.5991999999999997</v>
      </c>
      <c r="L1946" s="454"/>
      <c r="M1946" s="455"/>
      <c r="N1946" s="33">
        <f t="shared" si="270"/>
        <v>0</v>
      </c>
      <c r="O1946" s="258">
        <f t="shared" si="271"/>
        <v>0</v>
      </c>
      <c r="P1946" s="262" t="s">
        <v>15</v>
      </c>
    </row>
    <row r="1947" spans="1:25" s="60" customFormat="1" ht="12.75" x14ac:dyDescent="0.2">
      <c r="A1947" s="425" t="s">
        <v>3807</v>
      </c>
      <c r="B1947" s="425" t="s">
        <v>2606</v>
      </c>
      <c r="C1947" s="104" t="s">
        <v>2826</v>
      </c>
      <c r="D1947" s="9" t="s">
        <v>2827</v>
      </c>
      <c r="E1947" s="26" t="s">
        <v>1791</v>
      </c>
      <c r="F1947" s="26">
        <v>1</v>
      </c>
      <c r="G1947" s="27">
        <v>20.21</v>
      </c>
      <c r="H1947" s="74">
        <f t="shared" si="272"/>
        <v>19.1995</v>
      </c>
      <c r="I1947" s="311"/>
      <c r="J1947" s="32" t="s">
        <v>14</v>
      </c>
      <c r="K1947" s="283">
        <f t="shared" si="280"/>
        <v>3.8399000000000001</v>
      </c>
      <c r="L1947" s="454"/>
      <c r="M1947" s="455"/>
      <c r="N1947" s="33">
        <f t="shared" si="270"/>
        <v>0</v>
      </c>
      <c r="O1947" s="258">
        <f t="shared" si="271"/>
        <v>0</v>
      </c>
      <c r="P1947" s="262" t="s">
        <v>15</v>
      </c>
    </row>
    <row r="1948" spans="1:25" s="60" customFormat="1" ht="12.75" x14ac:dyDescent="0.2">
      <c r="A1948" s="425" t="s">
        <v>3807</v>
      </c>
      <c r="B1948" s="425" t="s">
        <v>2606</v>
      </c>
      <c r="C1948" s="104" t="s">
        <v>2828</v>
      </c>
      <c r="D1948" s="9" t="s">
        <v>2829</v>
      </c>
      <c r="E1948" s="26" t="s">
        <v>1791</v>
      </c>
      <c r="F1948" s="26">
        <v>1</v>
      </c>
      <c r="G1948" s="27">
        <v>10.53</v>
      </c>
      <c r="H1948" s="74">
        <f t="shared" si="272"/>
        <v>10.003499999999999</v>
      </c>
      <c r="I1948" s="311" t="s">
        <v>216</v>
      </c>
      <c r="J1948" s="32" t="s">
        <v>14</v>
      </c>
      <c r="K1948" s="283">
        <f t="shared" si="280"/>
        <v>2.0006999999999997</v>
      </c>
      <c r="L1948" s="454"/>
      <c r="M1948" s="455"/>
      <c r="N1948" s="33">
        <f t="shared" si="270"/>
        <v>0</v>
      </c>
      <c r="O1948" s="258">
        <f t="shared" si="271"/>
        <v>0</v>
      </c>
      <c r="P1948" s="262" t="s">
        <v>15</v>
      </c>
    </row>
    <row r="1949" spans="1:25" s="60" customFormat="1" ht="12.75" x14ac:dyDescent="0.2">
      <c r="A1949" s="425" t="s">
        <v>3807</v>
      </c>
      <c r="B1949" s="425" t="s">
        <v>2606</v>
      </c>
      <c r="C1949" s="104" t="s">
        <v>2830</v>
      </c>
      <c r="D1949" s="9" t="s">
        <v>2831</v>
      </c>
      <c r="E1949" s="26" t="s">
        <v>1791</v>
      </c>
      <c r="F1949" s="26">
        <v>1</v>
      </c>
      <c r="G1949" s="27">
        <v>16</v>
      </c>
      <c r="H1949" s="74">
        <f t="shared" si="272"/>
        <v>15.2</v>
      </c>
      <c r="I1949" s="311" t="s">
        <v>2287</v>
      </c>
      <c r="J1949" s="32" t="s">
        <v>14</v>
      </c>
      <c r="K1949" s="283">
        <f t="shared" si="280"/>
        <v>3.04</v>
      </c>
      <c r="L1949" s="454"/>
      <c r="M1949" s="455"/>
      <c r="N1949" s="33">
        <f t="shared" si="270"/>
        <v>0</v>
      </c>
      <c r="O1949" s="258">
        <f t="shared" si="271"/>
        <v>0</v>
      </c>
      <c r="P1949" s="262" t="s">
        <v>15</v>
      </c>
    </row>
    <row r="1950" spans="1:25" s="322" customFormat="1" ht="12.75" x14ac:dyDescent="0.2">
      <c r="A1950" s="425" t="s">
        <v>3807</v>
      </c>
      <c r="B1950" s="425" t="s">
        <v>2606</v>
      </c>
      <c r="C1950" s="104" t="s">
        <v>2832</v>
      </c>
      <c r="D1950" s="9" t="s">
        <v>2833</v>
      </c>
      <c r="E1950" s="26" t="s">
        <v>1791</v>
      </c>
      <c r="F1950" s="26">
        <v>1</v>
      </c>
      <c r="G1950" s="27">
        <v>10.74</v>
      </c>
      <c r="H1950" s="74">
        <f t="shared" si="272"/>
        <v>10.202999999999999</v>
      </c>
      <c r="I1950" s="311"/>
      <c r="J1950" s="32" t="s">
        <v>14</v>
      </c>
      <c r="K1950" s="283">
        <f t="shared" si="280"/>
        <v>2.0406</v>
      </c>
      <c r="L1950" s="454"/>
      <c r="M1950" s="455"/>
      <c r="N1950" s="33">
        <f t="shared" si="270"/>
        <v>0</v>
      </c>
      <c r="O1950" s="258">
        <f t="shared" si="271"/>
        <v>0</v>
      </c>
      <c r="P1950" s="262" t="s">
        <v>15</v>
      </c>
      <c r="Q1950" s="60"/>
      <c r="R1950" s="60"/>
      <c r="S1950" s="60"/>
      <c r="T1950" s="60"/>
      <c r="U1950" s="60"/>
      <c r="V1950" s="60"/>
      <c r="W1950" s="60"/>
      <c r="X1950" s="60"/>
      <c r="Y1950" s="60"/>
    </row>
    <row r="1951" spans="1:25" s="322" customFormat="1" ht="12.75" x14ac:dyDescent="0.2">
      <c r="A1951" s="425" t="s">
        <v>3807</v>
      </c>
      <c r="B1951" s="425" t="s">
        <v>2606</v>
      </c>
      <c r="C1951" s="62" t="s">
        <v>3776</v>
      </c>
      <c r="D1951" s="10" t="s">
        <v>3819</v>
      </c>
      <c r="E1951" s="36" t="s">
        <v>1791</v>
      </c>
      <c r="F1951" s="36">
        <v>1</v>
      </c>
      <c r="G1951" s="37">
        <v>11.58</v>
      </c>
      <c r="H1951" s="75">
        <f t="shared" ref="H1951" si="285">G1951*0.95</f>
        <v>11.000999999999999</v>
      </c>
      <c r="I1951" s="312"/>
      <c r="J1951" s="38" t="s">
        <v>14</v>
      </c>
      <c r="K1951" s="284">
        <f t="shared" ref="K1951" si="286">H1951/5</f>
        <v>2.2001999999999997</v>
      </c>
      <c r="L1951" s="456"/>
      <c r="M1951" s="457"/>
      <c r="N1951" s="39">
        <f t="shared" ref="N1951" si="287">O1951*G1951</f>
        <v>0</v>
      </c>
      <c r="O1951" s="259">
        <f t="shared" ref="O1951" si="288">M1951+L1951*F1951</f>
        <v>0</v>
      </c>
      <c r="P1951" s="263" t="s">
        <v>15</v>
      </c>
      <c r="Q1951" s="60"/>
      <c r="R1951" s="60"/>
      <c r="S1951" s="60"/>
      <c r="T1951" s="60"/>
      <c r="U1951" s="60"/>
      <c r="V1951" s="60"/>
      <c r="W1951" s="60"/>
      <c r="X1951" s="60"/>
      <c r="Y1951" s="60"/>
    </row>
    <row r="1952" spans="1:25" x14ac:dyDescent="0.2">
      <c r="A1952" s="426"/>
      <c r="B1952" s="426"/>
      <c r="Q1952" s="60"/>
      <c r="R1952" s="60"/>
      <c r="S1952" s="60"/>
      <c r="T1952" s="60"/>
      <c r="U1952" s="60"/>
      <c r="V1952" s="60"/>
      <c r="W1952" s="60"/>
      <c r="X1952" s="60"/>
      <c r="Y1952" s="60"/>
    </row>
    <row r="1953" spans="1:25" x14ac:dyDescent="0.2">
      <c r="A1953" s="426"/>
      <c r="B1953" s="426"/>
      <c r="Q1953" s="60"/>
      <c r="R1953" s="60"/>
      <c r="S1953" s="60"/>
      <c r="T1953" s="60"/>
      <c r="U1953" s="60"/>
      <c r="V1953" s="60"/>
      <c r="W1953" s="60"/>
      <c r="X1953" s="60"/>
      <c r="Y1953" s="60"/>
    </row>
    <row r="1954" spans="1:25" ht="34.5" x14ac:dyDescent="0.2">
      <c r="A1954" s="426"/>
      <c r="B1954" s="426" t="s">
        <v>2835</v>
      </c>
      <c r="D1954" s="476" t="s">
        <v>2835</v>
      </c>
      <c r="E1954" s="476"/>
      <c r="F1954" s="476"/>
      <c r="G1954" s="476"/>
      <c r="H1954" s="476"/>
      <c r="I1954" s="476"/>
      <c r="J1954" s="476"/>
      <c r="K1954" s="476"/>
      <c r="Q1954" s="60"/>
      <c r="R1954" s="60"/>
      <c r="S1954" s="60"/>
      <c r="T1954" s="60"/>
      <c r="U1954" s="60"/>
      <c r="V1954" s="60"/>
      <c r="W1954" s="60"/>
      <c r="X1954" s="60"/>
      <c r="Y1954" s="60"/>
    </row>
    <row r="1955" spans="1:25" x14ac:dyDescent="0.2">
      <c r="A1955" s="427"/>
      <c r="B1955" s="427"/>
      <c r="C1955" s="24"/>
      <c r="D1955" s="24"/>
      <c r="E1955" s="477" t="s">
        <v>41</v>
      </c>
      <c r="F1955" s="478" t="s">
        <v>39</v>
      </c>
      <c r="G1955" s="479" t="s">
        <v>6</v>
      </c>
      <c r="H1955" s="481" t="s">
        <v>51</v>
      </c>
      <c r="I1955" s="482" t="s">
        <v>2</v>
      </c>
      <c r="J1955" s="483" t="s">
        <v>3</v>
      </c>
      <c r="K1955" s="484" t="s">
        <v>2474</v>
      </c>
      <c r="L1955" s="460" t="s">
        <v>7</v>
      </c>
      <c r="M1955" s="461"/>
      <c r="N1955" s="461"/>
      <c r="O1955" s="461"/>
      <c r="P1955" s="462"/>
      <c r="Q1955" s="60"/>
      <c r="R1955" s="60"/>
      <c r="S1955" s="60"/>
      <c r="T1955" s="60"/>
      <c r="U1955" s="60"/>
      <c r="V1955" s="60"/>
      <c r="W1955" s="60"/>
      <c r="X1955" s="60"/>
      <c r="Y1955" s="60"/>
    </row>
    <row r="1956" spans="1:25" ht="14.25" customHeight="1" x14ac:dyDescent="0.2">
      <c r="A1956" s="426"/>
      <c r="B1956" s="426"/>
      <c r="C1956" s="463" t="s">
        <v>0</v>
      </c>
      <c r="D1956" s="464" t="s">
        <v>1</v>
      </c>
      <c r="E1956" s="477"/>
      <c r="F1956" s="478"/>
      <c r="G1956" s="480"/>
      <c r="H1956" s="481"/>
      <c r="I1956" s="482"/>
      <c r="J1956" s="483"/>
      <c r="K1956" s="484"/>
      <c r="L1956" s="466" t="s">
        <v>8</v>
      </c>
      <c r="M1956" s="467"/>
      <c r="N1956" s="470" t="s">
        <v>4</v>
      </c>
      <c r="O1956" s="472" t="s">
        <v>9</v>
      </c>
      <c r="P1956" s="473" t="s">
        <v>52</v>
      </c>
      <c r="Q1956" s="60"/>
      <c r="R1956" s="60"/>
      <c r="S1956" s="60"/>
      <c r="T1956" s="60"/>
      <c r="U1956" s="60"/>
      <c r="V1956" s="60"/>
      <c r="W1956" s="60"/>
      <c r="X1956" s="60"/>
      <c r="Y1956" s="60"/>
    </row>
    <row r="1957" spans="1:25" x14ac:dyDescent="0.2">
      <c r="A1957" s="426"/>
      <c r="B1957" s="426"/>
      <c r="C1957" s="463"/>
      <c r="D1957" s="465"/>
      <c r="E1957" s="477"/>
      <c r="F1957" s="478"/>
      <c r="G1957" s="479"/>
      <c r="H1957" s="481"/>
      <c r="I1957" s="482"/>
      <c r="J1957" s="483"/>
      <c r="K1957" s="484"/>
      <c r="L1957" s="468"/>
      <c r="M1957" s="469"/>
      <c r="N1957" s="471"/>
      <c r="O1957" s="472"/>
      <c r="P1957" s="473"/>
      <c r="Q1957" s="60"/>
      <c r="R1957" s="60"/>
      <c r="S1957" s="60"/>
      <c r="T1957" s="60"/>
      <c r="U1957" s="60"/>
      <c r="V1957" s="60"/>
      <c r="W1957" s="60"/>
      <c r="X1957" s="60"/>
      <c r="Y1957" s="60"/>
    </row>
    <row r="1958" spans="1:25" ht="23.25" x14ac:dyDescent="0.35">
      <c r="A1958" s="426"/>
      <c r="B1958" s="426" t="s">
        <v>2835</v>
      </c>
      <c r="D1958" s="252" t="s">
        <v>2888</v>
      </c>
      <c r="E1958" s="252"/>
      <c r="F1958" s="252"/>
      <c r="G1958" s="252"/>
      <c r="H1958" s="252"/>
      <c r="I1958" s="252"/>
      <c r="J1958" s="252"/>
      <c r="K1958" s="252"/>
      <c r="L1958" s="252"/>
      <c r="M1958" s="252"/>
      <c r="N1958" s="252"/>
      <c r="O1958" s="252"/>
      <c r="P1958" s="252"/>
      <c r="Q1958" s="60"/>
      <c r="R1958" s="60"/>
      <c r="S1958" s="60"/>
      <c r="T1958" s="60"/>
      <c r="U1958" s="60"/>
      <c r="V1958" s="60"/>
      <c r="W1958" s="60"/>
      <c r="X1958" s="60"/>
      <c r="Y1958" s="60"/>
    </row>
    <row r="1959" spans="1:25" s="60" customFormat="1" ht="12.75" x14ac:dyDescent="0.2">
      <c r="A1959" s="425"/>
      <c r="B1959" s="425" t="s">
        <v>2835</v>
      </c>
      <c r="C1959" s="61" t="s">
        <v>2836</v>
      </c>
      <c r="D1959" s="49" t="s">
        <v>2837</v>
      </c>
      <c r="E1959" s="45" t="s">
        <v>1794</v>
      </c>
      <c r="F1959" s="45">
        <v>12</v>
      </c>
      <c r="G1959" s="46">
        <v>2.76</v>
      </c>
      <c r="H1959" s="73">
        <f>G1959*0.95</f>
        <v>2.6219999999999999</v>
      </c>
      <c r="I1959" s="28" t="s">
        <v>2838</v>
      </c>
      <c r="J1959" s="28" t="s">
        <v>14</v>
      </c>
      <c r="K1959" s="211">
        <f>H1959*2</f>
        <v>5.2439999999999998</v>
      </c>
      <c r="L1959" s="458"/>
      <c r="M1959" s="459"/>
      <c r="N1959" s="29">
        <f t="shared" ref="N1959:N2006" si="289">O1959*G1959</f>
        <v>0</v>
      </c>
      <c r="O1959" s="257">
        <f t="shared" ref="O1959:O2006" si="290">M1959+L1959*F1959</f>
        <v>0</v>
      </c>
      <c r="P1959" s="261" t="s">
        <v>15</v>
      </c>
    </row>
    <row r="1960" spans="1:25" s="60" customFormat="1" ht="12.75" x14ac:dyDescent="0.2">
      <c r="A1960" s="425"/>
      <c r="B1960" s="425" t="s">
        <v>2835</v>
      </c>
      <c r="C1960" s="104" t="s">
        <v>2839</v>
      </c>
      <c r="D1960" s="9" t="s">
        <v>2840</v>
      </c>
      <c r="E1960" s="26" t="s">
        <v>1794</v>
      </c>
      <c r="F1960" s="26">
        <v>12</v>
      </c>
      <c r="G1960" s="27">
        <v>3.15</v>
      </c>
      <c r="H1960" s="74">
        <f t="shared" ref="H1960:H2006" si="291">G1960*0.95</f>
        <v>2.9924999999999997</v>
      </c>
      <c r="I1960" s="32" t="s">
        <v>2838</v>
      </c>
      <c r="J1960" s="32" t="s">
        <v>14</v>
      </c>
      <c r="K1960" s="210">
        <f t="shared" ref="K1960:K1965" si="292">H1960*2</f>
        <v>5.9849999999999994</v>
      </c>
      <c r="L1960" s="454"/>
      <c r="M1960" s="455"/>
      <c r="N1960" s="33">
        <f t="shared" si="289"/>
        <v>0</v>
      </c>
      <c r="O1960" s="258">
        <f t="shared" si="290"/>
        <v>0</v>
      </c>
      <c r="P1960" s="262" t="s">
        <v>15</v>
      </c>
    </row>
    <row r="1961" spans="1:25" s="60" customFormat="1" ht="12.75" x14ac:dyDescent="0.2">
      <c r="A1961" s="425"/>
      <c r="B1961" s="425" t="s">
        <v>2835</v>
      </c>
      <c r="C1961" s="104" t="s">
        <v>2841</v>
      </c>
      <c r="D1961" s="9" t="s">
        <v>2842</v>
      </c>
      <c r="E1961" s="26" t="s">
        <v>1794</v>
      </c>
      <c r="F1961" s="26">
        <v>12</v>
      </c>
      <c r="G1961" s="27">
        <v>2.85</v>
      </c>
      <c r="H1961" s="74">
        <f t="shared" si="291"/>
        <v>2.7075</v>
      </c>
      <c r="I1961" s="32" t="s">
        <v>2838</v>
      </c>
      <c r="J1961" s="32" t="s">
        <v>14</v>
      </c>
      <c r="K1961" s="210">
        <f t="shared" si="292"/>
        <v>5.415</v>
      </c>
      <c r="L1961" s="454"/>
      <c r="M1961" s="455"/>
      <c r="N1961" s="33">
        <f t="shared" si="289"/>
        <v>0</v>
      </c>
      <c r="O1961" s="258">
        <f t="shared" si="290"/>
        <v>0</v>
      </c>
      <c r="P1961" s="262" t="s">
        <v>15</v>
      </c>
    </row>
    <row r="1962" spans="1:25" s="60" customFormat="1" ht="12.75" x14ac:dyDescent="0.2">
      <c r="A1962" s="425"/>
      <c r="B1962" s="425" t="s">
        <v>2835</v>
      </c>
      <c r="C1962" s="104" t="s">
        <v>2843</v>
      </c>
      <c r="D1962" s="9" t="s">
        <v>2844</v>
      </c>
      <c r="E1962" s="26" t="s">
        <v>1794</v>
      </c>
      <c r="F1962" s="26">
        <v>12</v>
      </c>
      <c r="G1962" s="27">
        <v>2.6</v>
      </c>
      <c r="H1962" s="74">
        <f t="shared" si="291"/>
        <v>2.4699999999999998</v>
      </c>
      <c r="I1962" s="32" t="s">
        <v>2838</v>
      </c>
      <c r="J1962" s="32" t="s">
        <v>14</v>
      </c>
      <c r="K1962" s="210">
        <f t="shared" si="292"/>
        <v>4.9399999999999995</v>
      </c>
      <c r="L1962" s="454"/>
      <c r="M1962" s="455"/>
      <c r="N1962" s="33">
        <f t="shared" si="289"/>
        <v>0</v>
      </c>
      <c r="O1962" s="258">
        <f t="shared" si="290"/>
        <v>0</v>
      </c>
      <c r="P1962" s="262" t="s">
        <v>15</v>
      </c>
    </row>
    <row r="1963" spans="1:25" s="60" customFormat="1" ht="12.75" x14ac:dyDescent="0.2">
      <c r="A1963" s="425"/>
      <c r="B1963" s="425" t="s">
        <v>2835</v>
      </c>
      <c r="C1963" s="104" t="s">
        <v>2845</v>
      </c>
      <c r="D1963" s="9" t="s">
        <v>2846</v>
      </c>
      <c r="E1963" s="26" t="s">
        <v>1794</v>
      </c>
      <c r="F1963" s="26">
        <v>12</v>
      </c>
      <c r="G1963" s="27">
        <v>3.55</v>
      </c>
      <c r="H1963" s="74">
        <f t="shared" si="291"/>
        <v>3.3724999999999996</v>
      </c>
      <c r="I1963" s="32" t="s">
        <v>2838</v>
      </c>
      <c r="J1963" s="32" t="s">
        <v>14</v>
      </c>
      <c r="K1963" s="210">
        <f t="shared" si="292"/>
        <v>6.7449999999999992</v>
      </c>
      <c r="L1963" s="454"/>
      <c r="M1963" s="455"/>
      <c r="N1963" s="33">
        <f t="shared" si="289"/>
        <v>0</v>
      </c>
      <c r="O1963" s="258">
        <f t="shared" si="290"/>
        <v>0</v>
      </c>
      <c r="P1963" s="262" t="s">
        <v>15</v>
      </c>
    </row>
    <row r="1964" spans="1:25" s="60" customFormat="1" ht="12.75" x14ac:dyDescent="0.2">
      <c r="A1964" s="425"/>
      <c r="B1964" s="425" t="s">
        <v>2835</v>
      </c>
      <c r="C1964" s="104" t="s">
        <v>2847</v>
      </c>
      <c r="D1964" s="9" t="s">
        <v>2848</v>
      </c>
      <c r="E1964" s="26" t="s">
        <v>1794</v>
      </c>
      <c r="F1964" s="26">
        <v>12</v>
      </c>
      <c r="G1964" s="27">
        <v>2.0299999999999998</v>
      </c>
      <c r="H1964" s="74">
        <f t="shared" si="291"/>
        <v>1.9284999999999997</v>
      </c>
      <c r="I1964" s="32" t="s">
        <v>2838</v>
      </c>
      <c r="J1964" s="32" t="s">
        <v>14</v>
      </c>
      <c r="K1964" s="210">
        <f t="shared" si="292"/>
        <v>3.8569999999999993</v>
      </c>
      <c r="L1964" s="454"/>
      <c r="M1964" s="455"/>
      <c r="N1964" s="33">
        <f t="shared" si="289"/>
        <v>0</v>
      </c>
      <c r="O1964" s="258">
        <f t="shared" si="290"/>
        <v>0</v>
      </c>
      <c r="P1964" s="262" t="s">
        <v>15</v>
      </c>
    </row>
    <row r="1965" spans="1:25" s="60" customFormat="1" ht="12.75" x14ac:dyDescent="0.2">
      <c r="A1965" s="425"/>
      <c r="B1965" s="425" t="s">
        <v>2835</v>
      </c>
      <c r="C1965" s="104" t="s">
        <v>2849</v>
      </c>
      <c r="D1965" s="9" t="s">
        <v>2850</v>
      </c>
      <c r="E1965" s="26" t="s">
        <v>1794</v>
      </c>
      <c r="F1965" s="26">
        <v>12</v>
      </c>
      <c r="G1965" s="27">
        <v>2.4</v>
      </c>
      <c r="H1965" s="74">
        <f t="shared" si="291"/>
        <v>2.2799999999999998</v>
      </c>
      <c r="I1965" s="32" t="s">
        <v>2838</v>
      </c>
      <c r="J1965" s="32" t="s">
        <v>14</v>
      </c>
      <c r="K1965" s="210">
        <f t="shared" si="292"/>
        <v>4.5599999999999996</v>
      </c>
      <c r="L1965" s="454"/>
      <c r="M1965" s="455"/>
      <c r="N1965" s="33">
        <f t="shared" si="289"/>
        <v>0</v>
      </c>
      <c r="O1965" s="258">
        <f t="shared" si="290"/>
        <v>0</v>
      </c>
      <c r="P1965" s="262" t="s">
        <v>15</v>
      </c>
    </row>
    <row r="1966" spans="1:25" s="60" customFormat="1" ht="12.75" x14ac:dyDescent="0.2">
      <c r="A1966" s="425"/>
      <c r="B1966" s="425" t="s">
        <v>2835</v>
      </c>
      <c r="C1966" s="62" t="s">
        <v>2851</v>
      </c>
      <c r="D1966" s="10" t="s">
        <v>3820</v>
      </c>
      <c r="E1966" s="36" t="s">
        <v>1726</v>
      </c>
      <c r="F1966" s="36">
        <v>8</v>
      </c>
      <c r="G1966" s="37">
        <v>2.16</v>
      </c>
      <c r="H1966" s="75">
        <f t="shared" si="291"/>
        <v>2.052</v>
      </c>
      <c r="I1966" s="38" t="s">
        <v>2838</v>
      </c>
      <c r="J1966" s="38" t="s">
        <v>14</v>
      </c>
      <c r="K1966" s="212">
        <f>H1966*4</f>
        <v>8.2080000000000002</v>
      </c>
      <c r="L1966" s="456"/>
      <c r="M1966" s="457"/>
      <c r="N1966" s="39">
        <f t="shared" si="289"/>
        <v>0</v>
      </c>
      <c r="O1966" s="259">
        <f t="shared" si="290"/>
        <v>0</v>
      </c>
      <c r="P1966" s="263" t="s">
        <v>15</v>
      </c>
    </row>
    <row r="1967" spans="1:25" ht="23.25" x14ac:dyDescent="0.35">
      <c r="A1967" s="426" t="s">
        <v>3807</v>
      </c>
      <c r="B1967" s="426" t="s">
        <v>2835</v>
      </c>
      <c r="D1967" s="252" t="s">
        <v>2889</v>
      </c>
      <c r="E1967" s="71"/>
      <c r="F1967" s="71"/>
      <c r="G1967" s="71"/>
      <c r="H1967" s="71"/>
      <c r="I1967" s="71"/>
      <c r="J1967" s="71"/>
      <c r="K1967" s="213"/>
      <c r="L1967" s="22"/>
      <c r="M1967" s="22"/>
      <c r="O1967" s="22"/>
      <c r="P1967" s="23"/>
      <c r="Q1967" s="60"/>
      <c r="R1967" s="60"/>
      <c r="S1967" s="60"/>
      <c r="T1967" s="60"/>
      <c r="U1967" s="60"/>
      <c r="V1967" s="60"/>
      <c r="W1967" s="60"/>
      <c r="X1967" s="60"/>
      <c r="Y1967" s="60"/>
    </row>
    <row r="1968" spans="1:25" s="60" customFormat="1" ht="12.75" x14ac:dyDescent="0.2">
      <c r="A1968" s="425" t="s">
        <v>3807</v>
      </c>
      <c r="B1968" s="425" t="s">
        <v>2835</v>
      </c>
      <c r="C1968" s="61" t="s">
        <v>2852</v>
      </c>
      <c r="D1968" s="49" t="s">
        <v>2853</v>
      </c>
      <c r="E1968" s="45" t="s">
        <v>2854</v>
      </c>
      <c r="F1968" s="45">
        <v>1</v>
      </c>
      <c r="G1968" s="46">
        <v>26</v>
      </c>
      <c r="H1968" s="73">
        <f t="shared" si="291"/>
        <v>24.7</v>
      </c>
      <c r="I1968" s="28" t="s">
        <v>2838</v>
      </c>
      <c r="J1968" s="28" t="s">
        <v>14</v>
      </c>
      <c r="K1968" s="211">
        <f>H1968/10</f>
        <v>2.4699999999999998</v>
      </c>
      <c r="L1968" s="458"/>
      <c r="M1968" s="459"/>
      <c r="N1968" s="29">
        <f t="shared" si="289"/>
        <v>0</v>
      </c>
      <c r="O1968" s="257">
        <f t="shared" si="290"/>
        <v>0</v>
      </c>
      <c r="P1968" s="261" t="s">
        <v>15</v>
      </c>
    </row>
    <row r="1969" spans="1:25" s="60" customFormat="1" ht="12.75" x14ac:dyDescent="0.2">
      <c r="A1969" s="425" t="s">
        <v>3807</v>
      </c>
      <c r="B1969" s="425" t="s">
        <v>2835</v>
      </c>
      <c r="C1969" s="104" t="s">
        <v>2855</v>
      </c>
      <c r="D1969" s="9" t="s">
        <v>2837</v>
      </c>
      <c r="E1969" s="26" t="s">
        <v>2854</v>
      </c>
      <c r="F1969" s="26">
        <v>1</v>
      </c>
      <c r="G1969" s="27">
        <v>46.5</v>
      </c>
      <c r="H1969" s="74">
        <f t="shared" si="291"/>
        <v>44.174999999999997</v>
      </c>
      <c r="I1969" s="32" t="s">
        <v>2838</v>
      </c>
      <c r="J1969" s="32" t="s">
        <v>14</v>
      </c>
      <c r="K1969" s="210">
        <f t="shared" ref="K1969:K1975" si="293">H1969/10</f>
        <v>4.4174999999999995</v>
      </c>
      <c r="L1969" s="454"/>
      <c r="M1969" s="455"/>
      <c r="N1969" s="33">
        <f t="shared" si="289"/>
        <v>0</v>
      </c>
      <c r="O1969" s="258">
        <f t="shared" si="290"/>
        <v>0</v>
      </c>
      <c r="P1969" s="262" t="s">
        <v>15</v>
      </c>
    </row>
    <row r="1970" spans="1:25" s="60" customFormat="1" ht="12.75" x14ac:dyDescent="0.2">
      <c r="A1970" s="425" t="s">
        <v>3807</v>
      </c>
      <c r="B1970" s="425" t="s">
        <v>2835</v>
      </c>
      <c r="C1970" s="104" t="s">
        <v>2856</v>
      </c>
      <c r="D1970" s="9" t="s">
        <v>2842</v>
      </c>
      <c r="E1970" s="26" t="s">
        <v>2854</v>
      </c>
      <c r="F1970" s="26">
        <v>1</v>
      </c>
      <c r="G1970" s="27">
        <v>48</v>
      </c>
      <c r="H1970" s="74">
        <f t="shared" si="291"/>
        <v>45.599999999999994</v>
      </c>
      <c r="I1970" s="32" t="s">
        <v>2838</v>
      </c>
      <c r="J1970" s="32" t="s">
        <v>14</v>
      </c>
      <c r="K1970" s="210">
        <f t="shared" si="293"/>
        <v>4.5599999999999996</v>
      </c>
      <c r="L1970" s="454"/>
      <c r="M1970" s="455"/>
      <c r="N1970" s="33">
        <f t="shared" si="289"/>
        <v>0</v>
      </c>
      <c r="O1970" s="258">
        <f t="shared" si="290"/>
        <v>0</v>
      </c>
      <c r="P1970" s="262" t="s">
        <v>15</v>
      </c>
    </row>
    <row r="1971" spans="1:25" s="60" customFormat="1" ht="12.75" x14ac:dyDescent="0.2">
      <c r="A1971" s="425" t="s">
        <v>3807</v>
      </c>
      <c r="B1971" s="425" t="s">
        <v>2835</v>
      </c>
      <c r="C1971" s="104" t="s">
        <v>2857</v>
      </c>
      <c r="D1971" s="9" t="s">
        <v>2840</v>
      </c>
      <c r="E1971" s="26" t="s">
        <v>2854</v>
      </c>
      <c r="F1971" s="26">
        <v>1</v>
      </c>
      <c r="G1971" s="27">
        <v>56</v>
      </c>
      <c r="H1971" s="74">
        <f t="shared" si="291"/>
        <v>53.199999999999996</v>
      </c>
      <c r="I1971" s="32" t="s">
        <v>2838</v>
      </c>
      <c r="J1971" s="32" t="s">
        <v>14</v>
      </c>
      <c r="K1971" s="210">
        <f t="shared" si="293"/>
        <v>5.3199999999999994</v>
      </c>
      <c r="L1971" s="454"/>
      <c r="M1971" s="455"/>
      <c r="N1971" s="33">
        <f t="shared" si="289"/>
        <v>0</v>
      </c>
      <c r="O1971" s="258">
        <f t="shared" si="290"/>
        <v>0</v>
      </c>
      <c r="P1971" s="262" t="s">
        <v>15</v>
      </c>
    </row>
    <row r="1972" spans="1:25" s="60" customFormat="1" ht="12.75" x14ac:dyDescent="0.2">
      <c r="A1972" s="425" t="s">
        <v>3807</v>
      </c>
      <c r="B1972" s="425" t="s">
        <v>2835</v>
      </c>
      <c r="C1972" s="104" t="s">
        <v>2858</v>
      </c>
      <c r="D1972" s="9" t="s">
        <v>2844</v>
      </c>
      <c r="E1972" s="26" t="s">
        <v>2854</v>
      </c>
      <c r="F1972" s="26">
        <v>1</v>
      </c>
      <c r="G1972" s="27">
        <v>38.799999999999997</v>
      </c>
      <c r="H1972" s="74">
        <f t="shared" si="291"/>
        <v>36.859999999999992</v>
      </c>
      <c r="I1972" s="32" t="s">
        <v>2838</v>
      </c>
      <c r="J1972" s="32" t="s">
        <v>14</v>
      </c>
      <c r="K1972" s="210">
        <f t="shared" si="293"/>
        <v>3.6859999999999991</v>
      </c>
      <c r="L1972" s="454"/>
      <c r="M1972" s="455"/>
      <c r="N1972" s="33">
        <f t="shared" si="289"/>
        <v>0</v>
      </c>
      <c r="O1972" s="258">
        <f t="shared" si="290"/>
        <v>0</v>
      </c>
      <c r="P1972" s="262" t="s">
        <v>15</v>
      </c>
    </row>
    <row r="1973" spans="1:25" s="60" customFormat="1" ht="12.75" x14ac:dyDescent="0.2">
      <c r="A1973" s="425" t="s">
        <v>3807</v>
      </c>
      <c r="B1973" s="425" t="s">
        <v>2835</v>
      </c>
      <c r="C1973" s="104" t="s">
        <v>2859</v>
      </c>
      <c r="D1973" s="305" t="s">
        <v>2846</v>
      </c>
      <c r="E1973" s="26" t="s">
        <v>2854</v>
      </c>
      <c r="F1973" s="26">
        <v>1</v>
      </c>
      <c r="G1973" s="27">
        <v>65</v>
      </c>
      <c r="H1973" s="74">
        <f t="shared" si="291"/>
        <v>61.75</v>
      </c>
      <c r="I1973" s="32" t="s">
        <v>2838</v>
      </c>
      <c r="J1973" s="32" t="s">
        <v>14</v>
      </c>
      <c r="K1973" s="210">
        <f t="shared" si="293"/>
        <v>6.1749999999999998</v>
      </c>
      <c r="L1973" s="454"/>
      <c r="M1973" s="455"/>
      <c r="N1973" s="33">
        <f t="shared" si="289"/>
        <v>0</v>
      </c>
      <c r="O1973" s="258">
        <f t="shared" si="290"/>
        <v>0</v>
      </c>
      <c r="P1973" s="262" t="s">
        <v>15</v>
      </c>
    </row>
    <row r="1974" spans="1:25" s="60" customFormat="1" ht="12.75" x14ac:dyDescent="0.2">
      <c r="A1974" s="425" t="s">
        <v>3807</v>
      </c>
      <c r="B1974" s="425" t="s">
        <v>2835</v>
      </c>
      <c r="C1974" s="104" t="s">
        <v>2860</v>
      </c>
      <c r="D1974" s="305" t="s">
        <v>2848</v>
      </c>
      <c r="E1974" s="26" t="s">
        <v>2854</v>
      </c>
      <c r="F1974" s="26">
        <v>1</v>
      </c>
      <c r="G1974" s="27">
        <v>30</v>
      </c>
      <c r="H1974" s="74">
        <f t="shared" si="291"/>
        <v>28.5</v>
      </c>
      <c r="I1974" s="32" t="s">
        <v>2838</v>
      </c>
      <c r="J1974" s="32" t="s">
        <v>14</v>
      </c>
      <c r="K1974" s="210">
        <f t="shared" si="293"/>
        <v>2.85</v>
      </c>
      <c r="L1974" s="454"/>
      <c r="M1974" s="455"/>
      <c r="N1974" s="33">
        <f t="shared" si="289"/>
        <v>0</v>
      </c>
      <c r="O1974" s="258">
        <f t="shared" si="290"/>
        <v>0</v>
      </c>
      <c r="P1974" s="262" t="s">
        <v>15</v>
      </c>
    </row>
    <row r="1975" spans="1:25" s="60" customFormat="1" ht="12.75" x14ac:dyDescent="0.2">
      <c r="A1975" s="425" t="s">
        <v>3807</v>
      </c>
      <c r="B1975" s="425" t="s">
        <v>2835</v>
      </c>
      <c r="C1975" s="62" t="s">
        <v>2861</v>
      </c>
      <c r="D1975" s="10" t="s">
        <v>2850</v>
      </c>
      <c r="E1975" s="36" t="s">
        <v>2854</v>
      </c>
      <c r="F1975" s="36">
        <v>1</v>
      </c>
      <c r="G1975" s="37">
        <v>40.5</v>
      </c>
      <c r="H1975" s="75">
        <f t="shared" si="291"/>
        <v>38.475000000000001</v>
      </c>
      <c r="I1975" s="38" t="s">
        <v>2838</v>
      </c>
      <c r="J1975" s="38" t="s">
        <v>14</v>
      </c>
      <c r="K1975" s="212">
        <f t="shared" si="293"/>
        <v>3.8475000000000001</v>
      </c>
      <c r="L1975" s="456"/>
      <c r="M1975" s="457"/>
      <c r="N1975" s="39">
        <f t="shared" si="289"/>
        <v>0</v>
      </c>
      <c r="O1975" s="259">
        <f t="shared" si="290"/>
        <v>0</v>
      </c>
      <c r="P1975" s="263" t="s">
        <v>15</v>
      </c>
    </row>
    <row r="1976" spans="1:25" s="60" customFormat="1" ht="23.25" x14ac:dyDescent="0.35">
      <c r="A1976" s="426" t="s">
        <v>3807</v>
      </c>
      <c r="B1976" s="426" t="s">
        <v>2835</v>
      </c>
      <c r="C1976" s="21"/>
      <c r="D1976" s="252" t="s">
        <v>2940</v>
      </c>
      <c r="E1976" s="252"/>
      <c r="F1976" s="252"/>
      <c r="G1976" s="252"/>
      <c r="H1976" s="252"/>
      <c r="I1976" s="252"/>
      <c r="J1976" s="252"/>
      <c r="K1976" s="252"/>
      <c r="L1976" s="252"/>
      <c r="M1976" s="252"/>
      <c r="N1976" s="252"/>
      <c r="O1976" s="252"/>
      <c r="P1976" s="188"/>
    </row>
    <row r="1977" spans="1:25" s="60" customFormat="1" ht="12.75" x14ac:dyDescent="0.2">
      <c r="A1977" s="425"/>
      <c r="B1977" s="425" t="s">
        <v>2835</v>
      </c>
      <c r="C1977" s="61" t="s">
        <v>2914</v>
      </c>
      <c r="D1977" s="143" t="s">
        <v>2915</v>
      </c>
      <c r="E1977" s="45" t="s">
        <v>2916</v>
      </c>
      <c r="F1977" s="45">
        <v>12</v>
      </c>
      <c r="G1977" s="46">
        <v>3.15</v>
      </c>
      <c r="H1977" s="73">
        <f>G1977*0.95</f>
        <v>2.9924999999999997</v>
      </c>
      <c r="I1977" s="28" t="s">
        <v>212</v>
      </c>
      <c r="J1977" s="28" t="s">
        <v>14</v>
      </c>
      <c r="K1977" s="211">
        <f>H1977/0.425</f>
        <v>7.0411764705882351</v>
      </c>
      <c r="L1977" s="458"/>
      <c r="M1977" s="459"/>
      <c r="N1977" s="29">
        <f t="shared" ref="N1977:N1992" si="294">O1977*G1977</f>
        <v>0</v>
      </c>
      <c r="O1977" s="257">
        <f t="shared" ref="O1977:O1992" si="295">M1977+L1977*F1977</f>
        <v>0</v>
      </c>
      <c r="P1977" s="261" t="s">
        <v>15</v>
      </c>
    </row>
    <row r="1978" spans="1:25" s="322" customFormat="1" ht="12.75" x14ac:dyDescent="0.2">
      <c r="A1978" s="425"/>
      <c r="B1978" s="425" t="s">
        <v>2835</v>
      </c>
      <c r="C1978" s="104" t="s">
        <v>2917</v>
      </c>
      <c r="D1978" s="144" t="s">
        <v>2920</v>
      </c>
      <c r="E1978" s="26" t="s">
        <v>1794</v>
      </c>
      <c r="F1978" s="26">
        <v>8</v>
      </c>
      <c r="G1978" s="27">
        <v>4</v>
      </c>
      <c r="H1978" s="74">
        <f t="shared" ref="H1978:H1992" si="296">G1978*0.95</f>
        <v>3.8</v>
      </c>
      <c r="I1978" s="32" t="s">
        <v>212</v>
      </c>
      <c r="J1978" s="32" t="s">
        <v>14</v>
      </c>
      <c r="K1978" s="210">
        <f>H1978/0.5</f>
        <v>7.6</v>
      </c>
      <c r="L1978" s="454"/>
      <c r="M1978" s="455"/>
      <c r="N1978" s="33">
        <f t="shared" si="294"/>
        <v>0</v>
      </c>
      <c r="O1978" s="258">
        <f t="shared" si="295"/>
        <v>0</v>
      </c>
      <c r="P1978" s="262" t="s">
        <v>15</v>
      </c>
      <c r="Q1978" s="60"/>
      <c r="R1978" s="60"/>
      <c r="S1978" s="60"/>
      <c r="T1978" s="60"/>
      <c r="U1978" s="60"/>
      <c r="V1978" s="60"/>
      <c r="W1978" s="60"/>
      <c r="X1978" s="60"/>
      <c r="Y1978" s="60"/>
    </row>
    <row r="1979" spans="1:25" s="322" customFormat="1" ht="12.75" x14ac:dyDescent="0.2">
      <c r="A1979" s="425"/>
      <c r="B1979" s="425" t="s">
        <v>2835</v>
      </c>
      <c r="C1979" s="104" t="s">
        <v>2922</v>
      </c>
      <c r="D1979" s="144" t="s">
        <v>2923</v>
      </c>
      <c r="E1979" s="26" t="s">
        <v>1726</v>
      </c>
      <c r="F1979" s="26">
        <v>20</v>
      </c>
      <c r="G1979" s="27">
        <v>2.87</v>
      </c>
      <c r="H1979" s="74">
        <f>G1979*0.95</f>
        <v>2.7265000000000001</v>
      </c>
      <c r="I1979" s="32" t="s">
        <v>212</v>
      </c>
      <c r="J1979" s="32" t="s">
        <v>14</v>
      </c>
      <c r="K1979" s="210">
        <f>H1979*4</f>
        <v>10.906000000000001</v>
      </c>
      <c r="L1979" s="454"/>
      <c r="M1979" s="455"/>
      <c r="N1979" s="33">
        <f t="shared" ref="N1979" si="297">O1979*G1979</f>
        <v>0</v>
      </c>
      <c r="O1979" s="258">
        <f t="shared" ref="O1979" si="298">M1979+L1979*F1979</f>
        <v>0</v>
      </c>
      <c r="P1979" s="262" t="s">
        <v>15</v>
      </c>
      <c r="Q1979" s="60"/>
      <c r="R1979" s="60"/>
      <c r="S1979" s="60"/>
      <c r="T1979" s="60"/>
      <c r="U1979" s="60"/>
      <c r="V1979" s="60"/>
      <c r="W1979" s="60"/>
      <c r="X1979" s="60"/>
      <c r="Y1979" s="60"/>
    </row>
    <row r="1980" spans="1:25" s="60" customFormat="1" ht="12.75" x14ac:dyDescent="0.2">
      <c r="A1980" s="425"/>
      <c r="B1980" s="425" t="s">
        <v>2835</v>
      </c>
      <c r="C1980" s="104" t="s">
        <v>2891</v>
      </c>
      <c r="D1980" s="144" t="s">
        <v>2892</v>
      </c>
      <c r="E1980" s="26" t="s">
        <v>2893</v>
      </c>
      <c r="F1980" s="26">
        <v>12</v>
      </c>
      <c r="G1980" s="27">
        <v>3.5</v>
      </c>
      <c r="H1980" s="74">
        <f t="shared" si="296"/>
        <v>3.3249999999999997</v>
      </c>
      <c r="I1980" s="32" t="s">
        <v>212</v>
      </c>
      <c r="J1980" s="32" t="s">
        <v>14</v>
      </c>
      <c r="K1980" s="210">
        <f t="shared" ref="K1980:K1983" si="299">H1980/0.425</f>
        <v>7.8235294117647056</v>
      </c>
      <c r="L1980" s="454"/>
      <c r="M1980" s="455"/>
      <c r="N1980" s="33">
        <f t="shared" si="294"/>
        <v>0</v>
      </c>
      <c r="O1980" s="258">
        <f t="shared" si="295"/>
        <v>0</v>
      </c>
      <c r="P1980" s="262" t="s">
        <v>15</v>
      </c>
    </row>
    <row r="1981" spans="1:25" s="60" customFormat="1" ht="12.75" x14ac:dyDescent="0.2">
      <c r="A1981" s="425"/>
      <c r="B1981" s="425" t="s">
        <v>2835</v>
      </c>
      <c r="C1981" s="104" t="s">
        <v>2894</v>
      </c>
      <c r="D1981" s="144" t="s">
        <v>2895</v>
      </c>
      <c r="E1981" s="26" t="s">
        <v>2893</v>
      </c>
      <c r="F1981" s="26">
        <v>12</v>
      </c>
      <c r="G1981" s="27">
        <v>4</v>
      </c>
      <c r="H1981" s="74">
        <f t="shared" si="296"/>
        <v>3.8</v>
      </c>
      <c r="I1981" s="32" t="s">
        <v>212</v>
      </c>
      <c r="J1981" s="32" t="s">
        <v>14</v>
      </c>
      <c r="K1981" s="210">
        <f t="shared" si="299"/>
        <v>8.9411764705882355</v>
      </c>
      <c r="L1981" s="454"/>
      <c r="M1981" s="455"/>
      <c r="N1981" s="33">
        <f t="shared" si="294"/>
        <v>0</v>
      </c>
      <c r="O1981" s="258">
        <f t="shared" si="295"/>
        <v>0</v>
      </c>
      <c r="P1981" s="262" t="s">
        <v>15</v>
      </c>
    </row>
    <row r="1982" spans="1:25" s="60" customFormat="1" ht="12.75" x14ac:dyDescent="0.2">
      <c r="A1982" s="425"/>
      <c r="B1982" s="425" t="s">
        <v>2835</v>
      </c>
      <c r="C1982" s="104" t="s">
        <v>2896</v>
      </c>
      <c r="D1982" s="144" t="s">
        <v>2897</v>
      </c>
      <c r="E1982" s="26" t="s">
        <v>2893</v>
      </c>
      <c r="F1982" s="26">
        <v>12</v>
      </c>
      <c r="G1982" s="27">
        <v>4</v>
      </c>
      <c r="H1982" s="74">
        <f t="shared" si="296"/>
        <v>3.8</v>
      </c>
      <c r="I1982" s="32" t="s">
        <v>212</v>
      </c>
      <c r="J1982" s="32" t="s">
        <v>14</v>
      </c>
      <c r="K1982" s="210">
        <f t="shared" si="299"/>
        <v>8.9411764705882355</v>
      </c>
      <c r="L1982" s="454"/>
      <c r="M1982" s="455"/>
      <c r="N1982" s="33">
        <f t="shared" si="294"/>
        <v>0</v>
      </c>
      <c r="O1982" s="258">
        <f t="shared" si="295"/>
        <v>0</v>
      </c>
      <c r="P1982" s="262" t="s">
        <v>15</v>
      </c>
    </row>
    <row r="1983" spans="1:25" s="60" customFormat="1" ht="12.75" x14ac:dyDescent="0.2">
      <c r="A1983" s="425"/>
      <c r="B1983" s="425" t="s">
        <v>2835</v>
      </c>
      <c r="C1983" s="104" t="s">
        <v>2898</v>
      </c>
      <c r="D1983" s="144" t="s">
        <v>2899</v>
      </c>
      <c r="E1983" s="26" t="s">
        <v>2893</v>
      </c>
      <c r="F1983" s="26">
        <v>12</v>
      </c>
      <c r="G1983" s="27">
        <v>3.65</v>
      </c>
      <c r="H1983" s="74">
        <f t="shared" si="296"/>
        <v>3.4674999999999998</v>
      </c>
      <c r="I1983" s="32" t="s">
        <v>212</v>
      </c>
      <c r="J1983" s="32" t="s">
        <v>14</v>
      </c>
      <c r="K1983" s="210">
        <f t="shared" si="299"/>
        <v>8.1588235294117641</v>
      </c>
      <c r="L1983" s="454"/>
      <c r="M1983" s="455"/>
      <c r="N1983" s="33">
        <f t="shared" si="294"/>
        <v>0</v>
      </c>
      <c r="O1983" s="258">
        <f t="shared" si="295"/>
        <v>0</v>
      </c>
      <c r="P1983" s="262" t="s">
        <v>15</v>
      </c>
    </row>
    <row r="1984" spans="1:25" s="60" customFormat="1" ht="12.75" x14ac:dyDescent="0.2">
      <c r="A1984" s="425"/>
      <c r="B1984" s="425" t="s">
        <v>2835</v>
      </c>
      <c r="C1984" s="104" t="s">
        <v>2900</v>
      </c>
      <c r="D1984" s="144" t="s">
        <v>2901</v>
      </c>
      <c r="E1984" s="26" t="s">
        <v>1794</v>
      </c>
      <c r="F1984" s="26">
        <v>8</v>
      </c>
      <c r="G1984" s="27">
        <v>4.21</v>
      </c>
      <c r="H1984" s="74">
        <f t="shared" si="296"/>
        <v>3.9994999999999998</v>
      </c>
      <c r="I1984" s="32" t="s">
        <v>212</v>
      </c>
      <c r="J1984" s="32" t="s">
        <v>14</v>
      </c>
      <c r="K1984" s="210">
        <f>H1984/0.5</f>
        <v>7.9989999999999997</v>
      </c>
      <c r="L1984" s="454"/>
      <c r="M1984" s="455"/>
      <c r="N1984" s="33">
        <f t="shared" si="294"/>
        <v>0</v>
      </c>
      <c r="O1984" s="258">
        <f t="shared" si="295"/>
        <v>0</v>
      </c>
      <c r="P1984" s="262" t="s">
        <v>15</v>
      </c>
    </row>
    <row r="1985" spans="1:25" s="60" customFormat="1" ht="12.75" x14ac:dyDescent="0.2">
      <c r="A1985" s="425" t="s">
        <v>3807</v>
      </c>
      <c r="B1985" s="425" t="s">
        <v>2835</v>
      </c>
      <c r="C1985" s="61" t="s">
        <v>2918</v>
      </c>
      <c r="D1985" s="143" t="s">
        <v>2919</v>
      </c>
      <c r="E1985" s="45" t="s">
        <v>1791</v>
      </c>
      <c r="F1985" s="45">
        <v>1</v>
      </c>
      <c r="G1985" s="46">
        <v>29.6</v>
      </c>
      <c r="H1985" s="73">
        <f t="shared" si="296"/>
        <v>28.12</v>
      </c>
      <c r="I1985" s="28" t="s">
        <v>212</v>
      </c>
      <c r="J1985" s="28" t="s">
        <v>14</v>
      </c>
      <c r="K1985" s="211">
        <f>H1985/5</f>
        <v>5.6240000000000006</v>
      </c>
      <c r="L1985" s="458"/>
      <c r="M1985" s="459"/>
      <c r="N1985" s="29">
        <f t="shared" si="294"/>
        <v>0</v>
      </c>
      <c r="O1985" s="257">
        <f t="shared" si="295"/>
        <v>0</v>
      </c>
      <c r="P1985" s="261" t="s">
        <v>15</v>
      </c>
    </row>
    <row r="1986" spans="1:25" s="322" customFormat="1" ht="12.75" x14ac:dyDescent="0.2">
      <c r="A1986" s="425" t="s">
        <v>3807</v>
      </c>
      <c r="B1986" s="425" t="s">
        <v>2835</v>
      </c>
      <c r="C1986" s="104" t="s">
        <v>2924</v>
      </c>
      <c r="D1986" s="144" t="s">
        <v>2925</v>
      </c>
      <c r="E1986" s="26" t="s">
        <v>2854</v>
      </c>
      <c r="F1986" s="26">
        <v>1</v>
      </c>
      <c r="G1986" s="27">
        <v>78</v>
      </c>
      <c r="H1986" s="74">
        <f>G1986*0.95</f>
        <v>74.099999999999994</v>
      </c>
      <c r="I1986" s="32" t="s">
        <v>212</v>
      </c>
      <c r="J1986" s="32" t="s">
        <v>14</v>
      </c>
      <c r="K1986" s="210">
        <f>H1986/10</f>
        <v>7.4099999999999993</v>
      </c>
      <c r="L1986" s="454"/>
      <c r="M1986" s="455"/>
      <c r="N1986" s="33">
        <f t="shared" ref="N1986" si="300">O1986*G1986</f>
        <v>0</v>
      </c>
      <c r="O1986" s="258">
        <f t="shared" ref="O1986" si="301">M1986+L1986*F1986</f>
        <v>0</v>
      </c>
      <c r="P1986" s="262" t="s">
        <v>15</v>
      </c>
      <c r="Q1986" s="60"/>
      <c r="R1986" s="60"/>
      <c r="S1986" s="60"/>
      <c r="T1986" s="60"/>
      <c r="U1986" s="60"/>
      <c r="V1986" s="60"/>
      <c r="W1986" s="60"/>
      <c r="X1986" s="60"/>
      <c r="Y1986" s="60"/>
    </row>
    <row r="1987" spans="1:25" s="322" customFormat="1" ht="12.75" x14ac:dyDescent="0.2">
      <c r="A1987" s="425" t="s">
        <v>3807</v>
      </c>
      <c r="B1987" s="425" t="s">
        <v>2835</v>
      </c>
      <c r="C1987" s="104" t="s">
        <v>2902</v>
      </c>
      <c r="D1987" s="144" t="s">
        <v>2903</v>
      </c>
      <c r="E1987" s="26" t="s">
        <v>2854</v>
      </c>
      <c r="F1987" s="26">
        <v>1</v>
      </c>
      <c r="G1987" s="27">
        <v>59</v>
      </c>
      <c r="H1987" s="74">
        <f t="shared" si="296"/>
        <v>56.05</v>
      </c>
      <c r="I1987" s="32" t="s">
        <v>212</v>
      </c>
      <c r="J1987" s="32" t="s">
        <v>14</v>
      </c>
      <c r="K1987" s="210">
        <f>H1987/10</f>
        <v>5.6049999999999995</v>
      </c>
      <c r="L1987" s="454"/>
      <c r="M1987" s="455"/>
      <c r="N1987" s="33">
        <f t="shared" si="294"/>
        <v>0</v>
      </c>
      <c r="O1987" s="258">
        <f t="shared" si="295"/>
        <v>0</v>
      </c>
      <c r="P1987" s="262" t="s">
        <v>15</v>
      </c>
      <c r="Q1987" s="60"/>
      <c r="R1987" s="60"/>
      <c r="S1987" s="60"/>
      <c r="T1987" s="60"/>
      <c r="U1987" s="60"/>
      <c r="V1987" s="60"/>
      <c r="W1987" s="60"/>
      <c r="X1987" s="60"/>
      <c r="Y1987" s="60"/>
    </row>
    <row r="1988" spans="1:25" s="60" customFormat="1" ht="12.75" x14ac:dyDescent="0.2">
      <c r="A1988" s="425" t="s">
        <v>3807</v>
      </c>
      <c r="B1988" s="425" t="s">
        <v>2835</v>
      </c>
      <c r="C1988" s="104" t="s">
        <v>2904</v>
      </c>
      <c r="D1988" s="144" t="s">
        <v>2905</v>
      </c>
      <c r="E1988" s="26" t="s">
        <v>1791</v>
      </c>
      <c r="F1988" s="26">
        <v>1</v>
      </c>
      <c r="G1988" s="27">
        <v>32</v>
      </c>
      <c r="H1988" s="74">
        <f t="shared" si="296"/>
        <v>30.4</v>
      </c>
      <c r="I1988" s="32" t="s">
        <v>212</v>
      </c>
      <c r="J1988" s="32" t="s">
        <v>14</v>
      </c>
      <c r="K1988" s="210">
        <f t="shared" ref="K1988:K1992" si="302">H1988/5</f>
        <v>6.08</v>
      </c>
      <c r="L1988" s="454"/>
      <c r="M1988" s="455"/>
      <c r="N1988" s="33">
        <f t="shared" si="294"/>
        <v>0</v>
      </c>
      <c r="O1988" s="258">
        <f t="shared" si="295"/>
        <v>0</v>
      </c>
      <c r="P1988" s="262" t="s">
        <v>15</v>
      </c>
    </row>
    <row r="1989" spans="1:25" s="60" customFormat="1" ht="12.75" x14ac:dyDescent="0.2">
      <c r="A1989" s="425" t="s">
        <v>3807</v>
      </c>
      <c r="B1989" s="425" t="s">
        <v>2835</v>
      </c>
      <c r="C1989" s="104" t="s">
        <v>2906</v>
      </c>
      <c r="D1989" s="144" t="s">
        <v>2907</v>
      </c>
      <c r="E1989" s="26" t="s">
        <v>1791</v>
      </c>
      <c r="F1989" s="26">
        <v>1</v>
      </c>
      <c r="G1989" s="27">
        <v>46</v>
      </c>
      <c r="H1989" s="74">
        <f t="shared" si="296"/>
        <v>43.699999999999996</v>
      </c>
      <c r="I1989" s="32" t="s">
        <v>212</v>
      </c>
      <c r="J1989" s="32" t="s">
        <v>14</v>
      </c>
      <c r="K1989" s="210">
        <f t="shared" si="302"/>
        <v>8.7399999999999984</v>
      </c>
      <c r="L1989" s="454"/>
      <c r="M1989" s="455"/>
      <c r="N1989" s="33">
        <f t="shared" si="294"/>
        <v>0</v>
      </c>
      <c r="O1989" s="258">
        <f t="shared" si="295"/>
        <v>0</v>
      </c>
      <c r="P1989" s="262" t="s">
        <v>15</v>
      </c>
    </row>
    <row r="1990" spans="1:25" s="60" customFormat="1" ht="12.75" x14ac:dyDescent="0.2">
      <c r="A1990" s="425" t="s">
        <v>3807</v>
      </c>
      <c r="B1990" s="425" t="s">
        <v>2835</v>
      </c>
      <c r="C1990" s="104" t="s">
        <v>2908</v>
      </c>
      <c r="D1990" s="144" t="s">
        <v>2909</v>
      </c>
      <c r="E1990" s="26" t="s">
        <v>1791</v>
      </c>
      <c r="F1990" s="26">
        <v>1</v>
      </c>
      <c r="G1990" s="27">
        <v>44</v>
      </c>
      <c r="H1990" s="74">
        <f t="shared" si="296"/>
        <v>41.8</v>
      </c>
      <c r="I1990" s="32" t="s">
        <v>212</v>
      </c>
      <c r="J1990" s="32" t="s">
        <v>14</v>
      </c>
      <c r="K1990" s="210">
        <f t="shared" si="302"/>
        <v>8.36</v>
      </c>
      <c r="L1990" s="454"/>
      <c r="M1990" s="455"/>
      <c r="N1990" s="33">
        <f t="shared" si="294"/>
        <v>0</v>
      </c>
      <c r="O1990" s="258">
        <f t="shared" si="295"/>
        <v>0</v>
      </c>
      <c r="P1990" s="262" t="s">
        <v>15</v>
      </c>
    </row>
    <row r="1991" spans="1:25" s="60" customFormat="1" ht="12.75" x14ac:dyDescent="0.2">
      <c r="A1991" s="425" t="s">
        <v>3807</v>
      </c>
      <c r="B1991" s="425" t="s">
        <v>2835</v>
      </c>
      <c r="C1991" s="104" t="s">
        <v>2910</v>
      </c>
      <c r="D1991" s="144" t="s">
        <v>2911</v>
      </c>
      <c r="E1991" s="26" t="s">
        <v>2854</v>
      </c>
      <c r="F1991" s="26">
        <v>1</v>
      </c>
      <c r="G1991" s="27">
        <v>73</v>
      </c>
      <c r="H1991" s="74">
        <f t="shared" si="296"/>
        <v>69.349999999999994</v>
      </c>
      <c r="I1991" s="32" t="s">
        <v>212</v>
      </c>
      <c r="J1991" s="32" t="s">
        <v>14</v>
      </c>
      <c r="K1991" s="210">
        <f>H1991/10</f>
        <v>6.9349999999999996</v>
      </c>
      <c r="L1991" s="454"/>
      <c r="M1991" s="455"/>
      <c r="N1991" s="33">
        <f t="shared" si="294"/>
        <v>0</v>
      </c>
      <c r="O1991" s="258">
        <f t="shared" si="295"/>
        <v>0</v>
      </c>
      <c r="P1991" s="262" t="s">
        <v>15</v>
      </c>
    </row>
    <row r="1992" spans="1:25" s="60" customFormat="1" ht="12.75" x14ac:dyDescent="0.2">
      <c r="A1992" s="425" t="s">
        <v>3807</v>
      </c>
      <c r="B1992" s="425" t="s">
        <v>2835</v>
      </c>
      <c r="C1992" s="62" t="s">
        <v>2912</v>
      </c>
      <c r="D1992" s="50" t="s">
        <v>2913</v>
      </c>
      <c r="E1992" s="36" t="s">
        <v>1791</v>
      </c>
      <c r="F1992" s="36">
        <v>1</v>
      </c>
      <c r="G1992" s="37">
        <v>33</v>
      </c>
      <c r="H1992" s="75">
        <f t="shared" si="296"/>
        <v>31.349999999999998</v>
      </c>
      <c r="I1992" s="38" t="s">
        <v>212</v>
      </c>
      <c r="J1992" s="38" t="s">
        <v>14</v>
      </c>
      <c r="K1992" s="212">
        <f t="shared" si="302"/>
        <v>6.27</v>
      </c>
      <c r="L1992" s="456"/>
      <c r="M1992" s="457"/>
      <c r="N1992" s="39">
        <f t="shared" si="294"/>
        <v>0</v>
      </c>
      <c r="O1992" s="259">
        <f t="shared" si="295"/>
        <v>0</v>
      </c>
      <c r="P1992" s="263" t="s">
        <v>15</v>
      </c>
    </row>
    <row r="1993" spans="1:25" ht="23.25" x14ac:dyDescent="0.35">
      <c r="A1993" s="426" t="s">
        <v>3807</v>
      </c>
      <c r="B1993" s="426" t="s">
        <v>2835</v>
      </c>
      <c r="D1993" s="252" t="s">
        <v>2862</v>
      </c>
      <c r="E1993" s="71"/>
      <c r="F1993" s="71"/>
      <c r="G1993" s="71"/>
      <c r="H1993" s="71"/>
      <c r="I1993" s="71"/>
      <c r="J1993" s="71"/>
      <c r="K1993" s="213"/>
      <c r="L1993" s="22"/>
      <c r="M1993" s="22"/>
      <c r="O1993" s="22"/>
      <c r="P1993" s="23"/>
      <c r="Q1993" s="60"/>
      <c r="R1993" s="60"/>
      <c r="S1993" s="60"/>
      <c r="T1993" s="60"/>
      <c r="U1993" s="60"/>
      <c r="V1993" s="60"/>
      <c r="W1993" s="60"/>
      <c r="X1993" s="60"/>
      <c r="Y1993" s="60"/>
    </row>
    <row r="1994" spans="1:25" s="60" customFormat="1" ht="12.75" x14ac:dyDescent="0.2">
      <c r="A1994" s="425"/>
      <c r="B1994" s="425" t="s">
        <v>2835</v>
      </c>
      <c r="C1994" s="61" t="s">
        <v>2863</v>
      </c>
      <c r="D1994" s="49" t="s">
        <v>2864</v>
      </c>
      <c r="E1994" s="45" t="s">
        <v>1794</v>
      </c>
      <c r="F1994" s="45">
        <v>6</v>
      </c>
      <c r="G1994" s="46">
        <v>2.0099999999999998</v>
      </c>
      <c r="H1994" s="73">
        <f t="shared" si="291"/>
        <v>1.9094999999999998</v>
      </c>
      <c r="I1994" s="28" t="s">
        <v>216</v>
      </c>
      <c r="J1994" s="28" t="s">
        <v>14</v>
      </c>
      <c r="K1994" s="211">
        <f t="shared" ref="K1994:K1995" si="303">H1994*2</f>
        <v>3.8189999999999995</v>
      </c>
      <c r="L1994" s="458"/>
      <c r="M1994" s="459"/>
      <c r="N1994" s="29">
        <f t="shared" si="289"/>
        <v>0</v>
      </c>
      <c r="O1994" s="257">
        <f t="shared" si="290"/>
        <v>0</v>
      </c>
      <c r="P1994" s="261" t="s">
        <v>15</v>
      </c>
    </row>
    <row r="1995" spans="1:25" s="60" customFormat="1" ht="12.75" x14ac:dyDescent="0.2">
      <c r="A1995" s="425"/>
      <c r="B1995" s="425" t="s">
        <v>2835</v>
      </c>
      <c r="C1995" s="104" t="s">
        <v>2865</v>
      </c>
      <c r="D1995" s="9" t="s">
        <v>2866</v>
      </c>
      <c r="E1995" s="26" t="s">
        <v>1794</v>
      </c>
      <c r="F1995" s="26">
        <v>6</v>
      </c>
      <c r="G1995" s="27">
        <v>3.38</v>
      </c>
      <c r="H1995" s="74">
        <f t="shared" si="291"/>
        <v>3.2109999999999999</v>
      </c>
      <c r="I1995" s="32" t="s">
        <v>123</v>
      </c>
      <c r="J1995" s="32" t="s">
        <v>14</v>
      </c>
      <c r="K1995" s="210">
        <f t="shared" si="303"/>
        <v>6.4219999999999997</v>
      </c>
      <c r="L1995" s="456"/>
      <c r="M1995" s="457"/>
      <c r="N1995" s="33">
        <f t="shared" si="289"/>
        <v>0</v>
      </c>
      <c r="O1995" s="258">
        <f t="shared" si="290"/>
        <v>0</v>
      </c>
      <c r="P1995" s="262" t="s">
        <v>15</v>
      </c>
    </row>
    <row r="1996" spans="1:25" s="60" customFormat="1" ht="12.75" x14ac:dyDescent="0.2">
      <c r="A1996" s="425" t="s">
        <v>3807</v>
      </c>
      <c r="B1996" s="425" t="s">
        <v>2835</v>
      </c>
      <c r="C1996" s="61" t="s">
        <v>2867</v>
      </c>
      <c r="D1996" s="49" t="s">
        <v>2868</v>
      </c>
      <c r="E1996" s="45" t="s">
        <v>1791</v>
      </c>
      <c r="F1996" s="45">
        <v>1</v>
      </c>
      <c r="G1996" s="46">
        <v>28.16</v>
      </c>
      <c r="H1996" s="73">
        <f t="shared" si="291"/>
        <v>26.751999999999999</v>
      </c>
      <c r="I1996" s="28" t="s">
        <v>123</v>
      </c>
      <c r="J1996" s="28" t="s">
        <v>14</v>
      </c>
      <c r="K1996" s="211">
        <f>H1996/5</f>
        <v>5.3503999999999996</v>
      </c>
      <c r="L1996" s="458"/>
      <c r="M1996" s="459"/>
      <c r="N1996" s="29">
        <f t="shared" si="289"/>
        <v>0</v>
      </c>
      <c r="O1996" s="257">
        <f t="shared" si="290"/>
        <v>0</v>
      </c>
      <c r="P1996" s="261" t="s">
        <v>15</v>
      </c>
    </row>
    <row r="1997" spans="1:25" s="60" customFormat="1" ht="12.75" x14ac:dyDescent="0.2">
      <c r="A1997" s="425" t="s">
        <v>3807</v>
      </c>
      <c r="B1997" s="425" t="s">
        <v>2835</v>
      </c>
      <c r="C1997" s="104" t="s">
        <v>2869</v>
      </c>
      <c r="D1997" s="9" t="s">
        <v>2890</v>
      </c>
      <c r="E1997" s="26" t="s">
        <v>2197</v>
      </c>
      <c r="F1997" s="26">
        <v>1</v>
      </c>
      <c r="G1997" s="27">
        <v>48</v>
      </c>
      <c r="H1997" s="74">
        <f t="shared" si="291"/>
        <v>45.599999999999994</v>
      </c>
      <c r="I1997" s="32" t="s">
        <v>123</v>
      </c>
      <c r="J1997" s="32" t="s">
        <v>14</v>
      </c>
      <c r="K1997" s="210">
        <f>H1997/3</f>
        <v>15.199999999999998</v>
      </c>
      <c r="L1997" s="454"/>
      <c r="M1997" s="455"/>
      <c r="N1997" s="33">
        <f t="shared" si="289"/>
        <v>0</v>
      </c>
      <c r="O1997" s="258">
        <f t="shared" si="290"/>
        <v>0</v>
      </c>
      <c r="P1997" s="262" t="s">
        <v>15</v>
      </c>
    </row>
    <row r="1998" spans="1:25" s="60" customFormat="1" ht="12.75" x14ac:dyDescent="0.2">
      <c r="A1998" s="425" t="s">
        <v>3807</v>
      </c>
      <c r="B1998" s="425" t="s">
        <v>2835</v>
      </c>
      <c r="C1998" s="104" t="s">
        <v>2870</v>
      </c>
      <c r="D1998" s="9" t="s">
        <v>2871</v>
      </c>
      <c r="E1998" s="26" t="s">
        <v>1791</v>
      </c>
      <c r="F1998" s="26">
        <v>1</v>
      </c>
      <c r="G1998" s="27">
        <v>41.05</v>
      </c>
      <c r="H1998" s="74">
        <f t="shared" si="291"/>
        <v>38.997499999999995</v>
      </c>
      <c r="I1998" s="32"/>
      <c r="J1998" s="32" t="s">
        <v>14</v>
      </c>
      <c r="K1998" s="210">
        <f t="shared" ref="K1998:K2006" si="304">H1998/5</f>
        <v>7.7994999999999992</v>
      </c>
      <c r="L1998" s="454"/>
      <c r="M1998" s="455"/>
      <c r="N1998" s="33">
        <f t="shared" si="289"/>
        <v>0</v>
      </c>
      <c r="O1998" s="258">
        <f t="shared" si="290"/>
        <v>0</v>
      </c>
      <c r="P1998" s="262" t="s">
        <v>15</v>
      </c>
    </row>
    <row r="1999" spans="1:25" s="60" customFormat="1" ht="12.75" x14ac:dyDescent="0.2">
      <c r="A1999" s="425" t="s">
        <v>3807</v>
      </c>
      <c r="B1999" s="425" t="s">
        <v>2835</v>
      </c>
      <c r="C1999" s="104" t="s">
        <v>2872</v>
      </c>
      <c r="D1999" s="9" t="s">
        <v>2873</v>
      </c>
      <c r="E1999" s="26" t="s">
        <v>1791</v>
      </c>
      <c r="F1999" s="26">
        <v>1</v>
      </c>
      <c r="G1999" s="27">
        <v>17.100000000000001</v>
      </c>
      <c r="H1999" s="74">
        <f t="shared" si="291"/>
        <v>16.245000000000001</v>
      </c>
      <c r="I1999" s="32" t="s">
        <v>2874</v>
      </c>
      <c r="J1999" s="32" t="s">
        <v>14</v>
      </c>
      <c r="K1999" s="210">
        <f t="shared" si="304"/>
        <v>3.2490000000000001</v>
      </c>
      <c r="L1999" s="454"/>
      <c r="M1999" s="455"/>
      <c r="N1999" s="33">
        <f t="shared" si="289"/>
        <v>0</v>
      </c>
      <c r="O1999" s="258">
        <f t="shared" si="290"/>
        <v>0</v>
      </c>
      <c r="P1999" s="262" t="s">
        <v>15</v>
      </c>
    </row>
    <row r="2000" spans="1:25" s="60" customFormat="1" ht="12.75" x14ac:dyDescent="0.2">
      <c r="A2000" s="425" t="s">
        <v>3807</v>
      </c>
      <c r="B2000" s="425" t="s">
        <v>2835</v>
      </c>
      <c r="C2000" s="104" t="s">
        <v>2875</v>
      </c>
      <c r="D2000" s="9" t="s">
        <v>2876</v>
      </c>
      <c r="E2000" s="26" t="s">
        <v>1791</v>
      </c>
      <c r="F2000" s="26">
        <v>1</v>
      </c>
      <c r="G2000" s="27">
        <v>18</v>
      </c>
      <c r="H2000" s="74">
        <f t="shared" si="291"/>
        <v>17.099999999999998</v>
      </c>
      <c r="I2000" s="32" t="s">
        <v>2874</v>
      </c>
      <c r="J2000" s="32" t="s">
        <v>14</v>
      </c>
      <c r="K2000" s="210">
        <f t="shared" si="304"/>
        <v>3.4199999999999995</v>
      </c>
      <c r="L2000" s="454"/>
      <c r="M2000" s="455"/>
      <c r="N2000" s="33">
        <f t="shared" si="289"/>
        <v>0</v>
      </c>
      <c r="O2000" s="258">
        <f t="shared" si="290"/>
        <v>0</v>
      </c>
      <c r="P2000" s="262" t="s">
        <v>15</v>
      </c>
    </row>
    <row r="2001" spans="1:25" s="60" customFormat="1" ht="12.75" x14ac:dyDescent="0.2">
      <c r="A2001" s="425" t="s">
        <v>3807</v>
      </c>
      <c r="B2001" s="425" t="s">
        <v>2835</v>
      </c>
      <c r="C2001" s="104" t="s">
        <v>2877</v>
      </c>
      <c r="D2001" s="9" t="s">
        <v>2878</v>
      </c>
      <c r="E2001" s="26" t="s">
        <v>1791</v>
      </c>
      <c r="F2001" s="26">
        <v>1</v>
      </c>
      <c r="G2001" s="27">
        <v>18</v>
      </c>
      <c r="H2001" s="74">
        <f t="shared" si="291"/>
        <v>17.099999999999998</v>
      </c>
      <c r="I2001" s="32" t="s">
        <v>1814</v>
      </c>
      <c r="J2001" s="32" t="s">
        <v>14</v>
      </c>
      <c r="K2001" s="210">
        <f t="shared" si="304"/>
        <v>3.4199999999999995</v>
      </c>
      <c r="L2001" s="454"/>
      <c r="M2001" s="455"/>
      <c r="N2001" s="33">
        <f t="shared" si="289"/>
        <v>0</v>
      </c>
      <c r="O2001" s="258">
        <f t="shared" si="290"/>
        <v>0</v>
      </c>
      <c r="P2001" s="262" t="s">
        <v>15</v>
      </c>
    </row>
    <row r="2002" spans="1:25" s="60" customFormat="1" ht="12.75" x14ac:dyDescent="0.2">
      <c r="A2002" s="425" t="s">
        <v>3807</v>
      </c>
      <c r="B2002" s="425" t="s">
        <v>2835</v>
      </c>
      <c r="C2002" s="104" t="s">
        <v>2879</v>
      </c>
      <c r="D2002" s="9" t="s">
        <v>2880</v>
      </c>
      <c r="E2002" s="26" t="s">
        <v>1791</v>
      </c>
      <c r="F2002" s="26">
        <v>1</v>
      </c>
      <c r="G2002" s="27">
        <v>21.32</v>
      </c>
      <c r="H2002" s="74">
        <f t="shared" si="291"/>
        <v>20.253999999999998</v>
      </c>
      <c r="I2002" s="32" t="s">
        <v>2881</v>
      </c>
      <c r="J2002" s="32" t="s">
        <v>14</v>
      </c>
      <c r="K2002" s="210">
        <f t="shared" si="304"/>
        <v>4.0507999999999997</v>
      </c>
      <c r="L2002" s="454"/>
      <c r="M2002" s="455"/>
      <c r="N2002" s="33">
        <f t="shared" si="289"/>
        <v>0</v>
      </c>
      <c r="O2002" s="258">
        <f t="shared" si="290"/>
        <v>0</v>
      </c>
      <c r="P2002" s="262" t="s">
        <v>15</v>
      </c>
    </row>
    <row r="2003" spans="1:25" s="60" customFormat="1" ht="12.75" x14ac:dyDescent="0.2">
      <c r="A2003" s="425" t="s">
        <v>3807</v>
      </c>
      <c r="B2003" s="425" t="s">
        <v>2835</v>
      </c>
      <c r="C2003" s="104" t="s">
        <v>2882</v>
      </c>
      <c r="D2003" s="9" t="s">
        <v>2883</v>
      </c>
      <c r="E2003" s="26" t="s">
        <v>1791</v>
      </c>
      <c r="F2003" s="26">
        <v>1</v>
      </c>
      <c r="G2003" s="27">
        <v>16.84</v>
      </c>
      <c r="H2003" s="74">
        <f t="shared" si="291"/>
        <v>15.997999999999999</v>
      </c>
      <c r="I2003" s="32" t="s">
        <v>2392</v>
      </c>
      <c r="J2003" s="32" t="s">
        <v>14</v>
      </c>
      <c r="K2003" s="210">
        <f t="shared" si="304"/>
        <v>3.1995999999999998</v>
      </c>
      <c r="L2003" s="454"/>
      <c r="M2003" s="455"/>
      <c r="N2003" s="33">
        <f t="shared" si="289"/>
        <v>0</v>
      </c>
      <c r="O2003" s="258">
        <f t="shared" si="290"/>
        <v>0</v>
      </c>
      <c r="P2003" s="262" t="s">
        <v>15</v>
      </c>
    </row>
    <row r="2004" spans="1:25" s="60" customFormat="1" ht="12.75" x14ac:dyDescent="0.2">
      <c r="A2004" s="425" t="s">
        <v>3807</v>
      </c>
      <c r="B2004" s="425" t="s">
        <v>2835</v>
      </c>
      <c r="C2004" s="104" t="s">
        <v>3891</v>
      </c>
      <c r="D2004" s="9" t="s">
        <v>3892</v>
      </c>
      <c r="E2004" s="26" t="s">
        <v>1791</v>
      </c>
      <c r="F2004" s="26">
        <v>1</v>
      </c>
      <c r="G2004" s="27">
        <v>15.26</v>
      </c>
      <c r="H2004" s="74">
        <f t="shared" ref="H2004" si="305">G2004*0.95</f>
        <v>14.497</v>
      </c>
      <c r="I2004" s="32"/>
      <c r="J2004" s="32" t="s">
        <v>14</v>
      </c>
      <c r="K2004" s="210">
        <f t="shared" ref="K2004" si="306">H2004/5</f>
        <v>2.8994</v>
      </c>
      <c r="L2004" s="454"/>
      <c r="M2004" s="455"/>
      <c r="N2004" s="33">
        <f t="shared" ref="N2004" si="307">O2004*G2004</f>
        <v>0</v>
      </c>
      <c r="O2004" s="258">
        <f t="shared" ref="O2004" si="308">M2004+L2004*F2004</f>
        <v>0</v>
      </c>
      <c r="P2004" s="262" t="s">
        <v>15</v>
      </c>
    </row>
    <row r="2005" spans="1:25" s="60" customFormat="1" ht="12.75" x14ac:dyDescent="0.2">
      <c r="A2005" s="425" t="s">
        <v>3807</v>
      </c>
      <c r="B2005" s="425" t="s">
        <v>2835</v>
      </c>
      <c r="C2005" s="104" t="s">
        <v>2884</v>
      </c>
      <c r="D2005" s="9" t="s">
        <v>2885</v>
      </c>
      <c r="E2005" s="26" t="s">
        <v>1791</v>
      </c>
      <c r="F2005" s="26">
        <v>1</v>
      </c>
      <c r="G2005" s="27">
        <v>257.89</v>
      </c>
      <c r="H2005" s="74">
        <f t="shared" si="291"/>
        <v>244.99549999999996</v>
      </c>
      <c r="I2005" s="32" t="s">
        <v>1814</v>
      </c>
      <c r="J2005" s="32" t="s">
        <v>14</v>
      </c>
      <c r="K2005" s="210">
        <f t="shared" si="304"/>
        <v>48.999099999999991</v>
      </c>
      <c r="L2005" s="454"/>
      <c r="M2005" s="455"/>
      <c r="N2005" s="33">
        <f t="shared" si="289"/>
        <v>0</v>
      </c>
      <c r="O2005" s="258">
        <f t="shared" si="290"/>
        <v>0</v>
      </c>
      <c r="P2005" s="262" t="s">
        <v>15</v>
      </c>
    </row>
    <row r="2006" spans="1:25" s="60" customFormat="1" ht="12.75" x14ac:dyDescent="0.2">
      <c r="A2006" s="425" t="s">
        <v>3807</v>
      </c>
      <c r="B2006" s="425" t="s">
        <v>2835</v>
      </c>
      <c r="C2006" s="62" t="s">
        <v>2886</v>
      </c>
      <c r="D2006" s="10" t="s">
        <v>2887</v>
      </c>
      <c r="E2006" s="36" t="s">
        <v>1791</v>
      </c>
      <c r="F2006" s="36">
        <v>1</v>
      </c>
      <c r="G2006" s="37">
        <v>16.739999999999998</v>
      </c>
      <c r="H2006" s="75">
        <f t="shared" si="291"/>
        <v>15.902999999999997</v>
      </c>
      <c r="I2006" s="38" t="s">
        <v>216</v>
      </c>
      <c r="J2006" s="38" t="s">
        <v>14</v>
      </c>
      <c r="K2006" s="212">
        <f t="shared" si="304"/>
        <v>3.1805999999999992</v>
      </c>
      <c r="L2006" s="456"/>
      <c r="M2006" s="457"/>
      <c r="N2006" s="39">
        <f t="shared" si="289"/>
        <v>0</v>
      </c>
      <c r="O2006" s="259">
        <f t="shared" si="290"/>
        <v>0</v>
      </c>
      <c r="P2006" s="263" t="s">
        <v>15</v>
      </c>
    </row>
    <row r="2007" spans="1:25" x14ac:dyDescent="0.2">
      <c r="A2007" s="426"/>
      <c r="B2007" s="426"/>
      <c r="Q2007" s="60"/>
      <c r="R2007" s="60"/>
      <c r="S2007" s="60"/>
      <c r="T2007" s="60"/>
      <c r="U2007" s="60"/>
      <c r="V2007" s="60"/>
      <c r="W2007" s="60"/>
      <c r="X2007" s="60"/>
      <c r="Y2007" s="60"/>
    </row>
    <row r="2008" spans="1:25" x14ac:dyDescent="0.2">
      <c r="A2008" s="426"/>
      <c r="B2008" s="426"/>
      <c r="Q2008" s="60"/>
      <c r="R2008" s="60"/>
      <c r="S2008" s="60"/>
      <c r="T2008" s="60"/>
      <c r="U2008" s="60"/>
      <c r="V2008" s="60"/>
      <c r="W2008" s="60"/>
      <c r="X2008" s="60"/>
      <c r="Y2008" s="60"/>
    </row>
    <row r="2009" spans="1:25" x14ac:dyDescent="0.2">
      <c r="A2009" s="426"/>
      <c r="B2009" s="426"/>
      <c r="Q2009" s="60"/>
      <c r="R2009" s="60"/>
      <c r="S2009" s="60"/>
      <c r="T2009" s="60"/>
      <c r="U2009" s="60"/>
      <c r="V2009" s="60"/>
      <c r="W2009" s="60"/>
      <c r="X2009" s="60"/>
      <c r="Y2009" s="60"/>
    </row>
    <row r="2010" spans="1:25" x14ac:dyDescent="0.2">
      <c r="A2010" s="426"/>
      <c r="B2010" s="426"/>
      <c r="Q2010" s="60"/>
      <c r="R2010" s="60"/>
      <c r="S2010" s="60"/>
      <c r="T2010" s="60"/>
      <c r="U2010" s="60"/>
      <c r="V2010" s="60"/>
      <c r="W2010" s="60"/>
      <c r="X2010" s="60"/>
      <c r="Y2010" s="60"/>
    </row>
    <row r="2011" spans="1:25" x14ac:dyDescent="0.2">
      <c r="A2011" s="426"/>
      <c r="B2011" s="426"/>
      <c r="Q2011" s="60"/>
      <c r="R2011" s="60"/>
      <c r="S2011" s="60"/>
      <c r="T2011" s="60"/>
      <c r="U2011" s="60"/>
      <c r="V2011" s="60"/>
      <c r="W2011" s="60"/>
      <c r="X2011" s="60"/>
      <c r="Y2011" s="60"/>
    </row>
    <row r="2012" spans="1:25" ht="34.5" x14ac:dyDescent="0.2">
      <c r="A2012" s="426"/>
      <c r="B2012" s="426" t="s">
        <v>2921</v>
      </c>
      <c r="D2012" s="476" t="s">
        <v>2921</v>
      </c>
      <c r="E2012" s="476"/>
      <c r="F2012" s="476"/>
      <c r="G2012" s="476"/>
      <c r="H2012" s="476"/>
      <c r="I2012" s="476"/>
      <c r="J2012" s="476"/>
      <c r="K2012" s="476"/>
      <c r="Q2012" s="60"/>
      <c r="R2012" s="60"/>
      <c r="S2012" s="60"/>
      <c r="T2012" s="60"/>
      <c r="U2012" s="60"/>
      <c r="V2012" s="60"/>
      <c r="W2012" s="60"/>
      <c r="X2012" s="60"/>
      <c r="Y2012" s="60"/>
    </row>
    <row r="2013" spans="1:25" x14ac:dyDescent="0.2">
      <c r="A2013" s="427"/>
      <c r="B2013" s="427"/>
      <c r="C2013" s="24"/>
      <c r="D2013" s="24"/>
      <c r="E2013" s="477" t="s">
        <v>41</v>
      </c>
      <c r="F2013" s="478" t="s">
        <v>39</v>
      </c>
      <c r="G2013" s="479" t="s">
        <v>6</v>
      </c>
      <c r="H2013" s="481" t="s">
        <v>51</v>
      </c>
      <c r="I2013" s="482" t="s">
        <v>2</v>
      </c>
      <c r="J2013" s="483" t="s">
        <v>3</v>
      </c>
      <c r="K2013" s="484" t="s">
        <v>2474</v>
      </c>
      <c r="L2013" s="460" t="s">
        <v>7</v>
      </c>
      <c r="M2013" s="461"/>
      <c r="N2013" s="461"/>
      <c r="O2013" s="461"/>
      <c r="P2013" s="462"/>
      <c r="Q2013" s="60"/>
      <c r="R2013" s="60"/>
      <c r="S2013" s="60"/>
      <c r="T2013" s="60"/>
      <c r="U2013" s="60"/>
      <c r="V2013" s="60"/>
      <c r="W2013" s="60"/>
      <c r="X2013" s="60"/>
      <c r="Y2013" s="60"/>
    </row>
    <row r="2014" spans="1:25" ht="14.25" customHeight="1" x14ac:dyDescent="0.2">
      <c r="A2014" s="426"/>
      <c r="B2014" s="426"/>
      <c r="C2014" s="463" t="s">
        <v>0</v>
      </c>
      <c r="D2014" s="464" t="s">
        <v>1</v>
      </c>
      <c r="E2014" s="477"/>
      <c r="F2014" s="478"/>
      <c r="G2014" s="480"/>
      <c r="H2014" s="481"/>
      <c r="I2014" s="482"/>
      <c r="J2014" s="483"/>
      <c r="K2014" s="484"/>
      <c r="L2014" s="466" t="s">
        <v>8</v>
      </c>
      <c r="M2014" s="467"/>
      <c r="N2014" s="470" t="s">
        <v>4</v>
      </c>
      <c r="O2014" s="472" t="s">
        <v>9</v>
      </c>
      <c r="P2014" s="473" t="s">
        <v>52</v>
      </c>
      <c r="Q2014" s="60"/>
      <c r="R2014" s="60"/>
      <c r="S2014" s="60"/>
      <c r="T2014" s="60"/>
      <c r="U2014" s="60"/>
      <c r="V2014" s="60"/>
      <c r="W2014" s="60"/>
      <c r="X2014" s="60"/>
      <c r="Y2014" s="60"/>
    </row>
    <row r="2015" spans="1:25" x14ac:dyDescent="0.2">
      <c r="A2015" s="426"/>
      <c r="B2015" s="426"/>
      <c r="C2015" s="463"/>
      <c r="D2015" s="465"/>
      <c r="E2015" s="477"/>
      <c r="F2015" s="478"/>
      <c r="G2015" s="479"/>
      <c r="H2015" s="481"/>
      <c r="I2015" s="482"/>
      <c r="J2015" s="483"/>
      <c r="K2015" s="484"/>
      <c r="L2015" s="468"/>
      <c r="M2015" s="469"/>
      <c r="N2015" s="471"/>
      <c r="O2015" s="472"/>
      <c r="P2015" s="473"/>
      <c r="Q2015" s="60"/>
      <c r="R2015" s="60"/>
      <c r="S2015" s="60"/>
      <c r="T2015" s="60"/>
      <c r="U2015" s="60"/>
      <c r="V2015" s="60"/>
      <c r="W2015" s="60"/>
      <c r="X2015" s="60"/>
      <c r="Y2015" s="60"/>
    </row>
    <row r="2016" spans="1:25" s="60" customFormat="1" ht="12.75" x14ac:dyDescent="0.2">
      <c r="A2016" s="425"/>
      <c r="B2016" s="425" t="s">
        <v>2921</v>
      </c>
      <c r="C2016" s="61" t="s">
        <v>2926</v>
      </c>
      <c r="D2016" s="143" t="s">
        <v>2927</v>
      </c>
      <c r="E2016" s="45" t="s">
        <v>1726</v>
      </c>
      <c r="F2016" s="45">
        <v>15</v>
      </c>
      <c r="G2016" s="46">
        <v>7.65</v>
      </c>
      <c r="H2016" s="73">
        <f t="shared" ref="H2016:H2022" si="309">G2016*0.95</f>
        <v>7.2675000000000001</v>
      </c>
      <c r="I2016" s="28" t="s">
        <v>212</v>
      </c>
      <c r="J2016" s="28" t="s">
        <v>14</v>
      </c>
      <c r="K2016" s="211">
        <f>H2016*4</f>
        <v>29.07</v>
      </c>
      <c r="L2016" s="458"/>
      <c r="M2016" s="459"/>
      <c r="N2016" s="29">
        <f t="shared" ref="N2016:N2022" si="310">O2016*G2016</f>
        <v>0</v>
      </c>
      <c r="O2016" s="257">
        <f t="shared" ref="O2016:O2022" si="311">M2016+L2016*F2016</f>
        <v>0</v>
      </c>
      <c r="P2016" s="261" t="s">
        <v>15</v>
      </c>
    </row>
    <row r="2017" spans="1:25" s="60" customFormat="1" ht="12.75" x14ac:dyDescent="0.2">
      <c r="A2017" s="425"/>
      <c r="B2017" s="425" t="s">
        <v>2921</v>
      </c>
      <c r="C2017" s="104" t="s">
        <v>2928</v>
      </c>
      <c r="D2017" s="144" t="s">
        <v>2939</v>
      </c>
      <c r="E2017" s="26" t="s">
        <v>1728</v>
      </c>
      <c r="F2017" s="26">
        <v>1</v>
      </c>
      <c r="G2017" s="27">
        <v>18.5</v>
      </c>
      <c r="H2017" s="74">
        <f t="shared" si="309"/>
        <v>17.574999999999999</v>
      </c>
      <c r="I2017" s="32" t="s">
        <v>212</v>
      </c>
      <c r="J2017" s="32" t="s">
        <v>14</v>
      </c>
      <c r="K2017" s="210">
        <f>H2017</f>
        <v>17.574999999999999</v>
      </c>
      <c r="L2017" s="454"/>
      <c r="M2017" s="455"/>
      <c r="N2017" s="33">
        <f t="shared" si="310"/>
        <v>0</v>
      </c>
      <c r="O2017" s="258">
        <f t="shared" si="311"/>
        <v>0</v>
      </c>
      <c r="P2017" s="262" t="s">
        <v>15</v>
      </c>
    </row>
    <row r="2018" spans="1:25" s="60" customFormat="1" ht="12.75" x14ac:dyDescent="0.2">
      <c r="A2018" s="425"/>
      <c r="B2018" s="425" t="s">
        <v>2921</v>
      </c>
      <c r="C2018" s="104" t="s">
        <v>2929</v>
      </c>
      <c r="D2018" s="144" t="s">
        <v>2938</v>
      </c>
      <c r="E2018" s="26" t="s">
        <v>1726</v>
      </c>
      <c r="F2018" s="26">
        <v>3</v>
      </c>
      <c r="G2018" s="27">
        <v>9.5</v>
      </c>
      <c r="H2018" s="74">
        <f t="shared" si="309"/>
        <v>9.0250000000000004</v>
      </c>
      <c r="I2018" s="32" t="s">
        <v>212</v>
      </c>
      <c r="J2018" s="32" t="s">
        <v>14</v>
      </c>
      <c r="K2018" s="210">
        <f t="shared" ref="K2018:K2021" si="312">H2018*4</f>
        <v>36.1</v>
      </c>
      <c r="L2018" s="454"/>
      <c r="M2018" s="455"/>
      <c r="N2018" s="33">
        <f t="shared" si="310"/>
        <v>0</v>
      </c>
      <c r="O2018" s="258">
        <f t="shared" si="311"/>
        <v>0</v>
      </c>
      <c r="P2018" s="262" t="s">
        <v>15</v>
      </c>
    </row>
    <row r="2019" spans="1:25" s="60" customFormat="1" ht="12.75" x14ac:dyDescent="0.2">
      <c r="A2019" s="425"/>
      <c r="B2019" s="425" t="s">
        <v>2921</v>
      </c>
      <c r="C2019" s="62" t="s">
        <v>2930</v>
      </c>
      <c r="D2019" s="50" t="s">
        <v>2931</v>
      </c>
      <c r="E2019" s="36" t="s">
        <v>1726</v>
      </c>
      <c r="F2019" s="36">
        <v>6</v>
      </c>
      <c r="G2019" s="37">
        <v>6.4</v>
      </c>
      <c r="H2019" s="75">
        <f t="shared" si="309"/>
        <v>6.08</v>
      </c>
      <c r="I2019" s="38" t="s">
        <v>212</v>
      </c>
      <c r="J2019" s="38" t="s">
        <v>14</v>
      </c>
      <c r="K2019" s="212">
        <f t="shared" si="312"/>
        <v>24.32</v>
      </c>
      <c r="L2019" s="456"/>
      <c r="M2019" s="457"/>
      <c r="N2019" s="39">
        <f t="shared" si="310"/>
        <v>0</v>
      </c>
      <c r="O2019" s="259">
        <f t="shared" si="311"/>
        <v>0</v>
      </c>
      <c r="P2019" s="263" t="s">
        <v>15</v>
      </c>
    </row>
    <row r="2020" spans="1:25" s="60" customFormat="1" ht="12.75" x14ac:dyDescent="0.2">
      <c r="A2020" s="425"/>
      <c r="B2020" s="425" t="s">
        <v>2921</v>
      </c>
      <c r="C2020" s="61" t="s">
        <v>2932</v>
      </c>
      <c r="D2020" s="143" t="s">
        <v>2933</v>
      </c>
      <c r="E2020" s="45" t="s">
        <v>1726</v>
      </c>
      <c r="F2020" s="45">
        <v>6</v>
      </c>
      <c r="G2020" s="46">
        <v>3.33</v>
      </c>
      <c r="H2020" s="73">
        <f t="shared" si="309"/>
        <v>3.1635</v>
      </c>
      <c r="I2020" s="28" t="s">
        <v>212</v>
      </c>
      <c r="J2020" s="28" t="s">
        <v>14</v>
      </c>
      <c r="K2020" s="211">
        <f t="shared" si="312"/>
        <v>12.654</v>
      </c>
      <c r="L2020" s="458"/>
      <c r="M2020" s="459"/>
      <c r="N2020" s="29">
        <f t="shared" si="310"/>
        <v>0</v>
      </c>
      <c r="O2020" s="257">
        <f t="shared" si="311"/>
        <v>0</v>
      </c>
      <c r="P2020" s="261" t="s">
        <v>15</v>
      </c>
    </row>
    <row r="2021" spans="1:25" s="60" customFormat="1" ht="12.75" x14ac:dyDescent="0.2">
      <c r="A2021" s="425"/>
      <c r="B2021" s="425" t="s">
        <v>2921</v>
      </c>
      <c r="C2021" s="104" t="s">
        <v>2934</v>
      </c>
      <c r="D2021" s="144" t="s">
        <v>2935</v>
      </c>
      <c r="E2021" s="26" t="s">
        <v>1726</v>
      </c>
      <c r="F2021" s="26">
        <v>6</v>
      </c>
      <c r="G2021" s="27">
        <v>5.33</v>
      </c>
      <c r="H2021" s="74">
        <f t="shared" si="309"/>
        <v>5.0634999999999994</v>
      </c>
      <c r="I2021" s="32" t="s">
        <v>212</v>
      </c>
      <c r="J2021" s="32" t="s">
        <v>14</v>
      </c>
      <c r="K2021" s="210">
        <f t="shared" si="312"/>
        <v>20.253999999999998</v>
      </c>
      <c r="L2021" s="454"/>
      <c r="M2021" s="455"/>
      <c r="N2021" s="33">
        <f t="shared" si="310"/>
        <v>0</v>
      </c>
      <c r="O2021" s="258">
        <f t="shared" si="311"/>
        <v>0</v>
      </c>
      <c r="P2021" s="262" t="s">
        <v>15</v>
      </c>
    </row>
    <row r="2022" spans="1:25" s="60" customFormat="1" ht="12.75" x14ac:dyDescent="0.2">
      <c r="A2022" s="425"/>
      <c r="B2022" s="425" t="s">
        <v>2921</v>
      </c>
      <c r="C2022" s="62" t="s">
        <v>2936</v>
      </c>
      <c r="D2022" s="50" t="s">
        <v>2937</v>
      </c>
      <c r="E2022" s="36" t="s">
        <v>1785</v>
      </c>
      <c r="F2022" s="36">
        <v>5</v>
      </c>
      <c r="G2022" s="37">
        <v>10</v>
      </c>
      <c r="H2022" s="75">
        <f t="shared" si="309"/>
        <v>9.5</v>
      </c>
      <c r="I2022" s="38" t="s">
        <v>212</v>
      </c>
      <c r="J2022" s="38" t="s">
        <v>14</v>
      </c>
      <c r="K2022" s="212">
        <f>H2022*10</f>
        <v>95</v>
      </c>
      <c r="L2022" s="456"/>
      <c r="M2022" s="457"/>
      <c r="N2022" s="39">
        <f t="shared" si="310"/>
        <v>0</v>
      </c>
      <c r="O2022" s="259">
        <f t="shared" si="311"/>
        <v>0</v>
      </c>
      <c r="P2022" s="263" t="s">
        <v>15</v>
      </c>
    </row>
    <row r="2023" spans="1:25" x14ac:dyDescent="0.2">
      <c r="A2023" s="426"/>
      <c r="B2023" s="426"/>
      <c r="Q2023" s="60"/>
      <c r="R2023" s="60"/>
      <c r="S2023" s="60"/>
      <c r="T2023" s="60"/>
      <c r="U2023" s="60"/>
      <c r="V2023" s="60"/>
      <c r="W2023" s="60"/>
      <c r="X2023" s="60"/>
      <c r="Y2023" s="60"/>
    </row>
    <row r="2024" spans="1:25" ht="34.5" x14ac:dyDescent="0.2">
      <c r="A2024" s="426"/>
      <c r="B2024" s="426" t="s">
        <v>66</v>
      </c>
      <c r="D2024" s="476" t="s">
        <v>66</v>
      </c>
      <c r="E2024" s="476"/>
      <c r="F2024" s="476"/>
      <c r="G2024" s="476"/>
      <c r="H2024" s="476"/>
      <c r="I2024" s="476"/>
      <c r="J2024" s="476"/>
      <c r="K2024" s="476"/>
      <c r="Q2024" s="60"/>
      <c r="R2024" s="60"/>
      <c r="S2024" s="60"/>
      <c r="T2024" s="60"/>
      <c r="U2024" s="60"/>
      <c r="V2024" s="60"/>
      <c r="W2024" s="60"/>
      <c r="X2024" s="60"/>
      <c r="Y2024" s="60"/>
    </row>
    <row r="2025" spans="1:25" x14ac:dyDescent="0.2">
      <c r="A2025" s="427"/>
      <c r="B2025" s="427"/>
      <c r="C2025" s="24"/>
      <c r="D2025" s="24"/>
      <c r="E2025" s="477" t="s">
        <v>41</v>
      </c>
      <c r="F2025" s="478" t="s">
        <v>39</v>
      </c>
      <c r="G2025" s="479" t="s">
        <v>6</v>
      </c>
      <c r="H2025" s="481" t="s">
        <v>51</v>
      </c>
      <c r="I2025" s="482" t="s">
        <v>2</v>
      </c>
      <c r="J2025" s="483" t="s">
        <v>3</v>
      </c>
      <c r="K2025" s="484" t="s">
        <v>2474</v>
      </c>
      <c r="L2025" s="460" t="s">
        <v>7</v>
      </c>
      <c r="M2025" s="461"/>
      <c r="N2025" s="461"/>
      <c r="O2025" s="461"/>
      <c r="P2025" s="462"/>
      <c r="Q2025" s="60"/>
      <c r="R2025" s="60"/>
      <c r="S2025" s="60"/>
      <c r="T2025" s="60"/>
      <c r="U2025" s="60"/>
      <c r="V2025" s="60"/>
      <c r="W2025" s="60"/>
      <c r="X2025" s="60"/>
      <c r="Y2025" s="60"/>
    </row>
    <row r="2026" spans="1:25" ht="14.25" customHeight="1" x14ac:dyDescent="0.2">
      <c r="A2026" s="426"/>
      <c r="B2026" s="426"/>
      <c r="C2026" s="463" t="s">
        <v>0</v>
      </c>
      <c r="D2026" s="464" t="s">
        <v>1</v>
      </c>
      <c r="E2026" s="477"/>
      <c r="F2026" s="478"/>
      <c r="G2026" s="480"/>
      <c r="H2026" s="481"/>
      <c r="I2026" s="482"/>
      <c r="J2026" s="483"/>
      <c r="K2026" s="484"/>
      <c r="L2026" s="466" t="s">
        <v>8</v>
      </c>
      <c r="M2026" s="467"/>
      <c r="N2026" s="470" t="s">
        <v>4</v>
      </c>
      <c r="O2026" s="472" t="s">
        <v>9</v>
      </c>
      <c r="P2026" s="473" t="s">
        <v>52</v>
      </c>
      <c r="Q2026" s="60"/>
      <c r="R2026" s="60"/>
      <c r="S2026" s="60"/>
      <c r="T2026" s="60"/>
      <c r="U2026" s="60"/>
      <c r="V2026" s="60"/>
      <c r="W2026" s="60"/>
      <c r="X2026" s="60"/>
      <c r="Y2026" s="60"/>
    </row>
    <row r="2027" spans="1:25" x14ac:dyDescent="0.2">
      <c r="A2027" s="426"/>
      <c r="B2027" s="426"/>
      <c r="C2027" s="463"/>
      <c r="D2027" s="465"/>
      <c r="E2027" s="477"/>
      <c r="F2027" s="478"/>
      <c r="G2027" s="479"/>
      <c r="H2027" s="481"/>
      <c r="I2027" s="482"/>
      <c r="J2027" s="483"/>
      <c r="K2027" s="484"/>
      <c r="L2027" s="468"/>
      <c r="M2027" s="469"/>
      <c r="N2027" s="471"/>
      <c r="O2027" s="472"/>
      <c r="P2027" s="473"/>
      <c r="Q2027" s="60"/>
      <c r="R2027" s="60"/>
      <c r="S2027" s="60"/>
      <c r="T2027" s="60"/>
      <c r="U2027" s="60"/>
      <c r="V2027" s="60"/>
      <c r="W2027" s="60"/>
      <c r="X2027" s="60"/>
      <c r="Y2027" s="60"/>
    </row>
    <row r="2028" spans="1:25" ht="23.25" x14ac:dyDescent="0.35">
      <c r="A2028" s="426" t="s">
        <v>3807</v>
      </c>
      <c r="B2028" s="426" t="s">
        <v>66</v>
      </c>
      <c r="D2028" s="252" t="s">
        <v>2941</v>
      </c>
      <c r="E2028" s="252"/>
      <c r="F2028" s="252"/>
      <c r="G2028" s="252"/>
      <c r="H2028" s="252"/>
      <c r="I2028" s="252"/>
      <c r="J2028" s="252"/>
      <c r="K2028" s="252"/>
      <c r="L2028" s="252"/>
      <c r="M2028" s="252"/>
      <c r="N2028" s="252"/>
      <c r="O2028" s="252"/>
      <c r="P2028" s="252"/>
      <c r="Q2028" s="60"/>
      <c r="R2028" s="60"/>
      <c r="S2028" s="60"/>
      <c r="T2028" s="60"/>
      <c r="U2028" s="60"/>
      <c r="V2028" s="60"/>
      <c r="W2028" s="60"/>
      <c r="X2028" s="60"/>
      <c r="Y2028" s="60"/>
    </row>
    <row r="2029" spans="1:25" s="60" customFormat="1" ht="12.75" x14ac:dyDescent="0.2">
      <c r="A2029" s="425"/>
      <c r="B2029" s="425" t="s">
        <v>66</v>
      </c>
      <c r="C2029" s="61" t="s">
        <v>2942</v>
      </c>
      <c r="D2029" s="143" t="s">
        <v>2943</v>
      </c>
      <c r="E2029" s="45" t="s">
        <v>1728</v>
      </c>
      <c r="F2029" s="45">
        <v>10</v>
      </c>
      <c r="G2029" s="46">
        <v>1.7</v>
      </c>
      <c r="H2029" s="73">
        <f>G2029*0.95</f>
        <v>1.615</v>
      </c>
      <c r="I2029" s="28"/>
      <c r="J2029" s="92" t="s">
        <v>14</v>
      </c>
      <c r="K2029" s="211">
        <f>H2029</f>
        <v>1.615</v>
      </c>
      <c r="L2029" s="458"/>
      <c r="M2029" s="459"/>
      <c r="N2029" s="29">
        <f t="shared" ref="N2029:N2056" si="313">O2029*G2029</f>
        <v>0</v>
      </c>
      <c r="O2029" s="257">
        <f t="shared" ref="O2029:O2056" si="314">M2029+L2029*F2029</f>
        <v>0</v>
      </c>
      <c r="P2029" s="261" t="s">
        <v>15</v>
      </c>
    </row>
    <row r="2030" spans="1:25" s="60" customFormat="1" ht="12.75" x14ac:dyDescent="0.2">
      <c r="A2030" s="425"/>
      <c r="B2030" s="425" t="s">
        <v>66</v>
      </c>
      <c r="C2030" s="104" t="s">
        <v>2944</v>
      </c>
      <c r="D2030" s="144" t="s">
        <v>2943</v>
      </c>
      <c r="E2030" s="26" t="s">
        <v>2113</v>
      </c>
      <c r="F2030" s="26">
        <v>5</v>
      </c>
      <c r="G2030" s="27">
        <v>3.27</v>
      </c>
      <c r="H2030" s="74">
        <f t="shared" ref="H2030:H2056" si="315">G2030*0.95</f>
        <v>3.1065</v>
      </c>
      <c r="I2030" s="32"/>
      <c r="J2030" s="93" t="s">
        <v>14</v>
      </c>
      <c r="K2030" s="210">
        <f>H2030/2</f>
        <v>1.55325</v>
      </c>
      <c r="L2030" s="454"/>
      <c r="M2030" s="455"/>
      <c r="N2030" s="33">
        <f t="shared" si="313"/>
        <v>0</v>
      </c>
      <c r="O2030" s="258">
        <f t="shared" si="314"/>
        <v>0</v>
      </c>
      <c r="P2030" s="262" t="s">
        <v>15</v>
      </c>
    </row>
    <row r="2031" spans="1:25" s="60" customFormat="1" ht="12.75" x14ac:dyDescent="0.2">
      <c r="A2031" s="425"/>
      <c r="B2031" s="425" t="s">
        <v>66</v>
      </c>
      <c r="C2031" s="104" t="s">
        <v>2945</v>
      </c>
      <c r="D2031" s="144" t="s">
        <v>2946</v>
      </c>
      <c r="E2031" s="26" t="s">
        <v>2113</v>
      </c>
      <c r="F2031" s="26">
        <v>5</v>
      </c>
      <c r="G2031" s="27">
        <v>9.75</v>
      </c>
      <c r="H2031" s="74">
        <f t="shared" si="315"/>
        <v>9.2624999999999993</v>
      </c>
      <c r="I2031" s="32"/>
      <c r="J2031" s="93" t="s">
        <v>14</v>
      </c>
      <c r="K2031" s="210">
        <f t="shared" ref="K2031:K2032" si="316">H2031/2</f>
        <v>4.6312499999999996</v>
      </c>
      <c r="L2031" s="454"/>
      <c r="M2031" s="455"/>
      <c r="N2031" s="33">
        <f t="shared" si="313"/>
        <v>0</v>
      </c>
      <c r="O2031" s="258">
        <f t="shared" si="314"/>
        <v>0</v>
      </c>
      <c r="P2031" s="262" t="s">
        <v>15</v>
      </c>
    </row>
    <row r="2032" spans="1:25" s="60" customFormat="1" ht="12.75" x14ac:dyDescent="0.2">
      <c r="A2032" s="425"/>
      <c r="B2032" s="425" t="s">
        <v>66</v>
      </c>
      <c r="C2032" s="104" t="s">
        <v>2947</v>
      </c>
      <c r="D2032" s="144" t="s">
        <v>2948</v>
      </c>
      <c r="E2032" s="26" t="s">
        <v>2113</v>
      </c>
      <c r="F2032" s="26">
        <v>5</v>
      </c>
      <c r="G2032" s="27">
        <v>7.4</v>
      </c>
      <c r="H2032" s="74">
        <f t="shared" si="315"/>
        <v>7.03</v>
      </c>
      <c r="I2032" s="32"/>
      <c r="J2032" s="93" t="s">
        <v>14</v>
      </c>
      <c r="K2032" s="210">
        <f t="shared" si="316"/>
        <v>3.5150000000000001</v>
      </c>
      <c r="L2032" s="456"/>
      <c r="M2032" s="457"/>
      <c r="N2032" s="33">
        <f t="shared" si="313"/>
        <v>0</v>
      </c>
      <c r="O2032" s="258">
        <f t="shared" si="314"/>
        <v>0</v>
      </c>
      <c r="P2032" s="262" t="s">
        <v>15</v>
      </c>
    </row>
    <row r="2033" spans="1:25" s="60" customFormat="1" ht="12.75" x14ac:dyDescent="0.2">
      <c r="A2033" s="425" t="s">
        <v>3807</v>
      </c>
      <c r="B2033" s="425" t="s">
        <v>66</v>
      </c>
      <c r="C2033" s="61" t="s">
        <v>2949</v>
      </c>
      <c r="D2033" s="143" t="s">
        <v>2943</v>
      </c>
      <c r="E2033" s="45" t="s">
        <v>1791</v>
      </c>
      <c r="F2033" s="45">
        <v>1</v>
      </c>
      <c r="G2033" s="46">
        <v>6.85</v>
      </c>
      <c r="H2033" s="73">
        <f t="shared" si="315"/>
        <v>6.5074999999999994</v>
      </c>
      <c r="I2033" s="28"/>
      <c r="J2033" s="92" t="s">
        <v>14</v>
      </c>
      <c r="K2033" s="211">
        <f>H2033/5</f>
        <v>1.3014999999999999</v>
      </c>
      <c r="L2033" s="458"/>
      <c r="M2033" s="459"/>
      <c r="N2033" s="29">
        <f t="shared" si="313"/>
        <v>0</v>
      </c>
      <c r="O2033" s="257">
        <f t="shared" si="314"/>
        <v>0</v>
      </c>
      <c r="P2033" s="261" t="s">
        <v>15</v>
      </c>
    </row>
    <row r="2034" spans="1:25" s="60" customFormat="1" ht="12.75" x14ac:dyDescent="0.2">
      <c r="A2034" s="425" t="s">
        <v>3807</v>
      </c>
      <c r="B2034" s="425" t="s">
        <v>66</v>
      </c>
      <c r="C2034" s="104" t="s">
        <v>2950</v>
      </c>
      <c r="D2034" s="144" t="s">
        <v>2951</v>
      </c>
      <c r="E2034" s="26" t="s">
        <v>1791</v>
      </c>
      <c r="F2034" s="26">
        <v>1</v>
      </c>
      <c r="G2034" s="27">
        <v>6.85</v>
      </c>
      <c r="H2034" s="74">
        <f t="shared" si="315"/>
        <v>6.5074999999999994</v>
      </c>
      <c r="I2034" s="32"/>
      <c r="J2034" s="93" t="s">
        <v>14</v>
      </c>
      <c r="K2034" s="210">
        <f t="shared" ref="K2034:K2041" si="317">H2034/5</f>
        <v>1.3014999999999999</v>
      </c>
      <c r="L2034" s="454"/>
      <c r="M2034" s="455"/>
      <c r="N2034" s="33">
        <f t="shared" si="313"/>
        <v>0</v>
      </c>
      <c r="O2034" s="258">
        <f t="shared" si="314"/>
        <v>0</v>
      </c>
      <c r="P2034" s="262" t="s">
        <v>15</v>
      </c>
    </row>
    <row r="2035" spans="1:25" s="60" customFormat="1" ht="12.75" x14ac:dyDescent="0.2">
      <c r="A2035" s="425" t="s">
        <v>3807</v>
      </c>
      <c r="B2035" s="425" t="s">
        <v>66</v>
      </c>
      <c r="C2035" s="104" t="s">
        <v>2952</v>
      </c>
      <c r="D2035" s="144" t="s">
        <v>2953</v>
      </c>
      <c r="E2035" s="26" t="s">
        <v>1791</v>
      </c>
      <c r="F2035" s="26">
        <v>1</v>
      </c>
      <c r="G2035" s="27">
        <v>6.85</v>
      </c>
      <c r="H2035" s="74">
        <f t="shared" si="315"/>
        <v>6.5074999999999994</v>
      </c>
      <c r="I2035" s="32"/>
      <c r="J2035" s="93" t="s">
        <v>14</v>
      </c>
      <c r="K2035" s="210">
        <f t="shared" si="317"/>
        <v>1.3014999999999999</v>
      </c>
      <c r="L2035" s="454"/>
      <c r="M2035" s="455"/>
      <c r="N2035" s="33">
        <f t="shared" si="313"/>
        <v>0</v>
      </c>
      <c r="O2035" s="258">
        <f t="shared" si="314"/>
        <v>0</v>
      </c>
      <c r="P2035" s="262" t="s">
        <v>15</v>
      </c>
    </row>
    <row r="2036" spans="1:25" s="60" customFormat="1" ht="12.75" x14ac:dyDescent="0.2">
      <c r="A2036" s="425" t="s">
        <v>3807</v>
      </c>
      <c r="B2036" s="425" t="s">
        <v>66</v>
      </c>
      <c r="C2036" s="104" t="s">
        <v>2954</v>
      </c>
      <c r="D2036" s="144" t="s">
        <v>2955</v>
      </c>
      <c r="E2036" s="26" t="s">
        <v>1791</v>
      </c>
      <c r="F2036" s="26">
        <v>1</v>
      </c>
      <c r="G2036" s="27">
        <v>6.85</v>
      </c>
      <c r="H2036" s="74">
        <f t="shared" si="315"/>
        <v>6.5074999999999994</v>
      </c>
      <c r="I2036" s="32"/>
      <c r="J2036" s="93" t="s">
        <v>14</v>
      </c>
      <c r="K2036" s="210">
        <f t="shared" si="317"/>
        <v>1.3014999999999999</v>
      </c>
      <c r="L2036" s="454"/>
      <c r="M2036" s="455"/>
      <c r="N2036" s="33">
        <f t="shared" si="313"/>
        <v>0</v>
      </c>
      <c r="O2036" s="258">
        <f t="shared" si="314"/>
        <v>0</v>
      </c>
      <c r="P2036" s="262" t="s">
        <v>15</v>
      </c>
    </row>
    <row r="2037" spans="1:25" s="60" customFormat="1" ht="12.75" x14ac:dyDescent="0.2">
      <c r="A2037" s="425" t="s">
        <v>3807</v>
      </c>
      <c r="B2037" s="425" t="s">
        <v>66</v>
      </c>
      <c r="C2037" s="104" t="s">
        <v>2956</v>
      </c>
      <c r="D2037" s="144" t="s">
        <v>2957</v>
      </c>
      <c r="E2037" s="26" t="s">
        <v>1791</v>
      </c>
      <c r="F2037" s="26">
        <v>1</v>
      </c>
      <c r="G2037" s="27">
        <v>17.100000000000001</v>
      </c>
      <c r="H2037" s="74">
        <f t="shared" si="315"/>
        <v>16.245000000000001</v>
      </c>
      <c r="I2037" s="32"/>
      <c r="J2037" s="93" t="s">
        <v>14</v>
      </c>
      <c r="K2037" s="210">
        <f t="shared" si="317"/>
        <v>3.2490000000000001</v>
      </c>
      <c r="L2037" s="454"/>
      <c r="M2037" s="455"/>
      <c r="N2037" s="33">
        <f t="shared" si="313"/>
        <v>0</v>
      </c>
      <c r="O2037" s="258">
        <f t="shared" si="314"/>
        <v>0</v>
      </c>
      <c r="P2037" s="262" t="s">
        <v>15</v>
      </c>
    </row>
    <row r="2038" spans="1:25" s="60" customFormat="1" ht="12.75" x14ac:dyDescent="0.2">
      <c r="A2038" s="425" t="s">
        <v>3807</v>
      </c>
      <c r="B2038" s="425" t="s">
        <v>66</v>
      </c>
      <c r="C2038" s="104" t="s">
        <v>2958</v>
      </c>
      <c r="D2038" s="144" t="s">
        <v>2959</v>
      </c>
      <c r="E2038" s="26" t="s">
        <v>1791</v>
      </c>
      <c r="F2038" s="26">
        <v>1</v>
      </c>
      <c r="G2038" s="27">
        <v>6.85</v>
      </c>
      <c r="H2038" s="74">
        <f t="shared" si="315"/>
        <v>6.5074999999999994</v>
      </c>
      <c r="I2038" s="32"/>
      <c r="J2038" s="93" t="s">
        <v>14</v>
      </c>
      <c r="K2038" s="210">
        <f t="shared" si="317"/>
        <v>1.3014999999999999</v>
      </c>
      <c r="L2038" s="454"/>
      <c r="M2038" s="455"/>
      <c r="N2038" s="33">
        <f t="shared" si="313"/>
        <v>0</v>
      </c>
      <c r="O2038" s="258">
        <f t="shared" si="314"/>
        <v>0</v>
      </c>
      <c r="P2038" s="262" t="s">
        <v>15</v>
      </c>
    </row>
    <row r="2039" spans="1:25" s="60" customFormat="1" ht="12.75" x14ac:dyDescent="0.2">
      <c r="A2039" s="425" t="s">
        <v>3807</v>
      </c>
      <c r="B2039" s="425" t="s">
        <v>66</v>
      </c>
      <c r="C2039" s="104" t="s">
        <v>2960</v>
      </c>
      <c r="D2039" s="144" t="s">
        <v>2961</v>
      </c>
      <c r="E2039" s="26" t="s">
        <v>1791</v>
      </c>
      <c r="F2039" s="26">
        <v>1</v>
      </c>
      <c r="G2039" s="27">
        <v>8.25</v>
      </c>
      <c r="H2039" s="74">
        <f t="shared" si="315"/>
        <v>7.8374999999999995</v>
      </c>
      <c r="I2039" s="32"/>
      <c r="J2039" s="93" t="s">
        <v>14</v>
      </c>
      <c r="K2039" s="210">
        <f t="shared" si="317"/>
        <v>1.5674999999999999</v>
      </c>
      <c r="L2039" s="454"/>
      <c r="M2039" s="455"/>
      <c r="N2039" s="33">
        <f t="shared" si="313"/>
        <v>0</v>
      </c>
      <c r="O2039" s="258">
        <f t="shared" si="314"/>
        <v>0</v>
      </c>
      <c r="P2039" s="262" t="s">
        <v>15</v>
      </c>
    </row>
    <row r="2040" spans="1:25" s="60" customFormat="1" ht="12.75" x14ac:dyDescent="0.2">
      <c r="A2040" s="425" t="s">
        <v>3807</v>
      </c>
      <c r="B2040" s="425" t="s">
        <v>66</v>
      </c>
      <c r="C2040" s="104" t="s">
        <v>2962</v>
      </c>
      <c r="D2040" s="144" t="s">
        <v>2963</v>
      </c>
      <c r="E2040" s="26" t="s">
        <v>1791</v>
      </c>
      <c r="F2040" s="26">
        <v>1</v>
      </c>
      <c r="G2040" s="27">
        <v>15.5</v>
      </c>
      <c r="H2040" s="74">
        <f t="shared" si="315"/>
        <v>14.725</v>
      </c>
      <c r="I2040" s="32"/>
      <c r="J2040" s="93" t="s">
        <v>14</v>
      </c>
      <c r="K2040" s="210">
        <f t="shared" si="317"/>
        <v>2.9449999999999998</v>
      </c>
      <c r="L2040" s="454"/>
      <c r="M2040" s="455"/>
      <c r="N2040" s="33">
        <f t="shared" si="313"/>
        <v>0</v>
      </c>
      <c r="O2040" s="258">
        <f t="shared" si="314"/>
        <v>0</v>
      </c>
      <c r="P2040" s="262" t="s">
        <v>15</v>
      </c>
    </row>
    <row r="2041" spans="1:25" s="60" customFormat="1" ht="12.75" x14ac:dyDescent="0.2">
      <c r="A2041" s="425" t="s">
        <v>3807</v>
      </c>
      <c r="B2041" s="425" t="s">
        <v>66</v>
      </c>
      <c r="C2041" s="62" t="s">
        <v>2964</v>
      </c>
      <c r="D2041" s="50" t="s">
        <v>2965</v>
      </c>
      <c r="E2041" s="36" t="s">
        <v>1791</v>
      </c>
      <c r="F2041" s="36">
        <v>1</v>
      </c>
      <c r="G2041" s="37">
        <v>23</v>
      </c>
      <c r="H2041" s="75">
        <f t="shared" si="315"/>
        <v>21.849999999999998</v>
      </c>
      <c r="I2041" s="38"/>
      <c r="J2041" s="94" t="s">
        <v>14</v>
      </c>
      <c r="K2041" s="212">
        <f t="shared" si="317"/>
        <v>4.3699999999999992</v>
      </c>
      <c r="L2041" s="456"/>
      <c r="M2041" s="457"/>
      <c r="N2041" s="39">
        <f t="shared" si="313"/>
        <v>0</v>
      </c>
      <c r="O2041" s="259">
        <f t="shared" si="314"/>
        <v>0</v>
      </c>
      <c r="P2041" s="263" t="s">
        <v>15</v>
      </c>
    </row>
    <row r="2042" spans="1:25" s="60" customFormat="1" ht="12.75" x14ac:dyDescent="0.2">
      <c r="A2042" s="425" t="s">
        <v>3807</v>
      </c>
      <c r="B2042" s="425" t="s">
        <v>66</v>
      </c>
      <c r="C2042" s="104" t="s">
        <v>2966</v>
      </c>
      <c r="D2042" s="144" t="s">
        <v>2943</v>
      </c>
      <c r="E2042" s="26" t="s">
        <v>2748</v>
      </c>
      <c r="F2042" s="26">
        <v>1</v>
      </c>
      <c r="G2042" s="27">
        <v>31</v>
      </c>
      <c r="H2042" s="74">
        <f t="shared" si="315"/>
        <v>29.45</v>
      </c>
      <c r="I2042" s="32"/>
      <c r="J2042" s="93" t="s">
        <v>14</v>
      </c>
      <c r="K2042" s="210">
        <f>H2042/25</f>
        <v>1.1779999999999999</v>
      </c>
      <c r="L2042" s="458"/>
      <c r="M2042" s="459"/>
      <c r="N2042" s="33">
        <f t="shared" si="313"/>
        <v>0</v>
      </c>
      <c r="O2042" s="258">
        <f t="shared" si="314"/>
        <v>0</v>
      </c>
      <c r="P2042" s="262" t="s">
        <v>15</v>
      </c>
    </row>
    <row r="2043" spans="1:25" s="60" customFormat="1" ht="12.75" x14ac:dyDescent="0.2">
      <c r="A2043" s="425" t="s">
        <v>3807</v>
      </c>
      <c r="B2043" s="425" t="s">
        <v>66</v>
      </c>
      <c r="C2043" s="62" t="s">
        <v>2967</v>
      </c>
      <c r="D2043" s="50" t="s">
        <v>2951</v>
      </c>
      <c r="E2043" s="36" t="s">
        <v>2748</v>
      </c>
      <c r="F2043" s="36">
        <v>1</v>
      </c>
      <c r="G2043" s="37">
        <v>31</v>
      </c>
      <c r="H2043" s="75">
        <f t="shared" si="315"/>
        <v>29.45</v>
      </c>
      <c r="I2043" s="38"/>
      <c r="J2043" s="94" t="s">
        <v>14</v>
      </c>
      <c r="K2043" s="212">
        <f>H2043/25</f>
        <v>1.1779999999999999</v>
      </c>
      <c r="L2043" s="456"/>
      <c r="M2043" s="457"/>
      <c r="N2043" s="39">
        <f t="shared" si="313"/>
        <v>0</v>
      </c>
      <c r="O2043" s="259">
        <f t="shared" si="314"/>
        <v>0</v>
      </c>
      <c r="P2043" s="263" t="s">
        <v>15</v>
      </c>
    </row>
    <row r="2044" spans="1:25" ht="23.25" x14ac:dyDescent="0.35">
      <c r="A2044" s="426" t="s">
        <v>3807</v>
      </c>
      <c r="B2044" s="426" t="s">
        <v>66</v>
      </c>
      <c r="D2044" s="252" t="s">
        <v>2968</v>
      </c>
      <c r="E2044" s="71"/>
      <c r="F2044" s="71"/>
      <c r="G2044" s="71"/>
      <c r="H2044" s="71"/>
      <c r="I2044" s="71"/>
      <c r="J2044" s="71"/>
      <c r="K2044" s="213"/>
      <c r="L2044" s="22"/>
      <c r="M2044" s="22"/>
      <c r="O2044" s="22"/>
      <c r="P2044" s="23"/>
      <c r="Q2044" s="60"/>
      <c r="R2044" s="60"/>
      <c r="S2044" s="60"/>
      <c r="T2044" s="60"/>
      <c r="U2044" s="60"/>
      <c r="V2044" s="60"/>
      <c r="W2044" s="60"/>
      <c r="X2044" s="60"/>
      <c r="Y2044" s="60"/>
    </row>
    <row r="2045" spans="1:25" s="60" customFormat="1" ht="12.75" x14ac:dyDescent="0.2">
      <c r="A2045" s="425"/>
      <c r="B2045" s="425" t="s">
        <v>66</v>
      </c>
      <c r="C2045" s="61" t="s">
        <v>2969</v>
      </c>
      <c r="D2045" s="143" t="s">
        <v>2970</v>
      </c>
      <c r="E2045" s="45" t="s">
        <v>1794</v>
      </c>
      <c r="F2045" s="45">
        <v>10</v>
      </c>
      <c r="G2045" s="46">
        <v>4</v>
      </c>
      <c r="H2045" s="73">
        <f t="shared" si="315"/>
        <v>3.8</v>
      </c>
      <c r="I2045" s="28" t="s">
        <v>212</v>
      </c>
      <c r="J2045" s="92" t="s">
        <v>14</v>
      </c>
      <c r="K2045" s="211">
        <f>H2045*2</f>
        <v>7.6</v>
      </c>
      <c r="L2045" s="458"/>
      <c r="M2045" s="459"/>
      <c r="N2045" s="29">
        <f t="shared" si="313"/>
        <v>0</v>
      </c>
      <c r="O2045" s="257">
        <f t="shared" si="314"/>
        <v>0</v>
      </c>
      <c r="P2045" s="261" t="s">
        <v>15</v>
      </c>
    </row>
    <row r="2046" spans="1:25" s="60" customFormat="1" ht="12.75" x14ac:dyDescent="0.2">
      <c r="A2046" s="425" t="s">
        <v>3807</v>
      </c>
      <c r="B2046" s="425" t="s">
        <v>66</v>
      </c>
      <c r="C2046" s="62" t="s">
        <v>2971</v>
      </c>
      <c r="D2046" s="50" t="s">
        <v>2988</v>
      </c>
      <c r="E2046" s="36" t="s">
        <v>1791</v>
      </c>
      <c r="F2046" s="36">
        <v>1</v>
      </c>
      <c r="G2046" s="37">
        <v>31.5</v>
      </c>
      <c r="H2046" s="75">
        <f t="shared" si="315"/>
        <v>29.924999999999997</v>
      </c>
      <c r="I2046" s="38" t="s">
        <v>212</v>
      </c>
      <c r="J2046" s="94" t="s">
        <v>14</v>
      </c>
      <c r="K2046" s="212">
        <f>H2046/5</f>
        <v>5.9849999999999994</v>
      </c>
      <c r="L2046" s="456"/>
      <c r="M2046" s="457"/>
      <c r="N2046" s="39">
        <f t="shared" si="313"/>
        <v>0</v>
      </c>
      <c r="O2046" s="259">
        <f t="shared" si="314"/>
        <v>0</v>
      </c>
      <c r="P2046" s="263" t="s">
        <v>15</v>
      </c>
    </row>
    <row r="2047" spans="1:25" s="60" customFormat="1" ht="12.75" x14ac:dyDescent="0.2">
      <c r="A2047" s="425"/>
      <c r="B2047" s="425" t="s">
        <v>66</v>
      </c>
      <c r="C2047" s="61" t="s">
        <v>2972</v>
      </c>
      <c r="D2047" s="143" t="s">
        <v>2973</v>
      </c>
      <c r="E2047" s="45" t="s">
        <v>1794</v>
      </c>
      <c r="F2047" s="45">
        <v>12</v>
      </c>
      <c r="G2047" s="46">
        <v>4.21</v>
      </c>
      <c r="H2047" s="73">
        <f t="shared" si="315"/>
        <v>3.9994999999999998</v>
      </c>
      <c r="I2047" s="28" t="s">
        <v>212</v>
      </c>
      <c r="J2047" s="92" t="s">
        <v>14</v>
      </c>
      <c r="K2047" s="211">
        <f>H2047*2</f>
        <v>7.9989999999999997</v>
      </c>
      <c r="L2047" s="458"/>
      <c r="M2047" s="459"/>
      <c r="N2047" s="29">
        <f t="shared" si="313"/>
        <v>0</v>
      </c>
      <c r="O2047" s="257">
        <f t="shared" si="314"/>
        <v>0</v>
      </c>
      <c r="P2047" s="261" t="s">
        <v>15</v>
      </c>
    </row>
    <row r="2048" spans="1:25" s="60" customFormat="1" ht="12.75" x14ac:dyDescent="0.2">
      <c r="A2048" s="425" t="s">
        <v>3807</v>
      </c>
      <c r="B2048" s="425" t="s">
        <v>66</v>
      </c>
      <c r="C2048" s="62" t="s">
        <v>2974</v>
      </c>
      <c r="D2048" s="50" t="s">
        <v>2989</v>
      </c>
      <c r="E2048" s="36" t="s">
        <v>1791</v>
      </c>
      <c r="F2048" s="36">
        <v>1</v>
      </c>
      <c r="G2048" s="37">
        <v>38.5</v>
      </c>
      <c r="H2048" s="75">
        <f t="shared" si="315"/>
        <v>36.574999999999996</v>
      </c>
      <c r="I2048" s="38" t="s">
        <v>212</v>
      </c>
      <c r="J2048" s="94" t="s">
        <v>14</v>
      </c>
      <c r="K2048" s="212">
        <f>H2048/5</f>
        <v>7.3149999999999995</v>
      </c>
      <c r="L2048" s="456"/>
      <c r="M2048" s="457"/>
      <c r="N2048" s="39">
        <f t="shared" si="313"/>
        <v>0</v>
      </c>
      <c r="O2048" s="259">
        <f t="shared" si="314"/>
        <v>0</v>
      </c>
      <c r="P2048" s="263" t="s">
        <v>15</v>
      </c>
    </row>
    <row r="2049" spans="1:25" s="60" customFormat="1" ht="12.75" x14ac:dyDescent="0.2">
      <c r="A2049" s="425" t="s">
        <v>3807</v>
      </c>
      <c r="B2049" s="425" t="s">
        <v>66</v>
      </c>
      <c r="C2049" s="62" t="s">
        <v>2975</v>
      </c>
      <c r="D2049" s="50" t="s">
        <v>2976</v>
      </c>
      <c r="E2049" s="36" t="s">
        <v>2977</v>
      </c>
      <c r="F2049" s="36">
        <v>1</v>
      </c>
      <c r="G2049" s="37">
        <v>24.47</v>
      </c>
      <c r="H2049" s="75">
        <f t="shared" si="315"/>
        <v>23.246499999999997</v>
      </c>
      <c r="I2049" s="38"/>
      <c r="J2049" s="94" t="s">
        <v>14</v>
      </c>
      <c r="K2049" s="212">
        <f>H2049/2.5</f>
        <v>9.2985999999999986</v>
      </c>
      <c r="L2049" s="474"/>
      <c r="M2049" s="475"/>
      <c r="N2049" s="39">
        <f t="shared" si="313"/>
        <v>0</v>
      </c>
      <c r="O2049" s="259">
        <f t="shared" si="314"/>
        <v>0</v>
      </c>
      <c r="P2049" s="263" t="s">
        <v>15</v>
      </c>
    </row>
    <row r="2050" spans="1:25" s="322" customFormat="1" ht="12.75" x14ac:dyDescent="0.2">
      <c r="A2050" s="425"/>
      <c r="B2050" s="425" t="s">
        <v>66</v>
      </c>
      <c r="C2050" s="104" t="s">
        <v>3076</v>
      </c>
      <c r="D2050" s="306" t="s">
        <v>3085</v>
      </c>
      <c r="E2050" s="45" t="s">
        <v>1726</v>
      </c>
      <c r="F2050" s="45">
        <v>12</v>
      </c>
      <c r="G2050" s="46">
        <v>2.2999999999999998</v>
      </c>
      <c r="H2050" s="73">
        <f>G2050*0.95</f>
        <v>2.1849999999999996</v>
      </c>
      <c r="I2050" s="149" t="s">
        <v>3064</v>
      </c>
      <c r="J2050" s="28" t="s">
        <v>14</v>
      </c>
      <c r="K2050" s="210">
        <f>H2050/0.25</f>
        <v>8.7399999999999984</v>
      </c>
      <c r="L2050" s="458"/>
      <c r="M2050" s="459"/>
      <c r="N2050" s="29">
        <f>O2050*G2050</f>
        <v>0</v>
      </c>
      <c r="O2050" s="257">
        <f>M2050+L2050*F2050</f>
        <v>0</v>
      </c>
      <c r="P2050" s="261" t="s">
        <v>15</v>
      </c>
      <c r="Q2050" s="60"/>
      <c r="R2050" s="60"/>
    </row>
    <row r="2051" spans="1:25" s="322" customFormat="1" ht="12.75" x14ac:dyDescent="0.2">
      <c r="A2051" s="425" t="s">
        <v>3807</v>
      </c>
      <c r="B2051" s="425" t="s">
        <v>66</v>
      </c>
      <c r="C2051" s="62" t="s">
        <v>3941</v>
      </c>
      <c r="D2051" s="11" t="s">
        <v>3942</v>
      </c>
      <c r="E2051" s="36" t="s">
        <v>1791</v>
      </c>
      <c r="F2051" s="36">
        <v>1</v>
      </c>
      <c r="G2051" s="37">
        <v>25.5</v>
      </c>
      <c r="H2051" s="75">
        <f t="shared" ref="H2051" si="318">G2051*0.95</f>
        <v>24.224999999999998</v>
      </c>
      <c r="I2051" s="38" t="s">
        <v>3064</v>
      </c>
      <c r="J2051" s="94" t="s">
        <v>14</v>
      </c>
      <c r="K2051" s="212">
        <f>H2051/5</f>
        <v>4.8449999999999998</v>
      </c>
      <c r="L2051" s="456"/>
      <c r="M2051" s="457"/>
      <c r="N2051" s="39">
        <f t="shared" ref="N2051" si="319">O2051*G2051</f>
        <v>0</v>
      </c>
      <c r="O2051" s="259">
        <f t="shared" ref="O2051" si="320">M2051+L2051*F2051</f>
        <v>0</v>
      </c>
      <c r="P2051" s="263" t="s">
        <v>15</v>
      </c>
      <c r="Q2051" s="60"/>
      <c r="R2051" s="60"/>
    </row>
    <row r="2052" spans="1:25" s="60" customFormat="1" ht="12.75" x14ac:dyDescent="0.2">
      <c r="A2052" s="425" t="s">
        <v>3807</v>
      </c>
      <c r="B2052" s="425" t="s">
        <v>66</v>
      </c>
      <c r="C2052" s="62" t="s">
        <v>2978</v>
      </c>
      <c r="D2052" s="50" t="s">
        <v>2979</v>
      </c>
      <c r="E2052" s="36" t="s">
        <v>1791</v>
      </c>
      <c r="F2052" s="36">
        <v>1</v>
      </c>
      <c r="G2052" s="37">
        <v>15.05</v>
      </c>
      <c r="H2052" s="75">
        <f t="shared" si="315"/>
        <v>14.297499999999999</v>
      </c>
      <c r="I2052" s="38" t="s">
        <v>2287</v>
      </c>
      <c r="J2052" s="94" t="s">
        <v>14</v>
      </c>
      <c r="K2052" s="212">
        <f>H2052/5</f>
        <v>2.8594999999999997</v>
      </c>
      <c r="L2052" s="474"/>
      <c r="M2052" s="475"/>
      <c r="N2052" s="39">
        <f t="shared" si="313"/>
        <v>0</v>
      </c>
      <c r="O2052" s="259">
        <f t="shared" si="314"/>
        <v>0</v>
      </c>
      <c r="P2052" s="263" t="s">
        <v>15</v>
      </c>
    </row>
    <row r="2053" spans="1:25" s="60" customFormat="1" ht="12.75" x14ac:dyDescent="0.2">
      <c r="A2053" s="425"/>
      <c r="B2053" s="425" t="s">
        <v>66</v>
      </c>
      <c r="C2053" s="104" t="s">
        <v>2980</v>
      </c>
      <c r="D2053" s="144" t="s">
        <v>2981</v>
      </c>
      <c r="E2053" s="26" t="s">
        <v>1794</v>
      </c>
      <c r="F2053" s="26">
        <v>10</v>
      </c>
      <c r="G2053" s="27">
        <v>4.2</v>
      </c>
      <c r="H2053" s="74">
        <f t="shared" si="315"/>
        <v>3.9899999999999998</v>
      </c>
      <c r="I2053" s="28" t="s">
        <v>212</v>
      </c>
      <c r="J2053" s="92" t="s">
        <v>14</v>
      </c>
      <c r="K2053" s="211">
        <f>H2053*2</f>
        <v>7.9799999999999995</v>
      </c>
      <c r="L2053" s="458"/>
      <c r="M2053" s="459"/>
      <c r="N2053" s="33">
        <f t="shared" si="313"/>
        <v>0</v>
      </c>
      <c r="O2053" s="258">
        <f t="shared" si="314"/>
        <v>0</v>
      </c>
      <c r="P2053" s="262" t="s">
        <v>15</v>
      </c>
    </row>
    <row r="2054" spans="1:25" s="60" customFormat="1" ht="12.75" x14ac:dyDescent="0.2">
      <c r="A2054" s="425" t="s">
        <v>3807</v>
      </c>
      <c r="B2054" s="425" t="s">
        <v>66</v>
      </c>
      <c r="C2054" s="62" t="s">
        <v>2982</v>
      </c>
      <c r="D2054" s="50" t="s">
        <v>2983</v>
      </c>
      <c r="E2054" s="36" t="s">
        <v>1791</v>
      </c>
      <c r="F2054" s="36">
        <v>1</v>
      </c>
      <c r="G2054" s="37">
        <v>32</v>
      </c>
      <c r="H2054" s="75">
        <f t="shared" si="315"/>
        <v>30.4</v>
      </c>
      <c r="I2054" s="38" t="s">
        <v>212</v>
      </c>
      <c r="J2054" s="94" t="s">
        <v>14</v>
      </c>
      <c r="K2054" s="212">
        <f t="shared" ref="K2054:K2055" si="321">H2054/5</f>
        <v>6.08</v>
      </c>
      <c r="L2054" s="456"/>
      <c r="M2054" s="457"/>
      <c r="N2054" s="39">
        <f t="shared" si="313"/>
        <v>0</v>
      </c>
      <c r="O2054" s="259">
        <f t="shared" si="314"/>
        <v>0</v>
      </c>
      <c r="P2054" s="263" t="s">
        <v>15</v>
      </c>
    </row>
    <row r="2055" spans="1:25" s="60" customFormat="1" ht="12.75" x14ac:dyDescent="0.2">
      <c r="A2055" s="425" t="s">
        <v>3807</v>
      </c>
      <c r="B2055" s="425" t="s">
        <v>66</v>
      </c>
      <c r="C2055" s="62" t="s">
        <v>2984</v>
      </c>
      <c r="D2055" s="50" t="s">
        <v>2985</v>
      </c>
      <c r="E2055" s="36" t="s">
        <v>1791</v>
      </c>
      <c r="F2055" s="36">
        <v>1</v>
      </c>
      <c r="G2055" s="37">
        <v>17.11</v>
      </c>
      <c r="H2055" s="75">
        <f t="shared" si="315"/>
        <v>16.2545</v>
      </c>
      <c r="I2055" s="38" t="s">
        <v>2287</v>
      </c>
      <c r="J2055" s="94" t="s">
        <v>14</v>
      </c>
      <c r="K2055" s="323">
        <f t="shared" si="321"/>
        <v>3.2509000000000001</v>
      </c>
      <c r="L2055" s="474"/>
      <c r="M2055" s="475"/>
      <c r="N2055" s="39">
        <f t="shared" si="313"/>
        <v>0</v>
      </c>
      <c r="O2055" s="259">
        <f t="shared" si="314"/>
        <v>0</v>
      </c>
      <c r="P2055" s="263" t="s">
        <v>15</v>
      </c>
    </row>
    <row r="2056" spans="1:25" s="60" customFormat="1" ht="12.75" x14ac:dyDescent="0.2">
      <c r="A2056" s="425"/>
      <c r="B2056" s="425" t="s">
        <v>66</v>
      </c>
      <c r="C2056" s="62" t="s">
        <v>2986</v>
      </c>
      <c r="D2056" s="50" t="s">
        <v>2987</v>
      </c>
      <c r="E2056" s="36" t="s">
        <v>1794</v>
      </c>
      <c r="F2056" s="36">
        <v>6</v>
      </c>
      <c r="G2056" s="37">
        <v>4.05</v>
      </c>
      <c r="H2056" s="75">
        <f t="shared" si="315"/>
        <v>3.8474999999999997</v>
      </c>
      <c r="I2056" s="38"/>
      <c r="J2056" s="94" t="s">
        <v>14</v>
      </c>
      <c r="K2056" s="323">
        <f>H2056*2</f>
        <v>7.6949999999999994</v>
      </c>
      <c r="L2056" s="474"/>
      <c r="M2056" s="475"/>
      <c r="N2056" s="39">
        <f t="shared" si="313"/>
        <v>0</v>
      </c>
      <c r="O2056" s="259">
        <f t="shared" si="314"/>
        <v>0</v>
      </c>
      <c r="P2056" s="263" t="s">
        <v>15</v>
      </c>
    </row>
    <row r="2057" spans="1:25" x14ac:dyDescent="0.2">
      <c r="A2057" s="426"/>
      <c r="B2057" s="426"/>
      <c r="E2057" s="22"/>
      <c r="F2057" s="22"/>
      <c r="G2057" s="22"/>
      <c r="H2057" s="22"/>
      <c r="I2057" s="22"/>
      <c r="J2057" s="22"/>
      <c r="K2057" s="22"/>
      <c r="Q2057" s="60"/>
      <c r="R2057" s="60"/>
      <c r="S2057" s="60"/>
      <c r="T2057" s="60"/>
      <c r="U2057" s="60"/>
      <c r="V2057" s="60"/>
      <c r="W2057" s="60"/>
      <c r="X2057" s="60"/>
      <c r="Y2057" s="60"/>
    </row>
    <row r="2058" spans="1:25" ht="34.5" x14ac:dyDescent="0.2">
      <c r="A2058" s="426"/>
      <c r="B2058" s="426" t="s">
        <v>3032</v>
      </c>
      <c r="D2058" s="476" t="s">
        <v>67</v>
      </c>
      <c r="E2058" s="476"/>
      <c r="F2058" s="476"/>
      <c r="G2058" s="476"/>
      <c r="H2058" s="476"/>
      <c r="I2058" s="476"/>
      <c r="J2058" s="476"/>
      <c r="K2058" s="476"/>
      <c r="Q2058" s="60"/>
      <c r="R2058" s="60"/>
      <c r="S2058" s="60"/>
      <c r="T2058" s="60"/>
      <c r="U2058" s="60"/>
      <c r="V2058" s="60"/>
      <c r="W2058" s="60"/>
      <c r="X2058" s="60"/>
      <c r="Y2058" s="60"/>
    </row>
    <row r="2059" spans="1:25" x14ac:dyDescent="0.2">
      <c r="A2059" s="427"/>
      <c r="B2059" s="427"/>
      <c r="C2059" s="24"/>
      <c r="D2059" s="24"/>
      <c r="E2059" s="477" t="s">
        <v>41</v>
      </c>
      <c r="F2059" s="478" t="s">
        <v>39</v>
      </c>
      <c r="G2059" s="479" t="s">
        <v>6</v>
      </c>
      <c r="H2059" s="481" t="s">
        <v>51</v>
      </c>
      <c r="I2059" s="482" t="s">
        <v>2</v>
      </c>
      <c r="J2059" s="483" t="s">
        <v>3</v>
      </c>
      <c r="K2059" s="484" t="s">
        <v>38</v>
      </c>
      <c r="L2059" s="460" t="s">
        <v>7</v>
      </c>
      <c r="M2059" s="461"/>
      <c r="N2059" s="461"/>
      <c r="O2059" s="461"/>
      <c r="P2059" s="462"/>
      <c r="Q2059" s="60"/>
      <c r="R2059" s="60"/>
      <c r="S2059" s="60"/>
      <c r="T2059" s="60"/>
      <c r="U2059" s="60"/>
      <c r="V2059" s="60"/>
      <c r="W2059" s="60"/>
      <c r="X2059" s="60"/>
      <c r="Y2059" s="60"/>
    </row>
    <row r="2060" spans="1:25" ht="14.25" customHeight="1" x14ac:dyDescent="0.2">
      <c r="A2060" s="426"/>
      <c r="B2060" s="426"/>
      <c r="C2060" s="463" t="s">
        <v>0</v>
      </c>
      <c r="D2060" s="464" t="s">
        <v>1</v>
      </c>
      <c r="E2060" s="477"/>
      <c r="F2060" s="478"/>
      <c r="G2060" s="480"/>
      <c r="H2060" s="481"/>
      <c r="I2060" s="482"/>
      <c r="J2060" s="483"/>
      <c r="K2060" s="484"/>
      <c r="L2060" s="466" t="s">
        <v>8</v>
      </c>
      <c r="M2060" s="467"/>
      <c r="N2060" s="470" t="s">
        <v>4</v>
      </c>
      <c r="O2060" s="472" t="s">
        <v>9</v>
      </c>
      <c r="P2060" s="473" t="s">
        <v>52</v>
      </c>
      <c r="Q2060" s="60"/>
      <c r="R2060" s="60"/>
      <c r="S2060" s="60"/>
      <c r="T2060" s="60"/>
      <c r="U2060" s="60"/>
      <c r="V2060" s="60"/>
      <c r="W2060" s="60"/>
      <c r="X2060" s="60"/>
      <c r="Y2060" s="60"/>
    </row>
    <row r="2061" spans="1:25" x14ac:dyDescent="0.2">
      <c r="A2061" s="426"/>
      <c r="B2061" s="426"/>
      <c r="C2061" s="463"/>
      <c r="D2061" s="465"/>
      <c r="E2061" s="477"/>
      <c r="F2061" s="478"/>
      <c r="G2061" s="479"/>
      <c r="H2061" s="481"/>
      <c r="I2061" s="482"/>
      <c r="J2061" s="483"/>
      <c r="K2061" s="484"/>
      <c r="L2061" s="468"/>
      <c r="M2061" s="469"/>
      <c r="N2061" s="471"/>
      <c r="O2061" s="472"/>
      <c r="P2061" s="473"/>
      <c r="Q2061" s="60"/>
      <c r="R2061" s="60"/>
      <c r="S2061" s="60"/>
      <c r="T2061" s="60"/>
      <c r="U2061" s="60"/>
      <c r="V2061" s="60"/>
      <c r="W2061" s="60"/>
      <c r="X2061" s="60"/>
      <c r="Y2061" s="60"/>
    </row>
    <row r="2062" spans="1:25" s="60" customFormat="1" x14ac:dyDescent="0.2">
      <c r="A2062" s="425"/>
      <c r="B2062" s="425" t="s">
        <v>3032</v>
      </c>
      <c r="C2062" s="61" t="s">
        <v>2990</v>
      </c>
      <c r="D2062" s="44" t="s">
        <v>2991</v>
      </c>
      <c r="E2062" s="45" t="s">
        <v>119</v>
      </c>
      <c r="F2062" s="45">
        <v>12</v>
      </c>
      <c r="G2062" s="46">
        <v>1.42</v>
      </c>
      <c r="H2062" s="73">
        <f>G2062*0.95</f>
        <v>1.349</v>
      </c>
      <c r="I2062" s="28" t="s">
        <v>298</v>
      </c>
      <c r="J2062" s="2" t="s">
        <v>14</v>
      </c>
      <c r="K2062" s="324"/>
      <c r="L2062" s="458"/>
      <c r="M2062" s="459"/>
      <c r="N2062" s="342">
        <f t="shared" ref="N2062:N2063" si="322">O2062*G2062</f>
        <v>0</v>
      </c>
      <c r="O2062" s="257">
        <f t="shared" ref="O2062:O2063" si="323">M2062+L2062*F2062</f>
        <v>0</v>
      </c>
      <c r="P2062" s="343" t="s">
        <v>15</v>
      </c>
    </row>
    <row r="2063" spans="1:25" s="60" customFormat="1" x14ac:dyDescent="0.2">
      <c r="A2063" s="425"/>
      <c r="B2063" s="425" t="s">
        <v>3032</v>
      </c>
      <c r="C2063" s="62" t="s">
        <v>2992</v>
      </c>
      <c r="D2063" s="70" t="s">
        <v>2993</v>
      </c>
      <c r="E2063" s="36" t="s">
        <v>119</v>
      </c>
      <c r="F2063" s="36">
        <v>12</v>
      </c>
      <c r="G2063" s="37">
        <v>1.33</v>
      </c>
      <c r="H2063" s="75">
        <f>G2063*0.95</f>
        <v>1.2635000000000001</v>
      </c>
      <c r="I2063" s="38" t="s">
        <v>298</v>
      </c>
      <c r="J2063" s="6" t="s">
        <v>14</v>
      </c>
      <c r="K2063" s="325"/>
      <c r="L2063" s="456"/>
      <c r="M2063" s="457"/>
      <c r="N2063" s="348">
        <f t="shared" si="322"/>
        <v>0</v>
      </c>
      <c r="O2063" s="7">
        <f t="shared" si="323"/>
        <v>0</v>
      </c>
      <c r="P2063" s="372" t="s">
        <v>15</v>
      </c>
    </row>
    <row r="2064" spans="1:25" x14ac:dyDescent="0.2">
      <c r="A2064" s="426"/>
      <c r="B2064" s="426"/>
      <c r="Q2064" s="60"/>
      <c r="R2064" s="60"/>
      <c r="S2064" s="60"/>
      <c r="T2064" s="60"/>
      <c r="U2064" s="60"/>
      <c r="V2064" s="60"/>
      <c r="W2064" s="60"/>
      <c r="X2064" s="60"/>
      <c r="Y2064" s="60"/>
    </row>
    <row r="2065" spans="1:25" x14ac:dyDescent="0.2">
      <c r="A2065" s="426"/>
      <c r="B2065" s="426"/>
      <c r="Q2065" s="60"/>
      <c r="R2065" s="60"/>
      <c r="S2065" s="60"/>
      <c r="T2065" s="60"/>
      <c r="U2065" s="60"/>
      <c r="V2065" s="60"/>
      <c r="W2065" s="60"/>
      <c r="X2065" s="60"/>
      <c r="Y2065" s="60"/>
    </row>
    <row r="2066" spans="1:25" x14ac:dyDescent="0.2">
      <c r="A2066" s="426"/>
      <c r="B2066" s="426"/>
      <c r="Q2066" s="60"/>
      <c r="R2066" s="60"/>
      <c r="S2066" s="60"/>
      <c r="T2066" s="60"/>
      <c r="U2066" s="60"/>
      <c r="V2066" s="60"/>
      <c r="W2066" s="60"/>
      <c r="X2066" s="60"/>
      <c r="Y2066" s="60"/>
    </row>
    <row r="2067" spans="1:25" ht="34.5" x14ac:dyDescent="0.2">
      <c r="A2067" s="426"/>
      <c r="B2067" s="426" t="s">
        <v>3032</v>
      </c>
      <c r="D2067" s="476" t="s">
        <v>2994</v>
      </c>
      <c r="E2067" s="476"/>
      <c r="F2067" s="476"/>
      <c r="G2067" s="476"/>
      <c r="H2067" s="476"/>
      <c r="I2067" s="476"/>
      <c r="J2067" s="476"/>
      <c r="K2067" s="476"/>
      <c r="Q2067" s="60"/>
      <c r="R2067" s="60"/>
      <c r="S2067" s="60"/>
      <c r="T2067" s="60"/>
      <c r="U2067" s="60"/>
      <c r="V2067" s="60"/>
      <c r="W2067" s="60"/>
      <c r="X2067" s="60"/>
      <c r="Y2067" s="60"/>
    </row>
    <row r="2068" spans="1:25" x14ac:dyDescent="0.2">
      <c r="A2068" s="427"/>
      <c r="B2068" s="427"/>
      <c r="C2068" s="24"/>
      <c r="D2068" s="24"/>
      <c r="E2068" s="477" t="s">
        <v>41</v>
      </c>
      <c r="F2068" s="478" t="s">
        <v>39</v>
      </c>
      <c r="G2068" s="479" t="s">
        <v>6</v>
      </c>
      <c r="H2068" s="481" t="s">
        <v>51</v>
      </c>
      <c r="I2068" s="482" t="s">
        <v>2</v>
      </c>
      <c r="J2068" s="483" t="s">
        <v>3</v>
      </c>
      <c r="K2068" s="485" t="s">
        <v>37</v>
      </c>
      <c r="L2068" s="460" t="s">
        <v>7</v>
      </c>
      <c r="M2068" s="461"/>
      <c r="N2068" s="461"/>
      <c r="O2068" s="461"/>
      <c r="P2068" s="462"/>
      <c r="Q2068" s="60"/>
      <c r="R2068" s="60"/>
      <c r="S2068" s="60"/>
      <c r="T2068" s="60"/>
      <c r="U2068" s="60"/>
      <c r="V2068" s="60"/>
      <c r="W2068" s="60"/>
      <c r="X2068" s="60"/>
      <c r="Y2068" s="60"/>
    </row>
    <row r="2069" spans="1:25" ht="14.25" customHeight="1" x14ac:dyDescent="0.2">
      <c r="A2069" s="426"/>
      <c r="B2069" s="426"/>
      <c r="C2069" s="463" t="s">
        <v>0</v>
      </c>
      <c r="D2069" s="464" t="s">
        <v>1</v>
      </c>
      <c r="E2069" s="477"/>
      <c r="F2069" s="478"/>
      <c r="G2069" s="480"/>
      <c r="H2069" s="481"/>
      <c r="I2069" s="482"/>
      <c r="J2069" s="483"/>
      <c r="K2069" s="485"/>
      <c r="L2069" s="466" t="s">
        <v>8</v>
      </c>
      <c r="M2069" s="467"/>
      <c r="N2069" s="470" t="s">
        <v>4</v>
      </c>
      <c r="O2069" s="472" t="s">
        <v>9</v>
      </c>
      <c r="P2069" s="473" t="s">
        <v>52</v>
      </c>
      <c r="Q2069" s="60"/>
      <c r="R2069" s="60"/>
      <c r="S2069" s="60"/>
      <c r="T2069" s="60"/>
      <c r="U2069" s="60"/>
      <c r="V2069" s="60"/>
      <c r="W2069" s="60"/>
      <c r="X2069" s="60"/>
      <c r="Y2069" s="60"/>
    </row>
    <row r="2070" spans="1:25" x14ac:dyDescent="0.2">
      <c r="A2070" s="426"/>
      <c r="B2070" s="426"/>
      <c r="C2070" s="463"/>
      <c r="D2070" s="465"/>
      <c r="E2070" s="477"/>
      <c r="F2070" s="478"/>
      <c r="G2070" s="479"/>
      <c r="H2070" s="481"/>
      <c r="I2070" s="482"/>
      <c r="J2070" s="483"/>
      <c r="K2070" s="485"/>
      <c r="L2070" s="468"/>
      <c r="M2070" s="469"/>
      <c r="N2070" s="471"/>
      <c r="O2070" s="472"/>
      <c r="P2070" s="473"/>
      <c r="Q2070" s="60"/>
      <c r="R2070" s="60"/>
      <c r="S2070" s="60"/>
      <c r="T2070" s="60"/>
      <c r="U2070" s="60"/>
      <c r="V2070" s="60"/>
      <c r="W2070" s="60"/>
      <c r="X2070" s="60"/>
      <c r="Y2070" s="60"/>
    </row>
    <row r="2071" spans="1:25" ht="23.25" x14ac:dyDescent="0.35">
      <c r="A2071" s="426"/>
      <c r="B2071" s="426" t="s">
        <v>3032</v>
      </c>
      <c r="D2071" s="252" t="s">
        <v>2995</v>
      </c>
      <c r="E2071" s="252"/>
      <c r="F2071" s="252"/>
      <c r="G2071" s="252"/>
      <c r="H2071" s="252"/>
      <c r="I2071" s="252"/>
      <c r="J2071" s="252"/>
      <c r="K2071" s="252"/>
      <c r="L2071" s="252"/>
      <c r="M2071" s="252"/>
      <c r="N2071" s="252"/>
      <c r="O2071" s="252"/>
      <c r="P2071" s="252"/>
      <c r="Q2071" s="60"/>
      <c r="R2071" s="60"/>
      <c r="S2071" s="60"/>
      <c r="T2071" s="60"/>
      <c r="U2071" s="60"/>
      <c r="V2071" s="60"/>
      <c r="W2071" s="60"/>
      <c r="X2071" s="60"/>
      <c r="Y2071" s="60"/>
    </row>
    <row r="2072" spans="1:25" s="60" customFormat="1" ht="12.75" x14ac:dyDescent="0.2">
      <c r="A2072" s="425"/>
      <c r="B2072" s="425" t="s">
        <v>3032</v>
      </c>
      <c r="C2072" s="61" t="s">
        <v>2996</v>
      </c>
      <c r="D2072" s="143" t="s">
        <v>2997</v>
      </c>
      <c r="E2072" s="45" t="s">
        <v>211</v>
      </c>
      <c r="F2072" s="45">
        <v>10</v>
      </c>
      <c r="G2072" s="46">
        <v>0.89</v>
      </c>
      <c r="H2072" s="73">
        <f t="shared" ref="H2072:H2088" si="324">G2072*0.95</f>
        <v>0.84549999999999992</v>
      </c>
      <c r="I2072" s="28" t="s">
        <v>216</v>
      </c>
      <c r="J2072" s="28" t="s">
        <v>14</v>
      </c>
      <c r="K2072" s="326"/>
      <c r="L2072" s="458"/>
      <c r="M2072" s="459"/>
      <c r="N2072" s="29">
        <f t="shared" ref="N2072:N2090" si="325">O2072*G2072</f>
        <v>0</v>
      </c>
      <c r="O2072" s="257">
        <f t="shared" ref="O2072:O2090" si="326">M2072+L2072*F2072</f>
        <v>0</v>
      </c>
      <c r="P2072" s="261" t="s">
        <v>15</v>
      </c>
    </row>
    <row r="2073" spans="1:25" s="60" customFormat="1" ht="12.75" x14ac:dyDescent="0.2">
      <c r="A2073" s="425"/>
      <c r="B2073" s="425" t="s">
        <v>3032</v>
      </c>
      <c r="C2073" s="62" t="s">
        <v>2998</v>
      </c>
      <c r="D2073" s="50" t="s">
        <v>2999</v>
      </c>
      <c r="E2073" s="36" t="s">
        <v>211</v>
      </c>
      <c r="F2073" s="36">
        <v>10</v>
      </c>
      <c r="G2073" s="37">
        <v>0.85</v>
      </c>
      <c r="H2073" s="75">
        <f t="shared" si="324"/>
        <v>0.8075</v>
      </c>
      <c r="I2073" s="38" t="s">
        <v>216</v>
      </c>
      <c r="J2073" s="38" t="s">
        <v>14</v>
      </c>
      <c r="K2073" s="326"/>
      <c r="L2073" s="456"/>
      <c r="M2073" s="457"/>
      <c r="N2073" s="39">
        <f t="shared" si="325"/>
        <v>0</v>
      </c>
      <c r="O2073" s="259">
        <f t="shared" si="326"/>
        <v>0</v>
      </c>
      <c r="P2073" s="263" t="s">
        <v>15</v>
      </c>
    </row>
    <row r="2074" spans="1:25" s="60" customFormat="1" ht="12.75" x14ac:dyDescent="0.2">
      <c r="A2074" s="425"/>
      <c r="B2074" s="425" t="s">
        <v>3032</v>
      </c>
      <c r="C2074" s="61" t="s">
        <v>3000</v>
      </c>
      <c r="D2074" s="143" t="s">
        <v>3001</v>
      </c>
      <c r="E2074" s="45" t="s">
        <v>12</v>
      </c>
      <c r="F2074" s="45">
        <v>10</v>
      </c>
      <c r="G2074" s="46">
        <v>0.7</v>
      </c>
      <c r="H2074" s="73">
        <f t="shared" si="324"/>
        <v>0.66499999999999992</v>
      </c>
      <c r="I2074" s="28" t="s">
        <v>216</v>
      </c>
      <c r="J2074" s="28" t="s">
        <v>14</v>
      </c>
      <c r="K2074" s="327"/>
      <c r="L2074" s="458"/>
      <c r="M2074" s="459"/>
      <c r="N2074" s="29">
        <f t="shared" si="325"/>
        <v>0</v>
      </c>
      <c r="O2074" s="257">
        <f t="shared" si="326"/>
        <v>0</v>
      </c>
      <c r="P2074" s="261" t="s">
        <v>15</v>
      </c>
    </row>
    <row r="2075" spans="1:25" s="60" customFormat="1" ht="12.75" x14ac:dyDescent="0.2">
      <c r="A2075" s="425"/>
      <c r="B2075" s="425" t="s">
        <v>3032</v>
      </c>
      <c r="C2075" s="104" t="s">
        <v>3002</v>
      </c>
      <c r="D2075" s="144" t="s">
        <v>3003</v>
      </c>
      <c r="E2075" s="26" t="s">
        <v>12</v>
      </c>
      <c r="F2075" s="26">
        <v>10</v>
      </c>
      <c r="G2075" s="27">
        <v>0.7</v>
      </c>
      <c r="H2075" s="74">
        <f t="shared" si="324"/>
        <v>0.66499999999999992</v>
      </c>
      <c r="I2075" s="32" t="s">
        <v>216</v>
      </c>
      <c r="J2075" s="32" t="s">
        <v>14</v>
      </c>
      <c r="K2075" s="328"/>
      <c r="L2075" s="456"/>
      <c r="M2075" s="457"/>
      <c r="N2075" s="33">
        <f t="shared" si="325"/>
        <v>0</v>
      </c>
      <c r="O2075" s="258">
        <f t="shared" si="326"/>
        <v>0</v>
      </c>
      <c r="P2075" s="262" t="s">
        <v>15</v>
      </c>
    </row>
    <row r="2076" spans="1:25" s="60" customFormat="1" ht="12.75" x14ac:dyDescent="0.2">
      <c r="A2076" s="425"/>
      <c r="B2076" s="425" t="s">
        <v>3032</v>
      </c>
      <c r="C2076" s="61" t="s">
        <v>3004</v>
      </c>
      <c r="D2076" s="143" t="s">
        <v>3005</v>
      </c>
      <c r="E2076" s="45" t="s">
        <v>119</v>
      </c>
      <c r="F2076" s="45">
        <v>6</v>
      </c>
      <c r="G2076" s="46">
        <v>2.9</v>
      </c>
      <c r="H2076" s="73">
        <f t="shared" si="324"/>
        <v>2.7549999999999999</v>
      </c>
      <c r="I2076" s="28" t="s">
        <v>216</v>
      </c>
      <c r="J2076" s="28" t="s">
        <v>14</v>
      </c>
      <c r="K2076" s="327"/>
      <c r="L2076" s="458"/>
      <c r="M2076" s="459"/>
      <c r="N2076" s="29">
        <f t="shared" si="325"/>
        <v>0</v>
      </c>
      <c r="O2076" s="257">
        <f t="shared" si="326"/>
        <v>0</v>
      </c>
      <c r="P2076" s="261" t="s">
        <v>15</v>
      </c>
    </row>
    <row r="2077" spans="1:25" s="60" customFormat="1" ht="12.75" x14ac:dyDescent="0.2">
      <c r="A2077" s="425"/>
      <c r="B2077" s="425" t="s">
        <v>3032</v>
      </c>
      <c r="C2077" s="104" t="s">
        <v>3006</v>
      </c>
      <c r="D2077" s="144" t="s">
        <v>3007</v>
      </c>
      <c r="E2077" s="26" t="s">
        <v>119</v>
      </c>
      <c r="F2077" s="26">
        <v>12</v>
      </c>
      <c r="G2077" s="27">
        <v>2</v>
      </c>
      <c r="H2077" s="74">
        <f t="shared" si="324"/>
        <v>1.9</v>
      </c>
      <c r="I2077" s="32" t="s">
        <v>216</v>
      </c>
      <c r="J2077" s="32" t="s">
        <v>14</v>
      </c>
      <c r="K2077" s="329"/>
      <c r="L2077" s="454"/>
      <c r="M2077" s="455"/>
      <c r="N2077" s="33">
        <f t="shared" si="325"/>
        <v>0</v>
      </c>
      <c r="O2077" s="258">
        <f t="shared" si="326"/>
        <v>0</v>
      </c>
      <c r="P2077" s="262" t="s">
        <v>15</v>
      </c>
    </row>
    <row r="2078" spans="1:25" s="60" customFormat="1" ht="12.75" x14ac:dyDescent="0.2">
      <c r="A2078" s="425"/>
      <c r="B2078" s="425" t="s">
        <v>3032</v>
      </c>
      <c r="C2078" s="104" t="s">
        <v>3008</v>
      </c>
      <c r="D2078" s="144" t="s">
        <v>3009</v>
      </c>
      <c r="E2078" s="26" t="s">
        <v>119</v>
      </c>
      <c r="F2078" s="26">
        <v>6</v>
      </c>
      <c r="G2078" s="27">
        <v>1.52</v>
      </c>
      <c r="H2078" s="74">
        <f t="shared" si="324"/>
        <v>1.444</v>
      </c>
      <c r="I2078" s="32" t="s">
        <v>216</v>
      </c>
      <c r="J2078" s="32" t="s">
        <v>14</v>
      </c>
      <c r="K2078" s="329"/>
      <c r="L2078" s="454"/>
      <c r="M2078" s="455"/>
      <c r="N2078" s="33">
        <f t="shared" si="325"/>
        <v>0</v>
      </c>
      <c r="O2078" s="258">
        <f t="shared" si="326"/>
        <v>0</v>
      </c>
      <c r="P2078" s="262" t="s">
        <v>15</v>
      </c>
    </row>
    <row r="2079" spans="1:25" s="60" customFormat="1" ht="12.75" x14ac:dyDescent="0.2">
      <c r="A2079" s="425"/>
      <c r="B2079" s="425" t="s">
        <v>3032</v>
      </c>
      <c r="C2079" s="104" t="s">
        <v>3010</v>
      </c>
      <c r="D2079" s="144" t="s">
        <v>3011</v>
      </c>
      <c r="E2079" s="26" t="s">
        <v>119</v>
      </c>
      <c r="F2079" s="26">
        <v>6</v>
      </c>
      <c r="G2079" s="27">
        <v>1.59</v>
      </c>
      <c r="H2079" s="74">
        <f t="shared" si="324"/>
        <v>1.5105</v>
      </c>
      <c r="I2079" s="32" t="s">
        <v>216</v>
      </c>
      <c r="J2079" s="32" t="s">
        <v>14</v>
      </c>
      <c r="K2079" s="329"/>
      <c r="L2079" s="454"/>
      <c r="M2079" s="455"/>
      <c r="N2079" s="33">
        <f t="shared" si="325"/>
        <v>0</v>
      </c>
      <c r="O2079" s="258">
        <f t="shared" si="326"/>
        <v>0</v>
      </c>
      <c r="P2079" s="262" t="s">
        <v>15</v>
      </c>
    </row>
    <row r="2080" spans="1:25" s="60" customFormat="1" ht="12.75" x14ac:dyDescent="0.2">
      <c r="A2080" s="425"/>
      <c r="B2080" s="425" t="s">
        <v>3032</v>
      </c>
      <c r="C2080" s="104" t="s">
        <v>3012</v>
      </c>
      <c r="D2080" s="144" t="s">
        <v>3013</v>
      </c>
      <c r="E2080" s="26" t="s">
        <v>119</v>
      </c>
      <c r="F2080" s="26">
        <v>6</v>
      </c>
      <c r="G2080" s="27">
        <v>1.65</v>
      </c>
      <c r="H2080" s="74">
        <f t="shared" si="324"/>
        <v>1.5674999999999999</v>
      </c>
      <c r="I2080" s="32" t="s">
        <v>216</v>
      </c>
      <c r="J2080" s="32" t="s">
        <v>14</v>
      </c>
      <c r="K2080" s="329"/>
      <c r="L2080" s="454"/>
      <c r="M2080" s="455"/>
      <c r="N2080" s="33">
        <f t="shared" si="325"/>
        <v>0</v>
      </c>
      <c r="O2080" s="258">
        <f t="shared" si="326"/>
        <v>0</v>
      </c>
      <c r="P2080" s="262" t="s">
        <v>15</v>
      </c>
    </row>
    <row r="2081" spans="1:26" s="60" customFormat="1" ht="12.75" x14ac:dyDescent="0.2">
      <c r="A2081" s="425"/>
      <c r="B2081" s="425" t="s">
        <v>3032</v>
      </c>
      <c r="C2081" s="104" t="s">
        <v>3014</v>
      </c>
      <c r="D2081" s="144" t="s">
        <v>3015</v>
      </c>
      <c r="E2081" s="26" t="s">
        <v>119</v>
      </c>
      <c r="F2081" s="26">
        <v>12</v>
      </c>
      <c r="G2081" s="27">
        <v>1.59</v>
      </c>
      <c r="H2081" s="74">
        <f t="shared" si="324"/>
        <v>1.5105</v>
      </c>
      <c r="I2081" s="32" t="s">
        <v>216</v>
      </c>
      <c r="J2081" s="32" t="s">
        <v>14</v>
      </c>
      <c r="K2081" s="329"/>
      <c r="L2081" s="454"/>
      <c r="M2081" s="455"/>
      <c r="N2081" s="33">
        <f t="shared" si="325"/>
        <v>0</v>
      </c>
      <c r="O2081" s="258">
        <f t="shared" si="326"/>
        <v>0</v>
      </c>
      <c r="P2081" s="262" t="s">
        <v>15</v>
      </c>
    </row>
    <row r="2082" spans="1:26" s="60" customFormat="1" ht="12.75" x14ac:dyDescent="0.2">
      <c r="A2082" s="425"/>
      <c r="B2082" s="425" t="s">
        <v>3032</v>
      </c>
      <c r="C2082" s="104" t="s">
        <v>3016</v>
      </c>
      <c r="D2082" s="144" t="s">
        <v>3017</v>
      </c>
      <c r="E2082" s="26" t="s">
        <v>119</v>
      </c>
      <c r="F2082" s="26">
        <v>12</v>
      </c>
      <c r="G2082" s="27">
        <v>2.4</v>
      </c>
      <c r="H2082" s="74">
        <f t="shared" si="324"/>
        <v>2.2799999999999998</v>
      </c>
      <c r="I2082" s="32" t="s">
        <v>216</v>
      </c>
      <c r="J2082" s="32" t="s">
        <v>14</v>
      </c>
      <c r="K2082" s="329"/>
      <c r="L2082" s="454"/>
      <c r="M2082" s="455"/>
      <c r="N2082" s="33">
        <f t="shared" si="325"/>
        <v>0</v>
      </c>
      <c r="O2082" s="258">
        <f t="shared" si="326"/>
        <v>0</v>
      </c>
      <c r="P2082" s="262" t="s">
        <v>15</v>
      </c>
    </row>
    <row r="2083" spans="1:26" s="60" customFormat="1" ht="12.75" x14ac:dyDescent="0.2">
      <c r="A2083" s="425"/>
      <c r="B2083" s="425" t="s">
        <v>3032</v>
      </c>
      <c r="C2083" s="104" t="s">
        <v>3018</v>
      </c>
      <c r="D2083" s="144" t="s">
        <v>3019</v>
      </c>
      <c r="E2083" s="26" t="s">
        <v>119</v>
      </c>
      <c r="F2083" s="26">
        <v>6</v>
      </c>
      <c r="G2083" s="27">
        <v>1.44</v>
      </c>
      <c r="H2083" s="74">
        <f t="shared" si="324"/>
        <v>1.3679999999999999</v>
      </c>
      <c r="I2083" s="32" t="s">
        <v>216</v>
      </c>
      <c r="J2083" s="32" t="s">
        <v>14</v>
      </c>
      <c r="K2083" s="329"/>
      <c r="L2083" s="454"/>
      <c r="M2083" s="455"/>
      <c r="N2083" s="33">
        <f t="shared" si="325"/>
        <v>0</v>
      </c>
      <c r="O2083" s="258">
        <f t="shared" si="326"/>
        <v>0</v>
      </c>
      <c r="P2083" s="262" t="s">
        <v>15</v>
      </c>
    </row>
    <row r="2084" spans="1:26" s="60" customFormat="1" ht="12.75" x14ac:dyDescent="0.2">
      <c r="A2084" s="425"/>
      <c r="B2084" s="425" t="s">
        <v>3032</v>
      </c>
      <c r="C2084" s="104" t="s">
        <v>3020</v>
      </c>
      <c r="D2084" s="144" t="s">
        <v>3021</v>
      </c>
      <c r="E2084" s="26" t="s">
        <v>119</v>
      </c>
      <c r="F2084" s="26">
        <v>6</v>
      </c>
      <c r="G2084" s="27">
        <v>1.75</v>
      </c>
      <c r="H2084" s="74">
        <f t="shared" si="324"/>
        <v>1.6624999999999999</v>
      </c>
      <c r="I2084" s="32" t="s">
        <v>216</v>
      </c>
      <c r="J2084" s="32" t="s">
        <v>14</v>
      </c>
      <c r="K2084" s="329"/>
      <c r="L2084" s="454"/>
      <c r="M2084" s="455"/>
      <c r="N2084" s="33">
        <f t="shared" si="325"/>
        <v>0</v>
      </c>
      <c r="O2084" s="258">
        <f t="shared" si="326"/>
        <v>0</v>
      </c>
      <c r="P2084" s="262" t="s">
        <v>15</v>
      </c>
    </row>
    <row r="2085" spans="1:26" s="60" customFormat="1" ht="12.75" x14ac:dyDescent="0.2">
      <c r="A2085" s="425"/>
      <c r="B2085" s="425" t="s">
        <v>3032</v>
      </c>
      <c r="C2085" s="104" t="s">
        <v>3022</v>
      </c>
      <c r="D2085" s="144" t="s">
        <v>3023</v>
      </c>
      <c r="E2085" s="26" t="s">
        <v>119</v>
      </c>
      <c r="F2085" s="26">
        <v>6</v>
      </c>
      <c r="G2085" s="27">
        <v>1.55</v>
      </c>
      <c r="H2085" s="74">
        <f t="shared" si="324"/>
        <v>1.4724999999999999</v>
      </c>
      <c r="I2085" s="32" t="s">
        <v>216</v>
      </c>
      <c r="J2085" s="32" t="s">
        <v>14</v>
      </c>
      <c r="K2085" s="329"/>
      <c r="L2085" s="454"/>
      <c r="M2085" s="455"/>
      <c r="N2085" s="33">
        <f t="shared" si="325"/>
        <v>0</v>
      </c>
      <c r="O2085" s="258">
        <f t="shared" si="326"/>
        <v>0</v>
      </c>
      <c r="P2085" s="262" t="s">
        <v>15</v>
      </c>
    </row>
    <row r="2086" spans="1:26" s="60" customFormat="1" ht="12.75" x14ac:dyDescent="0.2">
      <c r="A2086" s="425"/>
      <c r="B2086" s="425" t="s">
        <v>3032</v>
      </c>
      <c r="C2086" s="104" t="s">
        <v>3024</v>
      </c>
      <c r="D2086" s="144" t="s">
        <v>3025</v>
      </c>
      <c r="E2086" s="26" t="s">
        <v>119</v>
      </c>
      <c r="F2086" s="26">
        <v>6</v>
      </c>
      <c r="G2086" s="27">
        <v>1.82</v>
      </c>
      <c r="H2086" s="74">
        <f t="shared" si="324"/>
        <v>1.7289999999999999</v>
      </c>
      <c r="I2086" s="32" t="s">
        <v>216</v>
      </c>
      <c r="J2086" s="32" t="s">
        <v>14</v>
      </c>
      <c r="K2086" s="329"/>
      <c r="L2086" s="454"/>
      <c r="M2086" s="455"/>
      <c r="N2086" s="33">
        <f t="shared" si="325"/>
        <v>0</v>
      </c>
      <c r="O2086" s="258">
        <f t="shared" si="326"/>
        <v>0</v>
      </c>
      <c r="P2086" s="262" t="s">
        <v>15</v>
      </c>
    </row>
    <row r="2087" spans="1:26" s="60" customFormat="1" ht="12.75" x14ac:dyDescent="0.2">
      <c r="A2087" s="425"/>
      <c r="B2087" s="425" t="s">
        <v>3032</v>
      </c>
      <c r="C2087" s="104" t="s">
        <v>3026</v>
      </c>
      <c r="D2087" s="144" t="s">
        <v>3027</v>
      </c>
      <c r="E2087" s="26" t="s">
        <v>119</v>
      </c>
      <c r="F2087" s="26">
        <v>12</v>
      </c>
      <c r="G2087" s="27">
        <v>1.65</v>
      </c>
      <c r="H2087" s="74">
        <f t="shared" si="324"/>
        <v>1.5674999999999999</v>
      </c>
      <c r="I2087" s="32" t="s">
        <v>216</v>
      </c>
      <c r="J2087" s="32" t="s">
        <v>14</v>
      </c>
      <c r="K2087" s="329"/>
      <c r="L2087" s="454"/>
      <c r="M2087" s="455"/>
      <c r="N2087" s="33">
        <f t="shared" si="325"/>
        <v>0</v>
      </c>
      <c r="O2087" s="258">
        <f t="shared" si="326"/>
        <v>0</v>
      </c>
      <c r="P2087" s="262" t="s">
        <v>15</v>
      </c>
    </row>
    <row r="2088" spans="1:26" s="60" customFormat="1" ht="12.75" x14ac:dyDescent="0.2">
      <c r="A2088" s="425"/>
      <c r="B2088" s="425" t="s">
        <v>3032</v>
      </c>
      <c r="C2088" s="62" t="s">
        <v>3028</v>
      </c>
      <c r="D2088" s="50" t="s">
        <v>3029</v>
      </c>
      <c r="E2088" s="36" t="s">
        <v>119</v>
      </c>
      <c r="F2088" s="36">
        <v>12</v>
      </c>
      <c r="G2088" s="37">
        <v>1.35</v>
      </c>
      <c r="H2088" s="75">
        <f t="shared" si="324"/>
        <v>1.2825</v>
      </c>
      <c r="I2088" s="38" t="s">
        <v>216</v>
      </c>
      <c r="J2088" s="38" t="s">
        <v>14</v>
      </c>
      <c r="K2088" s="328"/>
      <c r="L2088" s="456"/>
      <c r="M2088" s="457"/>
      <c r="N2088" s="39">
        <f t="shared" si="325"/>
        <v>0</v>
      </c>
      <c r="O2088" s="259">
        <f t="shared" si="326"/>
        <v>0</v>
      </c>
      <c r="P2088" s="263" t="s">
        <v>15</v>
      </c>
    </row>
    <row r="2089" spans="1:26" ht="23.25" x14ac:dyDescent="0.35">
      <c r="A2089" s="426" t="s">
        <v>3808</v>
      </c>
      <c r="B2089" s="426" t="s">
        <v>3032</v>
      </c>
      <c r="D2089" s="252" t="s">
        <v>3394</v>
      </c>
      <c r="E2089" s="71"/>
      <c r="F2089" s="71"/>
      <c r="G2089" s="71"/>
      <c r="H2089" s="71"/>
      <c r="I2089" s="71"/>
      <c r="J2089" s="71"/>
      <c r="K2089" s="71"/>
      <c r="L2089" s="22"/>
      <c r="M2089" s="22"/>
      <c r="N2089" s="22"/>
      <c r="O2089" s="22"/>
      <c r="P2089" s="23"/>
      <c r="Q2089" s="60"/>
      <c r="R2089" s="60"/>
      <c r="S2089" s="60"/>
      <c r="T2089" s="60"/>
      <c r="U2089" s="60"/>
      <c r="V2089" s="60"/>
      <c r="W2089" s="60"/>
      <c r="X2089" s="60"/>
      <c r="Y2089" s="60"/>
    </row>
    <row r="2090" spans="1:26" s="322" customFormat="1" ht="12.75" x14ac:dyDescent="0.2">
      <c r="A2090" s="425" t="s">
        <v>3808</v>
      </c>
      <c r="B2090" s="425" t="s">
        <v>3032</v>
      </c>
      <c r="C2090" s="61" t="s">
        <v>3030</v>
      </c>
      <c r="D2090" s="143" t="s">
        <v>3031</v>
      </c>
      <c r="E2090" s="45" t="s">
        <v>49</v>
      </c>
      <c r="F2090" s="45">
        <v>6</v>
      </c>
      <c r="G2090" s="46">
        <v>1.57</v>
      </c>
      <c r="H2090" s="73">
        <f>G2090*0.95</f>
        <v>1.4915</v>
      </c>
      <c r="I2090" s="28" t="s">
        <v>213</v>
      </c>
      <c r="J2090" s="28" t="s">
        <v>14</v>
      </c>
      <c r="K2090" s="272">
        <v>0.25</v>
      </c>
      <c r="L2090" s="458"/>
      <c r="M2090" s="459"/>
      <c r="N2090" s="29">
        <f t="shared" si="325"/>
        <v>0</v>
      </c>
      <c r="O2090" s="257">
        <f t="shared" si="326"/>
        <v>0</v>
      </c>
      <c r="P2090" s="261" t="s">
        <v>15</v>
      </c>
      <c r="Q2090" s="60"/>
      <c r="R2090" s="60"/>
    </row>
    <row r="2091" spans="1:26" s="322" customFormat="1" ht="12.75" x14ac:dyDescent="0.2">
      <c r="A2091" s="425" t="s">
        <v>3808</v>
      </c>
      <c r="B2091" s="425" t="s">
        <v>3032</v>
      </c>
      <c r="C2091" s="104" t="s">
        <v>3944</v>
      </c>
      <c r="D2091" s="144" t="s">
        <v>3946</v>
      </c>
      <c r="E2091" s="26" t="s">
        <v>49</v>
      </c>
      <c r="F2091" s="26">
        <v>6</v>
      </c>
      <c r="G2091" s="27">
        <v>2.2200000000000002</v>
      </c>
      <c r="H2091" s="74">
        <f t="shared" ref="H2091:H2092" si="327">G2091*0.95</f>
        <v>2.109</v>
      </c>
      <c r="I2091" s="32" t="s">
        <v>213</v>
      </c>
      <c r="J2091" s="32" t="s">
        <v>14</v>
      </c>
      <c r="K2091" s="271">
        <v>0.25</v>
      </c>
      <c r="L2091" s="454"/>
      <c r="M2091" s="455"/>
      <c r="N2091" s="33">
        <f t="shared" ref="N2091:N2092" si="328">O2091*G2091</f>
        <v>0</v>
      </c>
      <c r="O2091" s="258">
        <f t="shared" ref="O2091:O2092" si="329">M2091+L2091*F2091</f>
        <v>0</v>
      </c>
      <c r="P2091" s="262" t="s">
        <v>15</v>
      </c>
      <c r="Q2091" s="60"/>
      <c r="R2091" s="60"/>
    </row>
    <row r="2092" spans="1:26" s="322" customFormat="1" ht="12.75" x14ac:dyDescent="0.2">
      <c r="A2092" s="425" t="s">
        <v>3808</v>
      </c>
      <c r="B2092" s="425" t="s">
        <v>3032</v>
      </c>
      <c r="C2092" s="62" t="s">
        <v>3945</v>
      </c>
      <c r="D2092" s="50" t="s">
        <v>3947</v>
      </c>
      <c r="E2092" s="36" t="s">
        <v>49</v>
      </c>
      <c r="F2092" s="36">
        <v>6</v>
      </c>
      <c r="G2092" s="37">
        <v>1.64</v>
      </c>
      <c r="H2092" s="75">
        <f t="shared" si="327"/>
        <v>1.5579999999999998</v>
      </c>
      <c r="I2092" s="38" t="s">
        <v>213</v>
      </c>
      <c r="J2092" s="38" t="s">
        <v>14</v>
      </c>
      <c r="K2092" s="447">
        <v>0.25</v>
      </c>
      <c r="L2092" s="456"/>
      <c r="M2092" s="457"/>
      <c r="N2092" s="39">
        <f t="shared" si="328"/>
        <v>0</v>
      </c>
      <c r="O2092" s="259">
        <f t="shared" si="329"/>
        <v>0</v>
      </c>
      <c r="P2092" s="263" t="s">
        <v>15</v>
      </c>
      <c r="Q2092" s="60"/>
      <c r="R2092" s="60"/>
    </row>
    <row r="2093" spans="1:26" ht="23.25" x14ac:dyDescent="0.35">
      <c r="A2093" s="426"/>
      <c r="B2093" s="426" t="s">
        <v>3032</v>
      </c>
      <c r="D2093" s="339" t="s">
        <v>3088</v>
      </c>
      <c r="E2093" s="339"/>
      <c r="F2093" s="339"/>
      <c r="G2093" s="339"/>
      <c r="H2093" s="339"/>
      <c r="I2093" s="339"/>
      <c r="J2093" s="339"/>
      <c r="K2093" s="339"/>
      <c r="L2093" s="339"/>
      <c r="M2093" s="339"/>
      <c r="N2093" s="339"/>
      <c r="O2093" s="339"/>
      <c r="P2093" s="339"/>
      <c r="Q2093" s="60"/>
      <c r="R2093" s="60"/>
      <c r="S2093" s="60"/>
      <c r="T2093" s="60"/>
      <c r="U2093" s="60"/>
      <c r="V2093" s="60"/>
      <c r="W2093" s="60"/>
      <c r="X2093" s="60"/>
      <c r="Y2093" s="60"/>
      <c r="Z2093" s="23"/>
    </row>
    <row r="2094" spans="1:26" s="60" customFormat="1" ht="12.75" x14ac:dyDescent="0.2">
      <c r="A2094" s="425"/>
      <c r="B2094" s="425" t="s">
        <v>3032</v>
      </c>
      <c r="C2094" s="61" t="s">
        <v>3061</v>
      </c>
      <c r="D2094" s="306" t="s">
        <v>3062</v>
      </c>
      <c r="E2094" s="45" t="s">
        <v>3063</v>
      </c>
      <c r="F2094" s="45">
        <v>12</v>
      </c>
      <c r="G2094" s="441">
        <v>1.52</v>
      </c>
      <c r="H2094" s="338">
        <f>G2094*0.95</f>
        <v>1.444</v>
      </c>
      <c r="I2094" s="442" t="s">
        <v>3064</v>
      </c>
      <c r="J2094" s="28" t="s">
        <v>14</v>
      </c>
      <c r="K2094" s="338"/>
      <c r="L2094" s="458"/>
      <c r="M2094" s="459"/>
      <c r="N2094" s="29">
        <f>O2094*G2094</f>
        <v>0</v>
      </c>
      <c r="O2094" s="257">
        <f>M2094+L2094*F2094</f>
        <v>0</v>
      </c>
      <c r="P2094" s="261" t="s">
        <v>15</v>
      </c>
    </row>
    <row r="2095" spans="1:26" s="60" customFormat="1" ht="12.75" x14ac:dyDescent="0.2">
      <c r="A2095" s="425"/>
      <c r="B2095" s="425" t="s">
        <v>3032</v>
      </c>
      <c r="C2095" s="104" t="s">
        <v>3065</v>
      </c>
      <c r="D2095" s="12" t="s">
        <v>3066</v>
      </c>
      <c r="E2095" s="26" t="s">
        <v>3063</v>
      </c>
      <c r="F2095" s="26">
        <v>12</v>
      </c>
      <c r="G2095" s="443">
        <v>1.65</v>
      </c>
      <c r="H2095" s="337">
        <f>G2095*0.95</f>
        <v>1.5674999999999999</v>
      </c>
      <c r="I2095" s="444" t="s">
        <v>3064</v>
      </c>
      <c r="J2095" s="32" t="s">
        <v>14</v>
      </c>
      <c r="K2095" s="337"/>
      <c r="L2095" s="454"/>
      <c r="M2095" s="455"/>
      <c r="N2095" s="33">
        <f>O2095*G2095</f>
        <v>0</v>
      </c>
      <c r="O2095" s="258">
        <f>M2095+L2095*F2095</f>
        <v>0</v>
      </c>
      <c r="P2095" s="262" t="s">
        <v>15</v>
      </c>
    </row>
    <row r="2096" spans="1:26" s="60" customFormat="1" ht="12.75" x14ac:dyDescent="0.2">
      <c r="A2096" s="425"/>
      <c r="B2096" s="425" t="s">
        <v>3032</v>
      </c>
      <c r="C2096" s="62" t="s">
        <v>3067</v>
      </c>
      <c r="D2096" s="11" t="s">
        <v>3068</v>
      </c>
      <c r="E2096" s="36" t="s">
        <v>3063</v>
      </c>
      <c r="F2096" s="36">
        <v>12</v>
      </c>
      <c r="G2096" s="445">
        <v>1.88</v>
      </c>
      <c r="H2096" s="333">
        <f>G2096*0.95</f>
        <v>1.7859999999999998</v>
      </c>
      <c r="I2096" s="446" t="s">
        <v>3064</v>
      </c>
      <c r="J2096" s="38" t="s">
        <v>14</v>
      </c>
      <c r="K2096" s="333"/>
      <c r="L2096" s="456"/>
      <c r="M2096" s="457"/>
      <c r="N2096" s="39">
        <f>O2096*G2096</f>
        <v>0</v>
      </c>
      <c r="O2096" s="259">
        <f>M2096+L2096*F2096</f>
        <v>0</v>
      </c>
      <c r="P2096" s="263" t="s">
        <v>15</v>
      </c>
    </row>
    <row r="2097" spans="1:25" x14ac:dyDescent="0.2">
      <c r="A2097" s="426"/>
      <c r="B2097" s="426"/>
      <c r="Q2097" s="60"/>
      <c r="R2097" s="60"/>
      <c r="S2097" s="60"/>
      <c r="T2097" s="60"/>
      <c r="U2097" s="60"/>
      <c r="V2097" s="60"/>
      <c r="W2097" s="60"/>
      <c r="X2097" s="60"/>
      <c r="Y2097" s="60"/>
    </row>
    <row r="2098" spans="1:25" ht="34.5" x14ac:dyDescent="0.2">
      <c r="A2098" s="426"/>
      <c r="B2098" s="426" t="s">
        <v>68</v>
      </c>
      <c r="D2098" s="476" t="s">
        <v>68</v>
      </c>
      <c r="E2098" s="476"/>
      <c r="F2098" s="476"/>
      <c r="G2098" s="476"/>
      <c r="H2098" s="476"/>
      <c r="I2098" s="476"/>
      <c r="J2098" s="476"/>
      <c r="K2098" s="476"/>
      <c r="Q2098" s="60"/>
      <c r="R2098" s="60"/>
      <c r="S2098" s="60"/>
      <c r="T2098" s="60"/>
      <c r="U2098" s="60"/>
      <c r="V2098" s="60"/>
      <c r="W2098" s="60"/>
      <c r="X2098" s="60"/>
      <c r="Y2098" s="60"/>
    </row>
    <row r="2099" spans="1:25" ht="14.25" customHeight="1" x14ac:dyDescent="0.2">
      <c r="A2099" s="427"/>
      <c r="B2099" s="427"/>
      <c r="C2099" s="24"/>
      <c r="D2099" s="24"/>
      <c r="E2099" s="477" t="s">
        <v>41</v>
      </c>
      <c r="F2099" s="478" t="s">
        <v>39</v>
      </c>
      <c r="G2099" s="479" t="s">
        <v>6</v>
      </c>
      <c r="H2099" s="481" t="s">
        <v>51</v>
      </c>
      <c r="I2099" s="482" t="s">
        <v>2</v>
      </c>
      <c r="J2099" s="483" t="s">
        <v>3</v>
      </c>
      <c r="K2099" s="484" t="s">
        <v>2474</v>
      </c>
      <c r="L2099" s="460" t="s">
        <v>7</v>
      </c>
      <c r="M2099" s="461"/>
      <c r="N2099" s="461"/>
      <c r="O2099" s="461"/>
      <c r="P2099" s="462"/>
      <c r="Q2099" s="60"/>
      <c r="R2099" s="60"/>
      <c r="S2099" s="60"/>
      <c r="T2099" s="60"/>
      <c r="U2099" s="60"/>
      <c r="V2099" s="60"/>
      <c r="W2099" s="60"/>
      <c r="X2099" s="60"/>
      <c r="Y2099" s="60"/>
    </row>
    <row r="2100" spans="1:25" ht="14.25" customHeight="1" x14ac:dyDescent="0.2">
      <c r="A2100" s="426"/>
      <c r="B2100" s="426"/>
      <c r="C2100" s="463" t="s">
        <v>0</v>
      </c>
      <c r="D2100" s="464" t="s">
        <v>1</v>
      </c>
      <c r="E2100" s="477"/>
      <c r="F2100" s="478"/>
      <c r="G2100" s="480"/>
      <c r="H2100" s="481"/>
      <c r="I2100" s="482"/>
      <c r="J2100" s="483"/>
      <c r="K2100" s="484"/>
      <c r="L2100" s="466" t="s">
        <v>8</v>
      </c>
      <c r="M2100" s="467"/>
      <c r="N2100" s="470" t="s">
        <v>4</v>
      </c>
      <c r="O2100" s="472" t="s">
        <v>9</v>
      </c>
      <c r="P2100" s="473" t="s">
        <v>52</v>
      </c>
      <c r="Q2100" s="60"/>
      <c r="R2100" s="60"/>
      <c r="S2100" s="60"/>
      <c r="T2100" s="60"/>
      <c r="U2100" s="60"/>
      <c r="V2100" s="60"/>
      <c r="W2100" s="60"/>
      <c r="X2100" s="60"/>
      <c r="Y2100" s="60"/>
    </row>
    <row r="2101" spans="1:25" x14ac:dyDescent="0.2">
      <c r="A2101" s="426"/>
      <c r="B2101" s="426"/>
      <c r="C2101" s="463"/>
      <c r="D2101" s="465"/>
      <c r="E2101" s="477"/>
      <c r="F2101" s="478"/>
      <c r="G2101" s="479"/>
      <c r="H2101" s="481"/>
      <c r="I2101" s="482"/>
      <c r="J2101" s="483"/>
      <c r="K2101" s="484"/>
      <c r="L2101" s="468"/>
      <c r="M2101" s="469"/>
      <c r="N2101" s="471"/>
      <c r="O2101" s="472"/>
      <c r="P2101" s="473"/>
      <c r="Q2101" s="60"/>
      <c r="R2101" s="60"/>
      <c r="S2101" s="60"/>
      <c r="T2101" s="60"/>
      <c r="U2101" s="60"/>
      <c r="V2101" s="60"/>
      <c r="W2101" s="60"/>
      <c r="X2101" s="60"/>
      <c r="Y2101" s="60"/>
    </row>
    <row r="2102" spans="1:25" ht="23.25" x14ac:dyDescent="0.35">
      <c r="A2102" s="426" t="s">
        <v>3807</v>
      </c>
      <c r="B2102" s="426" t="s">
        <v>68</v>
      </c>
      <c r="D2102" s="252" t="s">
        <v>3033</v>
      </c>
      <c r="E2102" s="252"/>
      <c r="F2102" s="252"/>
      <c r="G2102" s="252"/>
      <c r="H2102" s="252"/>
      <c r="I2102" s="252"/>
      <c r="J2102" s="252"/>
      <c r="K2102" s="252"/>
      <c r="L2102" s="252"/>
      <c r="M2102" s="252"/>
      <c r="N2102" s="252"/>
      <c r="O2102" s="252"/>
      <c r="P2102" s="252"/>
      <c r="Q2102" s="60"/>
      <c r="R2102" s="60"/>
      <c r="S2102" s="60"/>
      <c r="T2102" s="60"/>
      <c r="U2102" s="60"/>
      <c r="V2102" s="60"/>
      <c r="W2102" s="60"/>
      <c r="X2102" s="60"/>
      <c r="Y2102" s="60"/>
    </row>
    <row r="2103" spans="1:25" s="60" customFormat="1" ht="12.75" x14ac:dyDescent="0.2">
      <c r="A2103" s="425" t="s">
        <v>3807</v>
      </c>
      <c r="B2103" s="425" t="s">
        <v>68</v>
      </c>
      <c r="C2103" s="61" t="s">
        <v>3034</v>
      </c>
      <c r="D2103" s="143" t="s">
        <v>3035</v>
      </c>
      <c r="E2103" s="45" t="s">
        <v>2748</v>
      </c>
      <c r="F2103" s="45">
        <v>1</v>
      </c>
      <c r="G2103" s="46">
        <v>48.42</v>
      </c>
      <c r="H2103" s="73">
        <f>G2103*0.95</f>
        <v>45.999000000000002</v>
      </c>
      <c r="I2103" s="28" t="s">
        <v>3036</v>
      </c>
      <c r="J2103" s="92" t="s">
        <v>14</v>
      </c>
      <c r="K2103" s="211">
        <f>H2103/25</f>
        <v>1.83996</v>
      </c>
      <c r="L2103" s="474"/>
      <c r="M2103" s="475"/>
      <c r="N2103" s="29">
        <f t="shared" ref="N2103:N2118" si="330">O2103*G2103</f>
        <v>0</v>
      </c>
      <c r="O2103" s="257">
        <f t="shared" ref="O2103:O2118" si="331">M2103+L2103*F2103</f>
        <v>0</v>
      </c>
      <c r="P2103" s="261" t="s">
        <v>15</v>
      </c>
    </row>
    <row r="2104" spans="1:25" s="60" customFormat="1" ht="12.75" x14ac:dyDescent="0.2">
      <c r="A2104" s="425"/>
      <c r="B2104" s="425" t="s">
        <v>68</v>
      </c>
      <c r="C2104" s="61" t="s">
        <v>3037</v>
      </c>
      <c r="D2104" s="143" t="s">
        <v>3038</v>
      </c>
      <c r="E2104" s="45" t="s">
        <v>1728</v>
      </c>
      <c r="F2104" s="45">
        <v>6</v>
      </c>
      <c r="G2104" s="46">
        <v>2.82</v>
      </c>
      <c r="H2104" s="73">
        <f t="shared" ref="H2104:H2118" si="332">G2104*0.95</f>
        <v>2.6789999999999998</v>
      </c>
      <c r="I2104" s="28" t="s">
        <v>3039</v>
      </c>
      <c r="J2104" s="92" t="s">
        <v>14</v>
      </c>
      <c r="K2104" s="211">
        <f>H2104</f>
        <v>2.6789999999999998</v>
      </c>
      <c r="L2104" s="458"/>
      <c r="M2104" s="459"/>
      <c r="N2104" s="29">
        <f t="shared" si="330"/>
        <v>0</v>
      </c>
      <c r="O2104" s="257">
        <f t="shared" si="331"/>
        <v>0</v>
      </c>
      <c r="P2104" s="261" t="s">
        <v>15</v>
      </c>
    </row>
    <row r="2105" spans="1:25" s="60" customFormat="1" ht="12.75" x14ac:dyDescent="0.2">
      <c r="A2105" s="425" t="s">
        <v>3807</v>
      </c>
      <c r="B2105" s="425" t="s">
        <v>68</v>
      </c>
      <c r="C2105" s="104" t="s">
        <v>3040</v>
      </c>
      <c r="D2105" s="144" t="s">
        <v>3041</v>
      </c>
      <c r="E2105" s="26" t="s">
        <v>1791</v>
      </c>
      <c r="F2105" s="26">
        <v>1</v>
      </c>
      <c r="G2105" s="27">
        <v>12.84</v>
      </c>
      <c r="H2105" s="74">
        <f t="shared" si="332"/>
        <v>12.197999999999999</v>
      </c>
      <c r="I2105" s="32" t="s">
        <v>3039</v>
      </c>
      <c r="J2105" s="93" t="s">
        <v>14</v>
      </c>
      <c r="K2105" s="210">
        <f>H2105/5</f>
        <v>2.4395999999999995</v>
      </c>
      <c r="L2105" s="454"/>
      <c r="M2105" s="455"/>
      <c r="N2105" s="33">
        <f t="shared" si="330"/>
        <v>0</v>
      </c>
      <c r="O2105" s="258">
        <f t="shared" si="331"/>
        <v>0</v>
      </c>
      <c r="P2105" s="262" t="s">
        <v>15</v>
      </c>
    </row>
    <row r="2106" spans="1:25" s="60" customFormat="1" ht="12.75" x14ac:dyDescent="0.2">
      <c r="A2106" s="425" t="s">
        <v>3807</v>
      </c>
      <c r="B2106" s="425" t="s">
        <v>68</v>
      </c>
      <c r="C2106" s="62" t="s">
        <v>3042</v>
      </c>
      <c r="D2106" s="50" t="s">
        <v>3041</v>
      </c>
      <c r="E2106" s="36" t="s">
        <v>2748</v>
      </c>
      <c r="F2106" s="36">
        <v>1</v>
      </c>
      <c r="G2106" s="37">
        <v>56.58</v>
      </c>
      <c r="H2106" s="75">
        <f t="shared" si="332"/>
        <v>53.750999999999998</v>
      </c>
      <c r="I2106" s="38" t="s">
        <v>3039</v>
      </c>
      <c r="J2106" s="94" t="s">
        <v>14</v>
      </c>
      <c r="K2106" s="212">
        <f>H2106/25</f>
        <v>2.1500399999999997</v>
      </c>
      <c r="L2106" s="456"/>
      <c r="M2106" s="457"/>
      <c r="N2106" s="39">
        <f t="shared" si="330"/>
        <v>0</v>
      </c>
      <c r="O2106" s="259">
        <f t="shared" si="331"/>
        <v>0</v>
      </c>
      <c r="P2106" s="263" t="s">
        <v>15</v>
      </c>
    </row>
    <row r="2107" spans="1:25" s="60" customFormat="1" ht="12.75" x14ac:dyDescent="0.2">
      <c r="A2107" s="425"/>
      <c r="B2107" s="425" t="s">
        <v>68</v>
      </c>
      <c r="C2107" s="61" t="s">
        <v>3043</v>
      </c>
      <c r="D2107" s="143" t="s">
        <v>3044</v>
      </c>
      <c r="E2107" s="45" t="s">
        <v>1794</v>
      </c>
      <c r="F2107" s="45">
        <v>12</v>
      </c>
      <c r="G2107" s="46">
        <v>2.17</v>
      </c>
      <c r="H2107" s="73">
        <f t="shared" si="332"/>
        <v>2.0614999999999997</v>
      </c>
      <c r="I2107" s="28" t="s">
        <v>212</v>
      </c>
      <c r="J2107" s="92" t="s">
        <v>14</v>
      </c>
      <c r="K2107" s="211">
        <f>H2107*2</f>
        <v>4.1229999999999993</v>
      </c>
      <c r="L2107" s="458"/>
      <c r="M2107" s="459"/>
      <c r="N2107" s="29">
        <f t="shared" si="330"/>
        <v>0</v>
      </c>
      <c r="O2107" s="257">
        <f t="shared" si="331"/>
        <v>0</v>
      </c>
      <c r="P2107" s="261" t="s">
        <v>15</v>
      </c>
    </row>
    <row r="2108" spans="1:25" s="60" customFormat="1" ht="12.75" x14ac:dyDescent="0.2">
      <c r="A2108" s="425"/>
      <c r="B2108" s="425" t="s">
        <v>68</v>
      </c>
      <c r="C2108" s="104" t="s">
        <v>3045</v>
      </c>
      <c r="D2108" s="144" t="s">
        <v>3044</v>
      </c>
      <c r="E2108" s="26" t="s">
        <v>1728</v>
      </c>
      <c r="F2108" s="26">
        <v>6</v>
      </c>
      <c r="G2108" s="27">
        <v>3.9</v>
      </c>
      <c r="H2108" s="74">
        <f t="shared" si="332"/>
        <v>3.7049999999999996</v>
      </c>
      <c r="I2108" s="32" t="s">
        <v>212</v>
      </c>
      <c r="J2108" s="93" t="s">
        <v>14</v>
      </c>
      <c r="K2108" s="210">
        <f>H2108</f>
        <v>3.7049999999999996</v>
      </c>
      <c r="L2108" s="454"/>
      <c r="M2108" s="455"/>
      <c r="N2108" s="33">
        <f t="shared" si="330"/>
        <v>0</v>
      </c>
      <c r="O2108" s="258">
        <f t="shared" si="331"/>
        <v>0</v>
      </c>
      <c r="P2108" s="262" t="s">
        <v>15</v>
      </c>
    </row>
    <row r="2109" spans="1:25" s="60" customFormat="1" ht="12.75" x14ac:dyDescent="0.2">
      <c r="A2109" s="425" t="s">
        <v>3807</v>
      </c>
      <c r="B2109" s="425" t="s">
        <v>68</v>
      </c>
      <c r="C2109" s="104" t="s">
        <v>3046</v>
      </c>
      <c r="D2109" s="144" t="s">
        <v>3047</v>
      </c>
      <c r="E2109" s="26" t="s">
        <v>1791</v>
      </c>
      <c r="F2109" s="26">
        <v>1</v>
      </c>
      <c r="G2109" s="27">
        <v>17.7</v>
      </c>
      <c r="H2109" s="74">
        <f t="shared" si="332"/>
        <v>16.814999999999998</v>
      </c>
      <c r="I2109" s="32" t="s">
        <v>212</v>
      </c>
      <c r="J2109" s="93" t="s">
        <v>14</v>
      </c>
      <c r="K2109" s="210">
        <f>H2109/5</f>
        <v>3.3629999999999995</v>
      </c>
      <c r="L2109" s="454"/>
      <c r="M2109" s="455"/>
      <c r="N2109" s="33">
        <f t="shared" si="330"/>
        <v>0</v>
      </c>
      <c r="O2109" s="258">
        <f t="shared" si="331"/>
        <v>0</v>
      </c>
      <c r="P2109" s="262" t="s">
        <v>15</v>
      </c>
    </row>
    <row r="2110" spans="1:25" s="60" customFormat="1" ht="12.75" x14ac:dyDescent="0.2">
      <c r="A2110" s="425" t="s">
        <v>3807</v>
      </c>
      <c r="B2110" s="425" t="s">
        <v>68</v>
      </c>
      <c r="C2110" s="104" t="s">
        <v>3048</v>
      </c>
      <c r="D2110" s="144" t="s">
        <v>3047</v>
      </c>
      <c r="E2110" s="26" t="s">
        <v>2748</v>
      </c>
      <c r="F2110" s="26">
        <v>1</v>
      </c>
      <c r="G2110" s="27">
        <v>80</v>
      </c>
      <c r="H2110" s="74">
        <f t="shared" si="332"/>
        <v>76</v>
      </c>
      <c r="I2110" s="32" t="s">
        <v>212</v>
      </c>
      <c r="J2110" s="93" t="s">
        <v>14</v>
      </c>
      <c r="K2110" s="210">
        <f>H2110/25</f>
        <v>3.04</v>
      </c>
      <c r="L2110" s="456"/>
      <c r="M2110" s="457"/>
      <c r="N2110" s="33">
        <f t="shared" si="330"/>
        <v>0</v>
      </c>
      <c r="O2110" s="258">
        <f t="shared" si="331"/>
        <v>0</v>
      </c>
      <c r="P2110" s="262" t="s">
        <v>15</v>
      </c>
    </row>
    <row r="2111" spans="1:25" s="60" customFormat="1" ht="12.75" x14ac:dyDescent="0.2">
      <c r="A2111" s="425"/>
      <c r="B2111" s="425" t="s">
        <v>68</v>
      </c>
      <c r="C2111" s="61" t="s">
        <v>3049</v>
      </c>
      <c r="D2111" s="143" t="s">
        <v>3050</v>
      </c>
      <c r="E2111" s="45" t="s">
        <v>3051</v>
      </c>
      <c r="F2111" s="45">
        <v>6</v>
      </c>
      <c r="G2111" s="46">
        <v>2.4500000000000002</v>
      </c>
      <c r="H2111" s="73">
        <f t="shared" si="332"/>
        <v>2.3275000000000001</v>
      </c>
      <c r="I2111" s="28" t="s">
        <v>1693</v>
      </c>
      <c r="J2111" s="92" t="s">
        <v>14</v>
      </c>
      <c r="K2111" s="211">
        <f>H2111/0.26</f>
        <v>8.9519230769230766</v>
      </c>
      <c r="L2111" s="458"/>
      <c r="M2111" s="459"/>
      <c r="N2111" s="29">
        <f t="shared" si="330"/>
        <v>0</v>
      </c>
      <c r="O2111" s="257">
        <f t="shared" si="331"/>
        <v>0</v>
      </c>
      <c r="P2111" s="261" t="s">
        <v>15</v>
      </c>
    </row>
    <row r="2112" spans="1:25" s="60" customFormat="1" ht="12.75" x14ac:dyDescent="0.2">
      <c r="A2112" s="425" t="s">
        <v>3807</v>
      </c>
      <c r="B2112" s="425" t="s">
        <v>68</v>
      </c>
      <c r="C2112" s="62" t="s">
        <v>3052</v>
      </c>
      <c r="D2112" s="50" t="s">
        <v>3050</v>
      </c>
      <c r="E2112" s="36" t="s">
        <v>2113</v>
      </c>
      <c r="F2112" s="36">
        <v>1</v>
      </c>
      <c r="G2112" s="37">
        <v>12.4</v>
      </c>
      <c r="H2112" s="75">
        <f t="shared" si="332"/>
        <v>11.78</v>
      </c>
      <c r="I2112" s="38" t="s">
        <v>1693</v>
      </c>
      <c r="J2112" s="94" t="s">
        <v>14</v>
      </c>
      <c r="K2112" s="212">
        <f>H2112/2</f>
        <v>5.89</v>
      </c>
      <c r="L2112" s="456"/>
      <c r="M2112" s="457"/>
      <c r="N2112" s="39">
        <f t="shared" si="330"/>
        <v>0</v>
      </c>
      <c r="O2112" s="259">
        <f t="shared" si="331"/>
        <v>0</v>
      </c>
      <c r="P2112" s="263" t="s">
        <v>15</v>
      </c>
    </row>
    <row r="2113" spans="1:25" x14ac:dyDescent="0.2">
      <c r="A2113" s="425"/>
      <c r="B2113" s="425" t="s">
        <v>68</v>
      </c>
      <c r="C2113" s="344" t="s">
        <v>3077</v>
      </c>
      <c r="D2113" s="306" t="s">
        <v>3086</v>
      </c>
      <c r="E2113" s="345" t="s">
        <v>1726</v>
      </c>
      <c r="F2113" s="345">
        <v>12</v>
      </c>
      <c r="G2113" s="373">
        <v>2.63</v>
      </c>
      <c r="H2113" s="73">
        <f>G2113*0.95</f>
        <v>2.4984999999999999</v>
      </c>
      <c r="I2113" s="155" t="s">
        <v>3064</v>
      </c>
      <c r="J2113" s="28" t="s">
        <v>14</v>
      </c>
      <c r="K2113" s="211">
        <f>H2113*4</f>
        <v>9.9939999999999998</v>
      </c>
      <c r="L2113" s="458"/>
      <c r="M2113" s="459"/>
      <c r="N2113" s="342">
        <f t="shared" si="330"/>
        <v>0</v>
      </c>
      <c r="O2113" s="257">
        <f t="shared" si="331"/>
        <v>0</v>
      </c>
      <c r="P2113" s="343" t="s">
        <v>15</v>
      </c>
      <c r="Q2113" s="60"/>
      <c r="R2113" s="60"/>
      <c r="S2113" s="60"/>
      <c r="T2113" s="60"/>
      <c r="U2113" s="60"/>
      <c r="V2113" s="60"/>
      <c r="W2113" s="60"/>
      <c r="X2113" s="60"/>
      <c r="Y2113" s="60"/>
    </row>
    <row r="2114" spans="1:25" x14ac:dyDescent="0.2">
      <c r="A2114" s="425" t="s">
        <v>3807</v>
      </c>
      <c r="B2114" s="425" t="s">
        <v>68</v>
      </c>
      <c r="C2114" s="346" t="s">
        <v>3078</v>
      </c>
      <c r="D2114" s="11" t="s">
        <v>3087</v>
      </c>
      <c r="E2114" s="347" t="s">
        <v>1791</v>
      </c>
      <c r="F2114" s="347">
        <v>1</v>
      </c>
      <c r="G2114" s="374">
        <v>31.9</v>
      </c>
      <c r="H2114" s="75">
        <f>G2114*0.95</f>
        <v>30.304999999999996</v>
      </c>
      <c r="I2114" s="157" t="s">
        <v>3064</v>
      </c>
      <c r="J2114" s="38" t="s">
        <v>14</v>
      </c>
      <c r="K2114" s="212">
        <f>H2114/5</f>
        <v>6.0609999999999991</v>
      </c>
      <c r="L2114" s="456"/>
      <c r="M2114" s="457"/>
      <c r="N2114" s="348">
        <f t="shared" si="330"/>
        <v>0</v>
      </c>
      <c r="O2114" s="259">
        <f t="shared" si="331"/>
        <v>0</v>
      </c>
      <c r="P2114" s="349" t="s">
        <v>15</v>
      </c>
      <c r="Q2114" s="60"/>
      <c r="R2114" s="60"/>
      <c r="S2114" s="60"/>
      <c r="T2114" s="60"/>
      <c r="U2114" s="60"/>
      <c r="V2114" s="60"/>
      <c r="W2114" s="60"/>
      <c r="X2114" s="60"/>
      <c r="Y2114" s="60"/>
    </row>
    <row r="2115" spans="1:25" ht="23.25" x14ac:dyDescent="0.35">
      <c r="A2115" s="426"/>
      <c r="B2115" s="426" t="s">
        <v>68</v>
      </c>
      <c r="D2115" s="252" t="s">
        <v>3053</v>
      </c>
      <c r="E2115" s="71"/>
      <c r="F2115" s="71"/>
      <c r="G2115" s="71"/>
      <c r="H2115" s="71"/>
      <c r="I2115" s="71"/>
      <c r="J2115" s="71"/>
      <c r="K2115" s="213"/>
      <c r="L2115" s="22"/>
      <c r="M2115" s="22"/>
      <c r="O2115" s="22"/>
      <c r="P2115" s="23"/>
      <c r="Q2115" s="60"/>
      <c r="R2115" s="60"/>
      <c r="S2115" s="60"/>
      <c r="T2115" s="60"/>
      <c r="U2115" s="60"/>
      <c r="V2115" s="60"/>
      <c r="W2115" s="60"/>
      <c r="X2115" s="60"/>
      <c r="Y2115" s="60"/>
    </row>
    <row r="2116" spans="1:25" s="60" customFormat="1" ht="12.75" x14ac:dyDescent="0.2">
      <c r="A2116" s="425"/>
      <c r="B2116" s="425" t="s">
        <v>68</v>
      </c>
      <c r="C2116" s="105" t="s">
        <v>3054</v>
      </c>
      <c r="D2116" s="189" t="s">
        <v>3055</v>
      </c>
      <c r="E2116" s="64" t="s">
        <v>1728</v>
      </c>
      <c r="F2116" s="64">
        <v>12</v>
      </c>
      <c r="G2116" s="76">
        <v>4.09</v>
      </c>
      <c r="H2116" s="77">
        <f t="shared" si="332"/>
        <v>3.8854999999999995</v>
      </c>
      <c r="I2116" s="78" t="s">
        <v>1870</v>
      </c>
      <c r="J2116" s="330" t="s">
        <v>14</v>
      </c>
      <c r="K2116" s="215">
        <f>H2116</f>
        <v>3.8854999999999995</v>
      </c>
      <c r="L2116" s="474"/>
      <c r="M2116" s="475"/>
      <c r="N2116" s="65">
        <f t="shared" si="330"/>
        <v>0</v>
      </c>
      <c r="O2116" s="260">
        <f t="shared" si="331"/>
        <v>0</v>
      </c>
      <c r="P2116" s="264" t="s">
        <v>15</v>
      </c>
    </row>
    <row r="2117" spans="1:25" s="60" customFormat="1" ht="12.75" x14ac:dyDescent="0.2">
      <c r="A2117" s="425"/>
      <c r="B2117" s="425" t="s">
        <v>68</v>
      </c>
      <c r="C2117" s="105" t="s">
        <v>3056</v>
      </c>
      <c r="D2117" s="189" t="s">
        <v>3057</v>
      </c>
      <c r="E2117" s="64" t="s">
        <v>2916</v>
      </c>
      <c r="F2117" s="64">
        <v>6</v>
      </c>
      <c r="G2117" s="76">
        <v>1.94</v>
      </c>
      <c r="H2117" s="77">
        <f t="shared" si="332"/>
        <v>1.843</v>
      </c>
      <c r="I2117" s="78" t="s">
        <v>212</v>
      </c>
      <c r="J2117" s="330" t="s">
        <v>14</v>
      </c>
      <c r="K2117" s="215">
        <f>H2117/0.46</f>
        <v>4.0065217391304344</v>
      </c>
      <c r="L2117" s="474"/>
      <c r="M2117" s="475"/>
      <c r="N2117" s="65">
        <f t="shared" si="330"/>
        <v>0</v>
      </c>
      <c r="O2117" s="260">
        <f t="shared" si="331"/>
        <v>0</v>
      </c>
      <c r="P2117" s="264" t="s">
        <v>15</v>
      </c>
    </row>
    <row r="2118" spans="1:25" s="60" customFormat="1" ht="12.75" x14ac:dyDescent="0.2">
      <c r="A2118" s="425"/>
      <c r="B2118" s="425" t="s">
        <v>68</v>
      </c>
      <c r="C2118" s="105" t="s">
        <v>3058</v>
      </c>
      <c r="D2118" s="189" t="s">
        <v>3059</v>
      </c>
      <c r="E2118" s="64" t="s">
        <v>3060</v>
      </c>
      <c r="F2118" s="64">
        <v>6</v>
      </c>
      <c r="G2118" s="76">
        <v>2.74</v>
      </c>
      <c r="H2118" s="77">
        <f t="shared" si="332"/>
        <v>2.6030000000000002</v>
      </c>
      <c r="I2118" s="78" t="s">
        <v>1693</v>
      </c>
      <c r="J2118" s="330" t="s">
        <v>14</v>
      </c>
      <c r="K2118" s="215">
        <f>H2118/0.46</f>
        <v>5.6586956521739129</v>
      </c>
      <c r="L2118" s="474"/>
      <c r="M2118" s="475"/>
      <c r="N2118" s="65">
        <f t="shared" si="330"/>
        <v>0</v>
      </c>
      <c r="O2118" s="260">
        <f t="shared" si="331"/>
        <v>0</v>
      </c>
      <c r="P2118" s="264" t="s">
        <v>15</v>
      </c>
    </row>
    <row r="2119" spans="1:25" x14ac:dyDescent="0.2">
      <c r="A2119" s="426"/>
      <c r="B2119" s="426"/>
      <c r="Q2119" s="60"/>
      <c r="R2119" s="60"/>
      <c r="S2119" s="60"/>
      <c r="T2119" s="60"/>
      <c r="U2119" s="60"/>
      <c r="V2119" s="60"/>
      <c r="W2119" s="60"/>
      <c r="X2119" s="60"/>
      <c r="Y2119" s="60"/>
    </row>
    <row r="2120" spans="1:25" x14ac:dyDescent="0.2">
      <c r="A2120" s="426"/>
      <c r="B2120" s="426"/>
      <c r="Q2120" s="60"/>
      <c r="R2120" s="60"/>
      <c r="S2120" s="60"/>
      <c r="T2120" s="60"/>
      <c r="U2120" s="60"/>
      <c r="V2120" s="60"/>
      <c r="W2120" s="60"/>
      <c r="X2120" s="60"/>
      <c r="Y2120" s="60"/>
    </row>
    <row r="2121" spans="1:25" x14ac:dyDescent="0.2">
      <c r="A2121" s="426"/>
      <c r="B2121" s="426"/>
      <c r="Q2121" s="60"/>
      <c r="R2121" s="60"/>
      <c r="S2121" s="60"/>
      <c r="T2121" s="60"/>
      <c r="U2121" s="60"/>
      <c r="V2121" s="60"/>
      <c r="W2121" s="60"/>
      <c r="X2121" s="60"/>
      <c r="Y2121" s="60"/>
    </row>
    <row r="2122" spans="1:25" ht="34.5" x14ac:dyDescent="0.2">
      <c r="A2122" s="426" t="s">
        <v>3807</v>
      </c>
      <c r="B2122" s="426" t="s">
        <v>3089</v>
      </c>
      <c r="D2122" s="476" t="s">
        <v>3089</v>
      </c>
      <c r="E2122" s="476"/>
      <c r="F2122" s="476"/>
      <c r="G2122" s="476"/>
      <c r="H2122" s="476"/>
      <c r="I2122" s="476"/>
      <c r="J2122" s="476"/>
      <c r="K2122" s="476"/>
      <c r="Q2122" s="60"/>
      <c r="R2122" s="60"/>
      <c r="S2122" s="60"/>
      <c r="T2122" s="60"/>
      <c r="U2122" s="60"/>
      <c r="V2122" s="60"/>
      <c r="W2122" s="60"/>
      <c r="X2122" s="60"/>
      <c r="Y2122" s="60"/>
    </row>
    <row r="2123" spans="1:25" x14ac:dyDescent="0.2">
      <c r="A2123" s="427"/>
      <c r="B2123" s="427"/>
      <c r="C2123" s="24"/>
      <c r="D2123" s="24"/>
      <c r="E2123" s="477" t="s">
        <v>41</v>
      </c>
      <c r="F2123" s="478" t="s">
        <v>39</v>
      </c>
      <c r="G2123" s="479" t="s">
        <v>6</v>
      </c>
      <c r="H2123" s="481" t="s">
        <v>51</v>
      </c>
      <c r="I2123" s="482" t="s">
        <v>2</v>
      </c>
      <c r="J2123" s="483" t="s">
        <v>3</v>
      </c>
      <c r="K2123" s="484" t="s">
        <v>38</v>
      </c>
      <c r="L2123" s="460" t="s">
        <v>7</v>
      </c>
      <c r="M2123" s="461"/>
      <c r="N2123" s="461"/>
      <c r="O2123" s="461"/>
      <c r="P2123" s="462"/>
      <c r="Q2123" s="60"/>
      <c r="R2123" s="60"/>
      <c r="S2123" s="60"/>
      <c r="T2123" s="60"/>
      <c r="U2123" s="60"/>
      <c r="V2123" s="60"/>
      <c r="W2123" s="60"/>
      <c r="X2123" s="60"/>
      <c r="Y2123" s="60"/>
    </row>
    <row r="2124" spans="1:25" ht="14.25" customHeight="1" x14ac:dyDescent="0.2">
      <c r="A2124" s="426"/>
      <c r="B2124" s="426"/>
      <c r="C2124" s="463" t="s">
        <v>0</v>
      </c>
      <c r="D2124" s="464" t="s">
        <v>1</v>
      </c>
      <c r="E2124" s="477"/>
      <c r="F2124" s="478"/>
      <c r="G2124" s="480"/>
      <c r="H2124" s="481"/>
      <c r="I2124" s="482"/>
      <c r="J2124" s="483"/>
      <c r="K2124" s="484"/>
      <c r="L2124" s="466" t="s">
        <v>8</v>
      </c>
      <c r="M2124" s="467"/>
      <c r="N2124" s="470" t="s">
        <v>4</v>
      </c>
      <c r="O2124" s="472" t="s">
        <v>9</v>
      </c>
      <c r="P2124" s="473" t="s">
        <v>52</v>
      </c>
      <c r="Q2124" s="60"/>
      <c r="R2124" s="60"/>
      <c r="S2124" s="60"/>
      <c r="T2124" s="60"/>
      <c r="U2124" s="60"/>
      <c r="V2124" s="60"/>
      <c r="W2124" s="60"/>
      <c r="X2124" s="60"/>
      <c r="Y2124" s="60"/>
    </row>
    <row r="2125" spans="1:25" x14ac:dyDescent="0.2">
      <c r="A2125" s="426"/>
      <c r="B2125" s="426"/>
      <c r="C2125" s="463"/>
      <c r="D2125" s="465"/>
      <c r="E2125" s="477"/>
      <c r="F2125" s="478"/>
      <c r="G2125" s="479"/>
      <c r="H2125" s="481"/>
      <c r="I2125" s="482"/>
      <c r="J2125" s="483"/>
      <c r="K2125" s="484"/>
      <c r="L2125" s="468"/>
      <c r="M2125" s="469"/>
      <c r="N2125" s="471"/>
      <c r="O2125" s="472"/>
      <c r="P2125" s="473"/>
      <c r="Q2125" s="60"/>
      <c r="R2125" s="60"/>
      <c r="S2125" s="60"/>
      <c r="T2125" s="60"/>
      <c r="U2125" s="60"/>
      <c r="V2125" s="60"/>
      <c r="W2125" s="60"/>
      <c r="X2125" s="60"/>
      <c r="Y2125" s="60"/>
    </row>
    <row r="2126" spans="1:25" s="60" customFormat="1" ht="12.75" x14ac:dyDescent="0.2">
      <c r="A2126" s="425" t="s">
        <v>3807</v>
      </c>
      <c r="B2126" s="425" t="s">
        <v>3089</v>
      </c>
      <c r="C2126" s="105" t="s">
        <v>3090</v>
      </c>
      <c r="D2126" s="51" t="s">
        <v>3091</v>
      </c>
      <c r="E2126" s="151" t="s">
        <v>1794</v>
      </c>
      <c r="F2126" s="64">
        <v>1</v>
      </c>
      <c r="G2126" s="352">
        <v>29</v>
      </c>
      <c r="H2126" s="353">
        <f>G2126*0.95</f>
        <v>27.549999999999997</v>
      </c>
      <c r="I2126" s="355" t="s">
        <v>3092</v>
      </c>
      <c r="J2126" s="78" t="s">
        <v>14</v>
      </c>
      <c r="K2126" s="353"/>
      <c r="L2126" s="474"/>
      <c r="M2126" s="475"/>
      <c r="N2126" s="29">
        <f t="shared" ref="N2126:N2138" si="333">O2126*G2126</f>
        <v>0</v>
      </c>
      <c r="O2126" s="257">
        <f t="shared" ref="O2126:O2138" si="334">M2126+L2126*F2126</f>
        <v>0</v>
      </c>
      <c r="P2126" s="261" t="s">
        <v>15</v>
      </c>
    </row>
    <row r="2127" spans="1:25" s="60" customFormat="1" ht="12.75" x14ac:dyDescent="0.2">
      <c r="A2127" s="425" t="s">
        <v>3807</v>
      </c>
      <c r="B2127" s="425" t="s">
        <v>3089</v>
      </c>
      <c r="C2127" s="105" t="s">
        <v>3093</v>
      </c>
      <c r="D2127" s="51" t="s">
        <v>3094</v>
      </c>
      <c r="E2127" s="280" t="s">
        <v>1791</v>
      </c>
      <c r="F2127" s="64">
        <v>1</v>
      </c>
      <c r="G2127" s="352">
        <v>85</v>
      </c>
      <c r="H2127" s="353">
        <f>G2127*0.95</f>
        <v>80.75</v>
      </c>
      <c r="I2127" s="355" t="s">
        <v>3092</v>
      </c>
      <c r="J2127" s="78" t="s">
        <v>14</v>
      </c>
      <c r="K2127" s="353"/>
      <c r="L2127" s="474"/>
      <c r="M2127" s="475"/>
      <c r="N2127" s="29">
        <f t="shared" si="333"/>
        <v>0</v>
      </c>
      <c r="O2127" s="257">
        <f t="shared" si="334"/>
        <v>0</v>
      </c>
      <c r="P2127" s="261" t="s">
        <v>15</v>
      </c>
    </row>
    <row r="2128" spans="1:25" s="322" customFormat="1" ht="12.75" x14ac:dyDescent="0.2">
      <c r="A2128" s="425" t="s">
        <v>3807</v>
      </c>
      <c r="B2128" s="425" t="s">
        <v>3089</v>
      </c>
      <c r="C2128" s="61" t="s">
        <v>3095</v>
      </c>
      <c r="D2128" s="49" t="s">
        <v>3096</v>
      </c>
      <c r="E2128" s="148" t="s">
        <v>1791</v>
      </c>
      <c r="F2128" s="45">
        <v>1</v>
      </c>
      <c r="G2128" s="153">
        <v>17.89</v>
      </c>
      <c r="H2128" s="154">
        <f>G2128*0.95</f>
        <v>16.9955</v>
      </c>
      <c r="I2128" s="149"/>
      <c r="J2128" s="28" t="s">
        <v>14</v>
      </c>
      <c r="K2128" s="154"/>
      <c r="L2128" s="458"/>
      <c r="M2128" s="459"/>
      <c r="N2128" s="29">
        <f t="shared" si="333"/>
        <v>0</v>
      </c>
      <c r="O2128" s="257">
        <f t="shared" si="334"/>
        <v>0</v>
      </c>
      <c r="P2128" s="261" t="s">
        <v>15</v>
      </c>
      <c r="Q2128" s="60"/>
      <c r="R2128" s="60"/>
      <c r="S2128" s="60"/>
      <c r="T2128" s="60"/>
      <c r="U2128" s="60"/>
      <c r="V2128" s="60"/>
      <c r="W2128" s="60"/>
      <c r="X2128" s="60"/>
      <c r="Y2128" s="60"/>
    </row>
    <row r="2129" spans="1:25" s="322" customFormat="1" ht="12.75" x14ac:dyDescent="0.2">
      <c r="A2129" s="425" t="s">
        <v>3807</v>
      </c>
      <c r="B2129" s="425" t="s">
        <v>3089</v>
      </c>
      <c r="C2129" s="104" t="s">
        <v>3777</v>
      </c>
      <c r="D2129" s="9" t="s">
        <v>3781</v>
      </c>
      <c r="E2129" s="150" t="s">
        <v>2197</v>
      </c>
      <c r="F2129" s="26">
        <v>1</v>
      </c>
      <c r="G2129" s="79">
        <v>17.84</v>
      </c>
      <c r="H2129" s="80">
        <f t="shared" ref="H2129:H2130" si="335">G2129*0.95</f>
        <v>16.948</v>
      </c>
      <c r="I2129" s="102" t="s">
        <v>3084</v>
      </c>
      <c r="J2129" s="32" t="s">
        <v>14</v>
      </c>
      <c r="K2129" s="80"/>
      <c r="L2129" s="454"/>
      <c r="M2129" s="455"/>
      <c r="N2129" s="33">
        <f t="shared" ref="N2129:N2130" si="336">O2129*G2129</f>
        <v>0</v>
      </c>
      <c r="O2129" s="258">
        <f t="shared" ref="O2129:O2130" si="337">M2129+L2129*F2129</f>
        <v>0</v>
      </c>
      <c r="P2129" s="262" t="s">
        <v>15</v>
      </c>
      <c r="Q2129" s="60"/>
      <c r="R2129" s="60"/>
      <c r="S2129" s="60"/>
      <c r="T2129" s="60"/>
      <c r="U2129" s="60"/>
      <c r="V2129" s="60"/>
      <c r="W2129" s="60"/>
      <c r="X2129" s="60"/>
      <c r="Y2129" s="60"/>
    </row>
    <row r="2130" spans="1:25" s="322" customFormat="1" ht="12.75" x14ac:dyDescent="0.2">
      <c r="A2130" s="425" t="s">
        <v>3807</v>
      </c>
      <c r="B2130" s="425" t="s">
        <v>3089</v>
      </c>
      <c r="C2130" s="62" t="s">
        <v>3778</v>
      </c>
      <c r="D2130" s="10" t="s">
        <v>3780</v>
      </c>
      <c r="E2130" s="151" t="s">
        <v>1791</v>
      </c>
      <c r="F2130" s="36">
        <v>1</v>
      </c>
      <c r="G2130" s="81">
        <v>19.260000000000002</v>
      </c>
      <c r="H2130" s="82">
        <f t="shared" si="335"/>
        <v>18.297000000000001</v>
      </c>
      <c r="I2130" s="83" t="s">
        <v>3588</v>
      </c>
      <c r="J2130" s="38" t="s">
        <v>14</v>
      </c>
      <c r="K2130" s="82"/>
      <c r="L2130" s="456"/>
      <c r="M2130" s="457"/>
      <c r="N2130" s="33">
        <f t="shared" si="336"/>
        <v>0</v>
      </c>
      <c r="O2130" s="258">
        <f t="shared" si="337"/>
        <v>0</v>
      </c>
      <c r="P2130" s="262" t="s">
        <v>15</v>
      </c>
      <c r="Q2130" s="60"/>
      <c r="R2130" s="60"/>
      <c r="S2130" s="60"/>
      <c r="T2130" s="60"/>
      <c r="U2130" s="60"/>
      <c r="V2130" s="60"/>
      <c r="W2130" s="60"/>
      <c r="X2130" s="60"/>
      <c r="Y2130" s="60"/>
    </row>
    <row r="2131" spans="1:25" s="60" customFormat="1" ht="12.75" x14ac:dyDescent="0.2">
      <c r="A2131" s="425"/>
      <c r="B2131" s="425" t="s">
        <v>3089</v>
      </c>
      <c r="C2131" s="61" t="s">
        <v>3097</v>
      </c>
      <c r="D2131" s="49" t="s">
        <v>3098</v>
      </c>
      <c r="E2131" s="148" t="s">
        <v>3099</v>
      </c>
      <c r="F2131" s="45">
        <v>10</v>
      </c>
      <c r="G2131" s="153">
        <v>2.15</v>
      </c>
      <c r="H2131" s="154">
        <f t="shared" ref="H2131:H2138" si="338">G2131*0.95</f>
        <v>2.0425</v>
      </c>
      <c r="I2131" s="356" t="s">
        <v>3092</v>
      </c>
      <c r="J2131" s="28" t="s">
        <v>14</v>
      </c>
      <c r="K2131" s="154"/>
      <c r="L2131" s="458"/>
      <c r="M2131" s="459"/>
      <c r="N2131" s="29">
        <f t="shared" si="333"/>
        <v>0</v>
      </c>
      <c r="O2131" s="257">
        <f t="shared" si="334"/>
        <v>0</v>
      </c>
      <c r="P2131" s="261" t="s">
        <v>15</v>
      </c>
    </row>
    <row r="2132" spans="1:25" s="60" customFormat="1" ht="12.75" x14ac:dyDescent="0.2">
      <c r="A2132" s="425"/>
      <c r="B2132" s="425" t="s">
        <v>3089</v>
      </c>
      <c r="C2132" s="104" t="s">
        <v>3100</v>
      </c>
      <c r="D2132" s="9" t="s">
        <v>3101</v>
      </c>
      <c r="E2132" s="150" t="s">
        <v>3099</v>
      </c>
      <c r="F2132" s="26">
        <v>10</v>
      </c>
      <c r="G2132" s="79">
        <v>2.15</v>
      </c>
      <c r="H2132" s="80">
        <f t="shared" si="338"/>
        <v>2.0425</v>
      </c>
      <c r="I2132" s="357" t="s">
        <v>3092</v>
      </c>
      <c r="J2132" s="32" t="s">
        <v>14</v>
      </c>
      <c r="K2132" s="80"/>
      <c r="L2132" s="454"/>
      <c r="M2132" s="455"/>
      <c r="N2132" s="33">
        <f t="shared" si="333"/>
        <v>0</v>
      </c>
      <c r="O2132" s="258">
        <f t="shared" si="334"/>
        <v>0</v>
      </c>
      <c r="P2132" s="262" t="s">
        <v>15</v>
      </c>
    </row>
    <row r="2133" spans="1:25" s="60" customFormat="1" ht="12.75" x14ac:dyDescent="0.2">
      <c r="A2133" s="425"/>
      <c r="B2133" s="425" t="s">
        <v>3089</v>
      </c>
      <c r="C2133" s="62" t="s">
        <v>3102</v>
      </c>
      <c r="D2133" s="10" t="s">
        <v>3103</v>
      </c>
      <c r="E2133" s="151" t="s">
        <v>3099</v>
      </c>
      <c r="F2133" s="36">
        <v>10</v>
      </c>
      <c r="G2133" s="81">
        <v>2.5499999999999998</v>
      </c>
      <c r="H2133" s="82">
        <f t="shared" si="338"/>
        <v>2.4224999999999999</v>
      </c>
      <c r="I2133" s="358" t="s">
        <v>3092</v>
      </c>
      <c r="J2133" s="38" t="s">
        <v>14</v>
      </c>
      <c r="K2133" s="82"/>
      <c r="L2133" s="456"/>
      <c r="M2133" s="457"/>
      <c r="N2133" s="39">
        <f t="shared" si="333"/>
        <v>0</v>
      </c>
      <c r="O2133" s="259">
        <f t="shared" si="334"/>
        <v>0</v>
      </c>
      <c r="P2133" s="263" t="s">
        <v>15</v>
      </c>
    </row>
    <row r="2134" spans="1:25" s="60" customFormat="1" ht="12.75" x14ac:dyDescent="0.2">
      <c r="A2134" s="425"/>
      <c r="B2134" s="425" t="s">
        <v>3089</v>
      </c>
      <c r="C2134" s="61" t="s">
        <v>3893</v>
      </c>
      <c r="D2134" s="49" t="s">
        <v>3782</v>
      </c>
      <c r="E2134" s="148" t="s">
        <v>1726</v>
      </c>
      <c r="F2134" s="45">
        <v>6</v>
      </c>
      <c r="G2134" s="153">
        <v>3.11</v>
      </c>
      <c r="H2134" s="154">
        <f t="shared" ref="H2134" si="339">G2134*0.95</f>
        <v>2.9544999999999999</v>
      </c>
      <c r="I2134" s="149" t="s">
        <v>123</v>
      </c>
      <c r="J2134" s="28"/>
      <c r="K2134" s="154"/>
      <c r="L2134" s="458"/>
      <c r="M2134" s="459"/>
      <c r="N2134" s="29">
        <f t="shared" si="333"/>
        <v>0</v>
      </c>
      <c r="O2134" s="257">
        <f t="shared" si="334"/>
        <v>0</v>
      </c>
      <c r="P2134" s="261" t="s">
        <v>15</v>
      </c>
    </row>
    <row r="2135" spans="1:25" s="60" customFormat="1" ht="12.75" x14ac:dyDescent="0.2">
      <c r="A2135" s="425" t="s">
        <v>3807</v>
      </c>
      <c r="B2135" s="425" t="s">
        <v>3089</v>
      </c>
      <c r="C2135" s="62" t="s">
        <v>3779</v>
      </c>
      <c r="D2135" s="10" t="s">
        <v>3782</v>
      </c>
      <c r="E2135" s="151" t="s">
        <v>2197</v>
      </c>
      <c r="F2135" s="36">
        <v>1</v>
      </c>
      <c r="G2135" s="81">
        <v>31.42</v>
      </c>
      <c r="H2135" s="82">
        <f t="shared" si="338"/>
        <v>29.849</v>
      </c>
      <c r="I2135" s="83" t="s">
        <v>123</v>
      </c>
      <c r="J2135" s="38"/>
      <c r="K2135" s="82"/>
      <c r="L2135" s="456"/>
      <c r="M2135" s="457"/>
      <c r="N2135" s="39">
        <f t="shared" ref="N2135" si="340">O2135*G2135</f>
        <v>0</v>
      </c>
      <c r="O2135" s="259">
        <f t="shared" ref="O2135" si="341">M2135+L2135*F2135</f>
        <v>0</v>
      </c>
      <c r="P2135" s="263" t="s">
        <v>15</v>
      </c>
    </row>
    <row r="2136" spans="1:25" s="60" customFormat="1" ht="12.75" x14ac:dyDescent="0.2">
      <c r="A2136" s="425" t="s">
        <v>3807</v>
      </c>
      <c r="B2136" s="425" t="s">
        <v>3089</v>
      </c>
      <c r="C2136" s="104" t="s">
        <v>3104</v>
      </c>
      <c r="D2136" s="9" t="s">
        <v>3105</v>
      </c>
      <c r="E2136" s="150" t="s">
        <v>1794</v>
      </c>
      <c r="F2136" s="26">
        <v>1</v>
      </c>
      <c r="G2136" s="79">
        <v>6.75</v>
      </c>
      <c r="H2136" s="80">
        <f t="shared" si="338"/>
        <v>6.4124999999999996</v>
      </c>
      <c r="I2136" s="356" t="s">
        <v>3092</v>
      </c>
      <c r="J2136" s="32" t="s">
        <v>14</v>
      </c>
      <c r="K2136" s="80"/>
      <c r="L2136" s="458"/>
      <c r="M2136" s="459"/>
      <c r="N2136" s="33">
        <f t="shared" si="333"/>
        <v>0</v>
      </c>
      <c r="O2136" s="258">
        <f t="shared" si="334"/>
        <v>0</v>
      </c>
      <c r="P2136" s="262" t="s">
        <v>15</v>
      </c>
    </row>
    <row r="2137" spans="1:25" s="60" customFormat="1" ht="12.75" x14ac:dyDescent="0.2">
      <c r="A2137" s="425" t="s">
        <v>3807</v>
      </c>
      <c r="B2137" s="425" t="s">
        <v>3089</v>
      </c>
      <c r="C2137" s="104" t="s">
        <v>3106</v>
      </c>
      <c r="D2137" s="9" t="s">
        <v>3107</v>
      </c>
      <c r="E2137" s="150" t="s">
        <v>2113</v>
      </c>
      <c r="F2137" s="26">
        <v>1</v>
      </c>
      <c r="G2137" s="79">
        <v>13.7</v>
      </c>
      <c r="H2137" s="80">
        <f t="shared" si="338"/>
        <v>13.014999999999999</v>
      </c>
      <c r="I2137" s="102" t="s">
        <v>301</v>
      </c>
      <c r="J2137" s="32"/>
      <c r="K2137" s="80"/>
      <c r="L2137" s="456"/>
      <c r="M2137" s="457"/>
      <c r="N2137" s="33">
        <f t="shared" si="333"/>
        <v>0</v>
      </c>
      <c r="O2137" s="258">
        <f t="shared" si="334"/>
        <v>0</v>
      </c>
      <c r="P2137" s="262" t="s">
        <v>15</v>
      </c>
    </row>
    <row r="2138" spans="1:25" s="60" customFormat="1" ht="12.75" x14ac:dyDescent="0.2">
      <c r="A2138" s="425" t="s">
        <v>3807</v>
      </c>
      <c r="B2138" s="425" t="s">
        <v>3089</v>
      </c>
      <c r="C2138" s="105" t="s">
        <v>3108</v>
      </c>
      <c r="D2138" s="51" t="s">
        <v>3109</v>
      </c>
      <c r="E2138" s="280" t="s">
        <v>1794</v>
      </c>
      <c r="F2138" s="64">
        <v>1</v>
      </c>
      <c r="G2138" s="352">
        <v>35</v>
      </c>
      <c r="H2138" s="353">
        <f t="shared" si="338"/>
        <v>33.25</v>
      </c>
      <c r="I2138" s="355" t="s">
        <v>3092</v>
      </c>
      <c r="J2138" s="78" t="s">
        <v>14</v>
      </c>
      <c r="K2138" s="353"/>
      <c r="L2138" s="474"/>
      <c r="M2138" s="475"/>
      <c r="N2138" s="65">
        <f t="shared" si="333"/>
        <v>0</v>
      </c>
      <c r="O2138" s="260">
        <f t="shared" si="334"/>
        <v>0</v>
      </c>
      <c r="P2138" s="264" t="s">
        <v>15</v>
      </c>
    </row>
    <row r="2139" spans="1:25" ht="34.5" x14ac:dyDescent="0.2">
      <c r="A2139" s="426"/>
      <c r="B2139" s="426" t="s">
        <v>3116</v>
      </c>
      <c r="D2139" s="476" t="s">
        <v>3116</v>
      </c>
      <c r="E2139" s="476"/>
      <c r="F2139" s="476"/>
      <c r="G2139" s="476"/>
      <c r="H2139" s="476"/>
      <c r="I2139" s="476"/>
      <c r="J2139" s="476"/>
      <c r="K2139" s="476"/>
      <c r="Q2139" s="60"/>
      <c r="R2139" s="60"/>
      <c r="S2139" s="60"/>
      <c r="T2139" s="60"/>
      <c r="U2139" s="60"/>
      <c r="V2139" s="60"/>
      <c r="W2139" s="60"/>
      <c r="X2139" s="60"/>
      <c r="Y2139" s="60"/>
    </row>
    <row r="2140" spans="1:25" x14ac:dyDescent="0.2">
      <c r="A2140" s="427"/>
      <c r="B2140" s="427"/>
      <c r="C2140" s="24"/>
      <c r="D2140" s="24"/>
      <c r="E2140" s="477" t="s">
        <v>41</v>
      </c>
      <c r="F2140" s="478" t="s">
        <v>39</v>
      </c>
      <c r="G2140" s="479" t="s">
        <v>6</v>
      </c>
      <c r="H2140" s="481" t="s">
        <v>51</v>
      </c>
      <c r="I2140" s="482" t="s">
        <v>2</v>
      </c>
      <c r="J2140" s="483" t="s">
        <v>3</v>
      </c>
      <c r="K2140" s="491" t="s">
        <v>3130</v>
      </c>
      <c r="L2140" s="460" t="s">
        <v>7</v>
      </c>
      <c r="M2140" s="461"/>
      <c r="N2140" s="461"/>
      <c r="O2140" s="461"/>
      <c r="P2140" s="462"/>
      <c r="Q2140" s="60"/>
      <c r="R2140" s="60"/>
      <c r="S2140" s="60"/>
      <c r="T2140" s="60"/>
      <c r="U2140" s="60"/>
      <c r="V2140" s="60"/>
      <c r="W2140" s="60"/>
      <c r="X2140" s="60"/>
      <c r="Y2140" s="60"/>
    </row>
    <row r="2141" spans="1:25" ht="14.25" customHeight="1" x14ac:dyDescent="0.2">
      <c r="A2141" s="426"/>
      <c r="B2141" s="426"/>
      <c r="C2141" s="463" t="s">
        <v>0</v>
      </c>
      <c r="D2141" s="464" t="s">
        <v>1</v>
      </c>
      <c r="E2141" s="477"/>
      <c r="F2141" s="478"/>
      <c r="G2141" s="480"/>
      <c r="H2141" s="481"/>
      <c r="I2141" s="482"/>
      <c r="J2141" s="483"/>
      <c r="K2141" s="491"/>
      <c r="L2141" s="466" t="s">
        <v>8</v>
      </c>
      <c r="M2141" s="467"/>
      <c r="N2141" s="470" t="s">
        <v>4</v>
      </c>
      <c r="O2141" s="472" t="s">
        <v>9</v>
      </c>
      <c r="P2141" s="473" t="s">
        <v>52</v>
      </c>
      <c r="Q2141" s="60"/>
      <c r="R2141" s="60"/>
      <c r="S2141" s="60"/>
      <c r="T2141" s="60"/>
      <c r="U2141" s="60"/>
      <c r="V2141" s="60"/>
      <c r="W2141" s="60"/>
      <c r="X2141" s="60"/>
      <c r="Y2141" s="60"/>
    </row>
    <row r="2142" spans="1:25" x14ac:dyDescent="0.2">
      <c r="A2142" s="426"/>
      <c r="B2142" s="426"/>
      <c r="C2142" s="463"/>
      <c r="D2142" s="465"/>
      <c r="E2142" s="477"/>
      <c r="F2142" s="478"/>
      <c r="G2142" s="479"/>
      <c r="H2142" s="481"/>
      <c r="I2142" s="482"/>
      <c r="J2142" s="483"/>
      <c r="K2142" s="491"/>
      <c r="L2142" s="468"/>
      <c r="M2142" s="469"/>
      <c r="N2142" s="471"/>
      <c r="O2142" s="472"/>
      <c r="P2142" s="473"/>
      <c r="Q2142" s="60"/>
      <c r="R2142" s="60"/>
      <c r="S2142" s="60"/>
      <c r="T2142" s="60"/>
      <c r="U2142" s="60"/>
      <c r="V2142" s="60"/>
      <c r="W2142" s="60"/>
      <c r="X2142" s="60"/>
      <c r="Y2142" s="60"/>
    </row>
    <row r="2143" spans="1:25" ht="23.25" x14ac:dyDescent="0.35">
      <c r="A2143" s="426" t="s">
        <v>3807</v>
      </c>
      <c r="B2143" s="426" t="s">
        <v>3116</v>
      </c>
      <c r="D2143" s="252" t="s">
        <v>3117</v>
      </c>
      <c r="E2143" s="252"/>
      <c r="F2143" s="252"/>
      <c r="G2143" s="252"/>
      <c r="H2143" s="252"/>
      <c r="I2143" s="252"/>
      <c r="J2143" s="252"/>
      <c r="K2143" s="22"/>
      <c r="L2143" s="22"/>
      <c r="N2143" s="22"/>
      <c r="O2143" s="23"/>
      <c r="Q2143" s="60"/>
      <c r="R2143" s="60"/>
      <c r="S2143" s="60"/>
      <c r="T2143" s="60"/>
      <c r="U2143" s="60"/>
      <c r="V2143" s="60"/>
      <c r="W2143" s="60"/>
      <c r="X2143" s="60"/>
      <c r="Y2143" s="60"/>
    </row>
    <row r="2144" spans="1:25" s="60" customFormat="1" ht="12.75" x14ac:dyDescent="0.2">
      <c r="A2144" s="425"/>
      <c r="B2144" s="425" t="s">
        <v>3116</v>
      </c>
      <c r="C2144" s="61" t="s">
        <v>3118</v>
      </c>
      <c r="D2144" s="49" t="s">
        <v>3119</v>
      </c>
      <c r="E2144" s="45" t="s">
        <v>49</v>
      </c>
      <c r="F2144" s="45">
        <v>12</v>
      </c>
      <c r="G2144" s="153">
        <v>6.17</v>
      </c>
      <c r="H2144" s="73">
        <f>G2144*0.95</f>
        <v>5.8614999999999995</v>
      </c>
      <c r="I2144" s="28" t="s">
        <v>2427</v>
      </c>
      <c r="J2144" s="2" t="s">
        <v>14</v>
      </c>
      <c r="K2144" s="282">
        <f>H2144/0.75</f>
        <v>7.8153333333333324</v>
      </c>
      <c r="L2144" s="458"/>
      <c r="M2144" s="459"/>
      <c r="N2144" s="29">
        <f t="shared" ref="N2144:N2153" si="342">O2144*G2144</f>
        <v>0</v>
      </c>
      <c r="O2144" s="257">
        <f t="shared" ref="O2144:O2153" si="343">M2144+L2144*F2144</f>
        <v>0</v>
      </c>
      <c r="P2144" s="261" t="s">
        <v>15</v>
      </c>
    </row>
    <row r="2145" spans="1:25" s="60" customFormat="1" ht="12.75" x14ac:dyDescent="0.2">
      <c r="A2145" s="425" t="s">
        <v>3807</v>
      </c>
      <c r="B2145" s="425" t="s">
        <v>3116</v>
      </c>
      <c r="C2145" s="62" t="s">
        <v>3120</v>
      </c>
      <c r="D2145" s="10" t="s">
        <v>3121</v>
      </c>
      <c r="E2145" s="36" t="s">
        <v>118</v>
      </c>
      <c r="F2145" s="36">
        <v>1</v>
      </c>
      <c r="G2145" s="81">
        <v>34.700000000000003</v>
      </c>
      <c r="H2145" s="75">
        <f>G2145*0.95</f>
        <v>32.965000000000003</v>
      </c>
      <c r="I2145" s="38" t="s">
        <v>2427</v>
      </c>
      <c r="J2145" s="6" t="s">
        <v>14</v>
      </c>
      <c r="K2145" s="284">
        <f>H2145/5</f>
        <v>6.5930000000000009</v>
      </c>
      <c r="L2145" s="456"/>
      <c r="M2145" s="457"/>
      <c r="N2145" s="39">
        <f t="shared" si="342"/>
        <v>0</v>
      </c>
      <c r="O2145" s="259">
        <f t="shared" si="343"/>
        <v>0</v>
      </c>
      <c r="P2145" s="263" t="s">
        <v>15</v>
      </c>
    </row>
    <row r="2146" spans="1:25" ht="23.25" x14ac:dyDescent="0.35">
      <c r="A2146" s="426" t="s">
        <v>3807</v>
      </c>
      <c r="B2146" s="426" t="s">
        <v>3116</v>
      </c>
      <c r="D2146" s="252" t="s">
        <v>3122</v>
      </c>
      <c r="E2146" s="71"/>
      <c r="F2146" s="71"/>
      <c r="G2146" s="71"/>
      <c r="H2146" s="71"/>
      <c r="I2146" s="71"/>
      <c r="J2146" s="71"/>
      <c r="K2146" s="360"/>
      <c r="L2146" s="22"/>
      <c r="M2146" s="22"/>
      <c r="O2146" s="22"/>
      <c r="P2146" s="23"/>
      <c r="Q2146" s="60"/>
      <c r="R2146" s="60"/>
      <c r="S2146" s="60"/>
      <c r="T2146" s="60"/>
      <c r="U2146" s="60"/>
      <c r="V2146" s="60"/>
      <c r="W2146" s="60"/>
      <c r="X2146" s="60"/>
      <c r="Y2146" s="60"/>
    </row>
    <row r="2147" spans="1:25" s="60" customFormat="1" ht="12.75" x14ac:dyDescent="0.2">
      <c r="A2147" s="425"/>
      <c r="B2147" s="425" t="s">
        <v>3116</v>
      </c>
      <c r="C2147" s="61" t="s">
        <v>3123</v>
      </c>
      <c r="D2147" s="49" t="s">
        <v>3124</v>
      </c>
      <c r="E2147" s="45" t="s">
        <v>119</v>
      </c>
      <c r="F2147" s="45">
        <v>6</v>
      </c>
      <c r="G2147" s="153">
        <v>4.74</v>
      </c>
      <c r="H2147" s="73">
        <f>G2147*0.95</f>
        <v>4.5030000000000001</v>
      </c>
      <c r="I2147" s="28" t="s">
        <v>123</v>
      </c>
      <c r="J2147" s="2" t="s">
        <v>14</v>
      </c>
      <c r="K2147" s="282">
        <f>H2147</f>
        <v>4.5030000000000001</v>
      </c>
      <c r="L2147" s="458"/>
      <c r="M2147" s="459"/>
      <c r="N2147" s="29">
        <f t="shared" si="342"/>
        <v>0</v>
      </c>
      <c r="O2147" s="257">
        <f t="shared" si="343"/>
        <v>0</v>
      </c>
      <c r="P2147" s="261" t="s">
        <v>15</v>
      </c>
    </row>
    <row r="2148" spans="1:25" s="60" customFormat="1" ht="12.75" x14ac:dyDescent="0.2">
      <c r="A2148" s="425" t="s">
        <v>3807</v>
      </c>
      <c r="B2148" s="425" t="s">
        <v>3116</v>
      </c>
      <c r="C2148" s="104" t="s">
        <v>3125</v>
      </c>
      <c r="D2148" s="9" t="s">
        <v>3126</v>
      </c>
      <c r="E2148" s="26" t="s">
        <v>120</v>
      </c>
      <c r="F2148" s="26">
        <v>1</v>
      </c>
      <c r="G2148" s="79">
        <v>13.26</v>
      </c>
      <c r="H2148" s="74">
        <f>G2148*0.95</f>
        <v>12.597</v>
      </c>
      <c r="I2148" s="32" t="s">
        <v>123</v>
      </c>
      <c r="J2148" s="4" t="s">
        <v>14</v>
      </c>
      <c r="K2148" s="283">
        <f>H2148/3</f>
        <v>4.1989999999999998</v>
      </c>
      <c r="L2148" s="456"/>
      <c r="M2148" s="457"/>
      <c r="N2148" s="33">
        <f t="shared" si="342"/>
        <v>0</v>
      </c>
      <c r="O2148" s="258">
        <f t="shared" si="343"/>
        <v>0</v>
      </c>
      <c r="P2148" s="262" t="s">
        <v>15</v>
      </c>
    </row>
    <row r="2149" spans="1:25" s="60" customFormat="1" ht="12.75" x14ac:dyDescent="0.2">
      <c r="A2149" s="425"/>
      <c r="B2149" s="425" t="s">
        <v>3116</v>
      </c>
      <c r="C2149" s="105" t="s">
        <v>3127</v>
      </c>
      <c r="D2149" s="51" t="s">
        <v>3128</v>
      </c>
      <c r="E2149" s="64" t="s">
        <v>119</v>
      </c>
      <c r="F2149" s="64">
        <v>6</v>
      </c>
      <c r="G2149" s="352">
        <v>6.1</v>
      </c>
      <c r="H2149" s="77">
        <f>G2149*0.95</f>
        <v>5.794999999999999</v>
      </c>
      <c r="I2149" s="78" t="s">
        <v>123</v>
      </c>
      <c r="J2149" s="52" t="s">
        <v>14</v>
      </c>
      <c r="K2149" s="287">
        <f>H2149</f>
        <v>5.794999999999999</v>
      </c>
      <c r="L2149" s="474"/>
      <c r="M2149" s="475"/>
      <c r="N2149" s="65">
        <f t="shared" si="342"/>
        <v>0</v>
      </c>
      <c r="O2149" s="260">
        <f t="shared" si="343"/>
        <v>0</v>
      </c>
      <c r="P2149" s="264" t="s">
        <v>15</v>
      </c>
    </row>
    <row r="2150" spans="1:25" ht="23.25" x14ac:dyDescent="0.35">
      <c r="A2150" s="426" t="s">
        <v>3807</v>
      </c>
      <c r="B2150" s="426" t="s">
        <v>3116</v>
      </c>
      <c r="D2150" s="339" t="s">
        <v>3129</v>
      </c>
      <c r="E2150" s="22"/>
      <c r="F2150" s="22"/>
      <c r="G2150" s="22"/>
      <c r="H2150" s="22"/>
      <c r="I2150" s="22"/>
      <c r="J2150" s="22"/>
      <c r="K2150" s="361"/>
      <c r="Q2150" s="60"/>
      <c r="R2150" s="60"/>
      <c r="S2150" s="60"/>
      <c r="T2150" s="60"/>
      <c r="U2150" s="60"/>
      <c r="V2150" s="60"/>
      <c r="W2150" s="60"/>
      <c r="X2150" s="60"/>
      <c r="Y2150" s="60"/>
    </row>
    <row r="2151" spans="1:25" s="60" customFormat="1" ht="12.75" x14ac:dyDescent="0.2">
      <c r="A2151" s="425"/>
      <c r="B2151" s="425" t="s">
        <v>3116</v>
      </c>
      <c r="C2151" s="61" t="s">
        <v>3069</v>
      </c>
      <c r="D2151" s="306" t="s">
        <v>3070</v>
      </c>
      <c r="E2151" s="45" t="s">
        <v>3071</v>
      </c>
      <c r="F2151" s="45">
        <v>12</v>
      </c>
      <c r="G2151" s="153">
        <v>4.55</v>
      </c>
      <c r="H2151" s="73">
        <f>G2151*0.95</f>
        <v>4.3224999999999998</v>
      </c>
      <c r="I2151" s="149" t="s">
        <v>3064</v>
      </c>
      <c r="J2151" s="28" t="s">
        <v>14</v>
      </c>
      <c r="K2151" s="282">
        <f>H2151/0.37</f>
        <v>11.682432432432432</v>
      </c>
      <c r="L2151" s="458"/>
      <c r="M2151" s="459"/>
      <c r="N2151" s="29">
        <f t="shared" si="342"/>
        <v>0</v>
      </c>
      <c r="O2151" s="257">
        <f t="shared" si="343"/>
        <v>0</v>
      </c>
      <c r="P2151" s="261" t="s">
        <v>15</v>
      </c>
    </row>
    <row r="2152" spans="1:25" s="60" customFormat="1" ht="12.75" x14ac:dyDescent="0.2">
      <c r="A2152" s="425"/>
      <c r="B2152" s="425" t="s">
        <v>3116</v>
      </c>
      <c r="C2152" s="104" t="s">
        <v>3072</v>
      </c>
      <c r="D2152" s="12" t="s">
        <v>3070</v>
      </c>
      <c r="E2152" s="26" t="s">
        <v>3073</v>
      </c>
      <c r="F2152" s="26">
        <v>6</v>
      </c>
      <c r="G2152" s="27">
        <v>7.55</v>
      </c>
      <c r="H2152" s="74">
        <f>G2152*0.95</f>
        <v>7.1724999999999994</v>
      </c>
      <c r="I2152" s="102" t="s">
        <v>3064</v>
      </c>
      <c r="J2152" s="32" t="s">
        <v>14</v>
      </c>
      <c r="K2152" s="283">
        <f>H2152/0.78</f>
        <v>9.1955128205128194</v>
      </c>
      <c r="L2152" s="454"/>
      <c r="M2152" s="455"/>
      <c r="N2152" s="33">
        <f t="shared" si="342"/>
        <v>0</v>
      </c>
      <c r="O2152" s="258">
        <f t="shared" si="343"/>
        <v>0</v>
      </c>
      <c r="P2152" s="262" t="s">
        <v>15</v>
      </c>
    </row>
    <row r="2153" spans="1:25" s="60" customFormat="1" ht="12.75" x14ac:dyDescent="0.2">
      <c r="A2153" s="425" t="s">
        <v>3807</v>
      </c>
      <c r="B2153" s="425" t="s">
        <v>3116</v>
      </c>
      <c r="C2153" s="62" t="s">
        <v>3074</v>
      </c>
      <c r="D2153" s="11" t="s">
        <v>3075</v>
      </c>
      <c r="E2153" s="36" t="s">
        <v>118</v>
      </c>
      <c r="F2153" s="36">
        <v>1</v>
      </c>
      <c r="G2153" s="37">
        <v>39</v>
      </c>
      <c r="H2153" s="75">
        <f>G2153*0.95</f>
        <v>37.049999999999997</v>
      </c>
      <c r="I2153" s="83" t="s">
        <v>3064</v>
      </c>
      <c r="J2153" s="38" t="s">
        <v>14</v>
      </c>
      <c r="K2153" s="284">
        <f>H2153/5</f>
        <v>7.4099999999999993</v>
      </c>
      <c r="L2153" s="456"/>
      <c r="M2153" s="457"/>
      <c r="N2153" s="39">
        <f t="shared" si="342"/>
        <v>0</v>
      </c>
      <c r="O2153" s="259">
        <f t="shared" si="343"/>
        <v>0</v>
      </c>
      <c r="P2153" s="263" t="s">
        <v>15</v>
      </c>
    </row>
    <row r="2154" spans="1:25" ht="34.5" x14ac:dyDescent="0.2">
      <c r="A2154" s="426"/>
      <c r="B2154" s="426" t="s">
        <v>3131</v>
      </c>
      <c r="D2154" s="476" t="s">
        <v>3131</v>
      </c>
      <c r="E2154" s="476"/>
      <c r="F2154" s="476"/>
      <c r="G2154" s="476"/>
      <c r="H2154" s="476"/>
      <c r="I2154" s="476"/>
      <c r="J2154" s="476"/>
      <c r="K2154" s="476"/>
      <c r="Q2154" s="60"/>
      <c r="R2154" s="60"/>
      <c r="S2154" s="60"/>
      <c r="T2154" s="60"/>
      <c r="U2154" s="60"/>
      <c r="V2154" s="60"/>
      <c r="W2154" s="60"/>
      <c r="X2154" s="60"/>
      <c r="Y2154" s="60"/>
    </row>
    <row r="2155" spans="1:25" x14ac:dyDescent="0.2">
      <c r="A2155" s="427"/>
      <c r="B2155" s="427"/>
      <c r="C2155" s="24"/>
      <c r="D2155" s="24"/>
      <c r="E2155" s="477" t="s">
        <v>41</v>
      </c>
      <c r="F2155" s="478" t="s">
        <v>39</v>
      </c>
      <c r="G2155" s="479" t="s">
        <v>6</v>
      </c>
      <c r="H2155" s="481" t="s">
        <v>51</v>
      </c>
      <c r="I2155" s="482" t="s">
        <v>2</v>
      </c>
      <c r="J2155" s="483" t="s">
        <v>3</v>
      </c>
      <c r="K2155" s="491" t="s">
        <v>3130</v>
      </c>
      <c r="L2155" s="460" t="s">
        <v>7</v>
      </c>
      <c r="M2155" s="461"/>
      <c r="N2155" s="461"/>
      <c r="O2155" s="461"/>
      <c r="P2155" s="462"/>
      <c r="Q2155" s="60"/>
      <c r="R2155" s="60"/>
      <c r="S2155" s="60"/>
      <c r="T2155" s="60"/>
      <c r="U2155" s="60"/>
      <c r="V2155" s="60"/>
      <c r="W2155" s="60"/>
      <c r="X2155" s="60"/>
      <c r="Y2155" s="60"/>
    </row>
    <row r="2156" spans="1:25" ht="14.25" customHeight="1" x14ac:dyDescent="0.2">
      <c r="A2156" s="426"/>
      <c r="B2156" s="426"/>
      <c r="C2156" s="463" t="s">
        <v>0</v>
      </c>
      <c r="D2156" s="464" t="s">
        <v>1</v>
      </c>
      <c r="E2156" s="477"/>
      <c r="F2156" s="478"/>
      <c r="G2156" s="480"/>
      <c r="H2156" s="481"/>
      <c r="I2156" s="482"/>
      <c r="J2156" s="483"/>
      <c r="K2156" s="491"/>
      <c r="L2156" s="466" t="s">
        <v>8</v>
      </c>
      <c r="M2156" s="467"/>
      <c r="N2156" s="470" t="s">
        <v>4</v>
      </c>
      <c r="O2156" s="472" t="s">
        <v>9</v>
      </c>
      <c r="P2156" s="473" t="s">
        <v>52</v>
      </c>
      <c r="Q2156" s="60"/>
      <c r="R2156" s="60"/>
      <c r="S2156" s="60"/>
      <c r="T2156" s="60"/>
      <c r="U2156" s="60"/>
      <c r="V2156" s="60"/>
      <c r="W2156" s="60"/>
      <c r="X2156" s="60"/>
      <c r="Y2156" s="60"/>
    </row>
    <row r="2157" spans="1:25" x14ac:dyDescent="0.2">
      <c r="A2157" s="426"/>
      <c r="B2157" s="426"/>
      <c r="C2157" s="463"/>
      <c r="D2157" s="465"/>
      <c r="E2157" s="477"/>
      <c r="F2157" s="478"/>
      <c r="G2157" s="479"/>
      <c r="H2157" s="481"/>
      <c r="I2157" s="482"/>
      <c r="J2157" s="483"/>
      <c r="K2157" s="491"/>
      <c r="L2157" s="468"/>
      <c r="M2157" s="469"/>
      <c r="N2157" s="471"/>
      <c r="O2157" s="472"/>
      <c r="P2157" s="473"/>
      <c r="Q2157" s="60"/>
      <c r="R2157" s="60"/>
      <c r="S2157" s="60"/>
      <c r="T2157" s="60"/>
      <c r="U2157" s="60"/>
      <c r="V2157" s="60"/>
      <c r="W2157" s="60"/>
      <c r="X2157" s="60"/>
      <c r="Y2157" s="60"/>
    </row>
    <row r="2158" spans="1:25" ht="23.25" x14ac:dyDescent="0.35">
      <c r="A2158" s="426" t="s">
        <v>3807</v>
      </c>
      <c r="B2158" s="426" t="s">
        <v>3131</v>
      </c>
      <c r="D2158" s="252" t="s">
        <v>3132</v>
      </c>
      <c r="E2158" s="252"/>
      <c r="F2158" s="252"/>
      <c r="G2158" s="252"/>
      <c r="H2158" s="252"/>
      <c r="I2158" s="252"/>
      <c r="J2158" s="252"/>
      <c r="K2158" s="252"/>
      <c r="L2158" s="252"/>
      <c r="M2158" s="252"/>
      <c r="N2158" s="252"/>
      <c r="O2158" s="252"/>
      <c r="P2158" s="252"/>
      <c r="Q2158" s="60"/>
      <c r="R2158" s="60"/>
      <c r="S2158" s="60"/>
      <c r="T2158" s="60"/>
      <c r="U2158" s="60"/>
      <c r="V2158" s="60"/>
      <c r="W2158" s="60"/>
      <c r="X2158" s="60"/>
      <c r="Y2158" s="60"/>
    </row>
    <row r="2159" spans="1:25" s="60" customFormat="1" ht="12.75" x14ac:dyDescent="0.2">
      <c r="A2159" s="425"/>
      <c r="B2159" s="425" t="s">
        <v>3131</v>
      </c>
      <c r="C2159" s="61" t="s">
        <v>3902</v>
      </c>
      <c r="D2159" s="49" t="s">
        <v>3133</v>
      </c>
      <c r="E2159" s="45" t="s">
        <v>366</v>
      </c>
      <c r="F2159" s="45">
        <v>6</v>
      </c>
      <c r="G2159" s="46">
        <v>2.37</v>
      </c>
      <c r="H2159" s="73">
        <f t="shared" ref="H2159:H2166" si="344">G2159*0.95</f>
        <v>2.2515000000000001</v>
      </c>
      <c r="I2159" s="28" t="s">
        <v>215</v>
      </c>
      <c r="J2159" s="2" t="s">
        <v>14</v>
      </c>
      <c r="K2159" s="365">
        <f>H2159/0.75</f>
        <v>3.0020000000000002</v>
      </c>
      <c r="L2159" s="458"/>
      <c r="M2159" s="459"/>
      <c r="N2159" s="29">
        <f t="shared" ref="N2159:N2169" si="345">O2159*G2159</f>
        <v>0</v>
      </c>
      <c r="O2159" s="257">
        <f t="shared" ref="O2159:O2169" si="346">M2159+L2159*F2159</f>
        <v>0</v>
      </c>
      <c r="P2159" s="261" t="s">
        <v>15</v>
      </c>
    </row>
    <row r="2160" spans="1:25" s="60" customFormat="1" ht="12.75" x14ac:dyDescent="0.2">
      <c r="A2160" s="425"/>
      <c r="B2160" s="425" t="s">
        <v>3131</v>
      </c>
      <c r="C2160" s="104" t="s">
        <v>3134</v>
      </c>
      <c r="D2160" s="9" t="s">
        <v>3135</v>
      </c>
      <c r="E2160" s="26" t="s">
        <v>119</v>
      </c>
      <c r="F2160" s="26">
        <v>6</v>
      </c>
      <c r="G2160" s="27">
        <v>3.62</v>
      </c>
      <c r="H2160" s="74">
        <f t="shared" si="344"/>
        <v>3.4390000000000001</v>
      </c>
      <c r="I2160" s="32" t="s">
        <v>121</v>
      </c>
      <c r="J2160" s="4" t="s">
        <v>14</v>
      </c>
      <c r="K2160" s="366">
        <f>H2160</f>
        <v>3.4390000000000001</v>
      </c>
      <c r="L2160" s="454"/>
      <c r="M2160" s="455"/>
      <c r="N2160" s="33">
        <f t="shared" si="345"/>
        <v>0</v>
      </c>
      <c r="O2160" s="258">
        <f t="shared" si="346"/>
        <v>0</v>
      </c>
      <c r="P2160" s="262" t="s">
        <v>15</v>
      </c>
    </row>
    <row r="2161" spans="1:26" s="60" customFormat="1" ht="12.75" x14ac:dyDescent="0.2">
      <c r="A2161" s="425" t="s">
        <v>3807</v>
      </c>
      <c r="B2161" s="425" t="s">
        <v>3131</v>
      </c>
      <c r="C2161" s="62" t="s">
        <v>3136</v>
      </c>
      <c r="D2161" s="10" t="s">
        <v>3150</v>
      </c>
      <c r="E2161" s="36" t="s">
        <v>118</v>
      </c>
      <c r="F2161" s="36">
        <v>1</v>
      </c>
      <c r="G2161" s="37">
        <v>15.4</v>
      </c>
      <c r="H2161" s="75">
        <f t="shared" si="344"/>
        <v>14.629999999999999</v>
      </c>
      <c r="I2161" s="38" t="s">
        <v>121</v>
      </c>
      <c r="J2161" s="6" t="s">
        <v>14</v>
      </c>
      <c r="K2161" s="366">
        <f>H2161/5</f>
        <v>2.9259999999999997</v>
      </c>
      <c r="L2161" s="456"/>
      <c r="M2161" s="457"/>
      <c r="N2161" s="39">
        <f t="shared" si="345"/>
        <v>0</v>
      </c>
      <c r="O2161" s="259">
        <f t="shared" si="346"/>
        <v>0</v>
      </c>
      <c r="P2161" s="263" t="s">
        <v>15</v>
      </c>
    </row>
    <row r="2162" spans="1:26" s="60" customFormat="1" ht="12.75" x14ac:dyDescent="0.2">
      <c r="A2162" s="425"/>
      <c r="B2162" s="425" t="s">
        <v>3131</v>
      </c>
      <c r="C2162" s="61" t="s">
        <v>3137</v>
      </c>
      <c r="D2162" s="49" t="s">
        <v>3145</v>
      </c>
      <c r="E2162" s="45" t="s">
        <v>366</v>
      </c>
      <c r="F2162" s="45">
        <v>10</v>
      </c>
      <c r="G2162" s="46">
        <v>3.14</v>
      </c>
      <c r="H2162" s="73">
        <f t="shared" si="344"/>
        <v>2.9830000000000001</v>
      </c>
      <c r="I2162" s="28" t="s">
        <v>215</v>
      </c>
      <c r="J2162" s="2" t="s">
        <v>14</v>
      </c>
      <c r="K2162" s="365">
        <f>H2162*2</f>
        <v>5.9660000000000002</v>
      </c>
      <c r="L2162" s="458"/>
      <c r="M2162" s="459"/>
      <c r="N2162" s="29">
        <f t="shared" si="345"/>
        <v>0</v>
      </c>
      <c r="O2162" s="257">
        <f t="shared" si="346"/>
        <v>0</v>
      </c>
      <c r="P2162" s="261" t="s">
        <v>15</v>
      </c>
    </row>
    <row r="2163" spans="1:26" s="60" customFormat="1" ht="12.75" x14ac:dyDescent="0.2">
      <c r="A2163" s="425"/>
      <c r="B2163" s="425" t="s">
        <v>3131</v>
      </c>
      <c r="C2163" s="104" t="s">
        <v>3138</v>
      </c>
      <c r="D2163" s="9" t="s">
        <v>3146</v>
      </c>
      <c r="E2163" s="26" t="s">
        <v>366</v>
      </c>
      <c r="F2163" s="26">
        <v>10</v>
      </c>
      <c r="G2163" s="27">
        <v>3.14</v>
      </c>
      <c r="H2163" s="74">
        <f t="shared" si="344"/>
        <v>2.9830000000000001</v>
      </c>
      <c r="I2163" s="32" t="s">
        <v>215</v>
      </c>
      <c r="J2163" s="4" t="s">
        <v>14</v>
      </c>
      <c r="K2163" s="366">
        <f t="shared" ref="K2163:K2166" si="347">H2163*2</f>
        <v>5.9660000000000002</v>
      </c>
      <c r="L2163" s="454"/>
      <c r="M2163" s="455"/>
      <c r="N2163" s="33">
        <f t="shared" si="345"/>
        <v>0</v>
      </c>
      <c r="O2163" s="258">
        <f t="shared" si="346"/>
        <v>0</v>
      </c>
      <c r="P2163" s="262" t="s">
        <v>15</v>
      </c>
    </row>
    <row r="2164" spans="1:26" s="60" customFormat="1" ht="12.75" x14ac:dyDescent="0.2">
      <c r="A2164" s="425"/>
      <c r="B2164" s="425" t="s">
        <v>3131</v>
      </c>
      <c r="C2164" s="104" t="s">
        <v>3139</v>
      </c>
      <c r="D2164" s="9" t="s">
        <v>3147</v>
      </c>
      <c r="E2164" s="26" t="s">
        <v>366</v>
      </c>
      <c r="F2164" s="26">
        <v>10</v>
      </c>
      <c r="G2164" s="27">
        <v>3.14</v>
      </c>
      <c r="H2164" s="74">
        <f t="shared" si="344"/>
        <v>2.9830000000000001</v>
      </c>
      <c r="I2164" s="32" t="s">
        <v>215</v>
      </c>
      <c r="J2164" s="4" t="s">
        <v>14</v>
      </c>
      <c r="K2164" s="366">
        <f t="shared" si="347"/>
        <v>5.9660000000000002</v>
      </c>
      <c r="L2164" s="454"/>
      <c r="M2164" s="455"/>
      <c r="N2164" s="33">
        <f t="shared" si="345"/>
        <v>0</v>
      </c>
      <c r="O2164" s="258">
        <f t="shared" si="346"/>
        <v>0</v>
      </c>
      <c r="P2164" s="262" t="s">
        <v>15</v>
      </c>
    </row>
    <row r="2165" spans="1:26" s="60" customFormat="1" ht="12.75" x14ac:dyDescent="0.2">
      <c r="A2165" s="425"/>
      <c r="B2165" s="425" t="s">
        <v>3131</v>
      </c>
      <c r="C2165" s="104" t="s">
        <v>3140</v>
      </c>
      <c r="D2165" s="9" t="s">
        <v>3148</v>
      </c>
      <c r="E2165" s="26" t="s">
        <v>366</v>
      </c>
      <c r="F2165" s="26">
        <v>10</v>
      </c>
      <c r="G2165" s="27">
        <v>3.14</v>
      </c>
      <c r="H2165" s="74">
        <f t="shared" si="344"/>
        <v>2.9830000000000001</v>
      </c>
      <c r="I2165" s="32" t="s">
        <v>215</v>
      </c>
      <c r="J2165" s="4" t="s">
        <v>14</v>
      </c>
      <c r="K2165" s="366">
        <f t="shared" si="347"/>
        <v>5.9660000000000002</v>
      </c>
      <c r="L2165" s="454"/>
      <c r="M2165" s="455"/>
      <c r="N2165" s="33">
        <f t="shared" si="345"/>
        <v>0</v>
      </c>
      <c r="O2165" s="258">
        <f t="shared" si="346"/>
        <v>0</v>
      </c>
      <c r="P2165" s="262" t="s">
        <v>15</v>
      </c>
    </row>
    <row r="2166" spans="1:26" s="60" customFormat="1" ht="12.75" x14ac:dyDescent="0.2">
      <c r="A2166" s="425"/>
      <c r="B2166" s="425" t="s">
        <v>3131</v>
      </c>
      <c r="C2166" s="62" t="s">
        <v>3141</v>
      </c>
      <c r="D2166" s="10" t="s">
        <v>3149</v>
      </c>
      <c r="E2166" s="36" t="s">
        <v>366</v>
      </c>
      <c r="F2166" s="36">
        <v>10</v>
      </c>
      <c r="G2166" s="37">
        <v>3.14</v>
      </c>
      <c r="H2166" s="75">
        <f t="shared" si="344"/>
        <v>2.9830000000000001</v>
      </c>
      <c r="I2166" s="38" t="s">
        <v>215</v>
      </c>
      <c r="J2166" s="6" t="s">
        <v>14</v>
      </c>
      <c r="K2166" s="367">
        <f t="shared" si="347"/>
        <v>5.9660000000000002</v>
      </c>
      <c r="L2166" s="456"/>
      <c r="M2166" s="457"/>
      <c r="N2166" s="39">
        <f t="shared" si="345"/>
        <v>0</v>
      </c>
      <c r="O2166" s="259">
        <f t="shared" si="346"/>
        <v>0</v>
      </c>
      <c r="P2166" s="263" t="s">
        <v>15</v>
      </c>
    </row>
    <row r="2167" spans="1:26" ht="23.25" x14ac:dyDescent="0.35">
      <c r="A2167" s="426"/>
      <c r="B2167" s="426" t="s">
        <v>3131</v>
      </c>
      <c r="D2167" s="252" t="s">
        <v>3142</v>
      </c>
      <c r="E2167" s="71"/>
      <c r="F2167" s="71"/>
      <c r="G2167" s="71"/>
      <c r="H2167" s="71"/>
      <c r="I2167" s="71"/>
      <c r="J2167" s="71"/>
      <c r="K2167" s="368"/>
      <c r="L2167" s="22"/>
      <c r="M2167" s="22"/>
      <c r="O2167" s="22"/>
      <c r="P2167" s="23"/>
      <c r="Q2167" s="60"/>
      <c r="R2167" s="60"/>
      <c r="S2167" s="60"/>
      <c r="T2167" s="60"/>
      <c r="U2167" s="60"/>
      <c r="V2167" s="60"/>
      <c r="W2167" s="60"/>
      <c r="X2167" s="60"/>
      <c r="Y2167" s="60"/>
    </row>
    <row r="2168" spans="1:26" s="60" customFormat="1" ht="12.75" x14ac:dyDescent="0.2">
      <c r="A2168" s="425"/>
      <c r="B2168" s="425" t="s">
        <v>3131</v>
      </c>
      <c r="C2168" s="61" t="s">
        <v>3143</v>
      </c>
      <c r="D2168" s="49" t="s">
        <v>3151</v>
      </c>
      <c r="E2168" s="26" t="s">
        <v>366</v>
      </c>
      <c r="F2168" s="45">
        <v>12</v>
      </c>
      <c r="G2168" s="46">
        <v>3.6</v>
      </c>
      <c r="H2168" s="73">
        <f>G2168*0.95</f>
        <v>3.42</v>
      </c>
      <c r="I2168" s="28" t="s">
        <v>216</v>
      </c>
      <c r="J2168" s="2" t="s">
        <v>14</v>
      </c>
      <c r="K2168" s="369">
        <f>H2168*2</f>
        <v>6.84</v>
      </c>
      <c r="L2168" s="474"/>
      <c r="M2168" s="475"/>
      <c r="N2168" s="29">
        <f t="shared" si="345"/>
        <v>0</v>
      </c>
      <c r="O2168" s="257">
        <f t="shared" si="346"/>
        <v>0</v>
      </c>
      <c r="P2168" s="261" t="s">
        <v>15</v>
      </c>
    </row>
    <row r="2169" spans="1:26" s="60" customFormat="1" ht="12.75" x14ac:dyDescent="0.2">
      <c r="A2169" s="425"/>
      <c r="B2169" s="425" t="s">
        <v>3131</v>
      </c>
      <c r="C2169" s="105" t="s">
        <v>3144</v>
      </c>
      <c r="D2169" s="51" t="s">
        <v>3152</v>
      </c>
      <c r="E2169" s="36" t="s">
        <v>366</v>
      </c>
      <c r="F2169" s="64">
        <v>6</v>
      </c>
      <c r="G2169" s="76">
        <v>2.5499999999999998</v>
      </c>
      <c r="H2169" s="77">
        <f>G2169*0.95</f>
        <v>2.4224999999999999</v>
      </c>
      <c r="I2169" s="78" t="s">
        <v>123</v>
      </c>
      <c r="J2169" s="52" t="s">
        <v>14</v>
      </c>
      <c r="K2169" s="370">
        <f>H2169*2</f>
        <v>4.8449999999999998</v>
      </c>
      <c r="L2169" s="474"/>
      <c r="M2169" s="475"/>
      <c r="N2169" s="65">
        <f t="shared" si="345"/>
        <v>0</v>
      </c>
      <c r="O2169" s="260">
        <f t="shared" si="346"/>
        <v>0</v>
      </c>
      <c r="P2169" s="264" t="s">
        <v>15</v>
      </c>
    </row>
    <row r="2170" spans="1:26" ht="23.25" x14ac:dyDescent="0.35">
      <c r="A2170" s="426"/>
      <c r="B2170" s="426" t="s">
        <v>3131</v>
      </c>
      <c r="D2170" s="339" t="s">
        <v>3153</v>
      </c>
      <c r="E2170" s="339"/>
      <c r="F2170" s="339"/>
      <c r="G2170" s="339"/>
      <c r="H2170" s="339"/>
      <c r="I2170" s="339"/>
      <c r="J2170" s="339"/>
      <c r="K2170" s="339"/>
      <c r="L2170" s="339"/>
      <c r="M2170" s="339"/>
      <c r="N2170" s="339"/>
      <c r="O2170" s="339"/>
      <c r="P2170" s="339"/>
      <c r="Q2170" s="60"/>
      <c r="R2170" s="60"/>
      <c r="S2170" s="60"/>
      <c r="T2170" s="60"/>
      <c r="U2170" s="60"/>
      <c r="V2170" s="60"/>
      <c r="W2170" s="60"/>
      <c r="X2170" s="60"/>
      <c r="Y2170" s="60"/>
      <c r="Z2170" s="23"/>
    </row>
    <row r="2171" spans="1:26" x14ac:dyDescent="0.2">
      <c r="A2171" s="425"/>
      <c r="B2171" s="425" t="s">
        <v>3131</v>
      </c>
      <c r="C2171" s="340" t="s">
        <v>3079</v>
      </c>
      <c r="D2171" s="334" t="s">
        <v>3154</v>
      </c>
      <c r="E2171" s="341" t="s">
        <v>2334</v>
      </c>
      <c r="F2171" s="341">
        <v>6</v>
      </c>
      <c r="G2171" s="371">
        <v>3.95</v>
      </c>
      <c r="H2171" s="335">
        <f>G2171*0.95</f>
        <v>3.7524999999999999</v>
      </c>
      <c r="I2171" s="332" t="s">
        <v>3064</v>
      </c>
      <c r="J2171" s="78" t="s">
        <v>14</v>
      </c>
      <c r="K2171" s="287">
        <f>H2171/0.375</f>
        <v>10.006666666666666</v>
      </c>
      <c r="L2171" s="474"/>
      <c r="M2171" s="475"/>
      <c r="N2171" s="350">
        <f t="shared" ref="N2171" si="348">O2171*G2171</f>
        <v>0</v>
      </c>
      <c r="O2171" s="260">
        <f t="shared" ref="O2171" si="349">M2171+L2171*F2171</f>
        <v>0</v>
      </c>
      <c r="P2171" s="351" t="s">
        <v>15</v>
      </c>
      <c r="Q2171" s="60"/>
      <c r="R2171" s="60"/>
      <c r="S2171" s="60"/>
      <c r="T2171" s="60"/>
      <c r="U2171" s="60"/>
      <c r="V2171" s="60"/>
      <c r="W2171" s="60"/>
      <c r="X2171" s="60"/>
      <c r="Y2171" s="60"/>
    </row>
    <row r="2172" spans="1:26" ht="23.25" x14ac:dyDescent="0.35">
      <c r="A2172" s="426"/>
      <c r="B2172" s="426" t="s">
        <v>3131</v>
      </c>
      <c r="D2172" s="339" t="s">
        <v>3155</v>
      </c>
      <c r="E2172" s="339"/>
      <c r="F2172" s="339"/>
      <c r="G2172" s="339"/>
      <c r="H2172" s="339"/>
      <c r="I2172" s="71"/>
      <c r="J2172" s="339"/>
      <c r="K2172" s="339"/>
      <c r="L2172" s="339"/>
      <c r="M2172" s="339"/>
      <c r="N2172" s="339"/>
      <c r="O2172" s="339"/>
      <c r="P2172" s="339"/>
      <c r="Q2172" s="60"/>
      <c r="R2172" s="60"/>
      <c r="S2172" s="60"/>
      <c r="T2172" s="60"/>
      <c r="U2172" s="60"/>
      <c r="V2172" s="60"/>
      <c r="W2172" s="60"/>
      <c r="X2172" s="60"/>
      <c r="Y2172" s="60"/>
    </row>
    <row r="2173" spans="1:26" s="60" customFormat="1" ht="14.25" customHeight="1" x14ac:dyDescent="0.2">
      <c r="A2173" s="425"/>
      <c r="B2173" s="425" t="s">
        <v>3131</v>
      </c>
      <c r="C2173" s="105" t="s">
        <v>3156</v>
      </c>
      <c r="D2173" s="334" t="s">
        <v>3158</v>
      </c>
      <c r="E2173" s="64" t="s">
        <v>12</v>
      </c>
      <c r="F2173" s="64">
        <v>9</v>
      </c>
      <c r="G2173" s="76">
        <v>3.71</v>
      </c>
      <c r="H2173" s="77">
        <f t="shared" ref="H2173" si="350">G2173*0.95</f>
        <v>3.5244999999999997</v>
      </c>
      <c r="I2173" s="354" t="s">
        <v>3157</v>
      </c>
      <c r="J2173" s="52" t="s">
        <v>14</v>
      </c>
      <c r="K2173" s="287">
        <f>H2173*4</f>
        <v>14.097999999999999</v>
      </c>
      <c r="L2173" s="474"/>
      <c r="M2173" s="475"/>
      <c r="N2173" s="350">
        <f t="shared" ref="N2173" si="351">O2173*G2173</f>
        <v>0</v>
      </c>
      <c r="O2173" s="260">
        <f t="shared" ref="O2173" si="352">M2173+L2173*F2173</f>
        <v>0</v>
      </c>
      <c r="P2173" s="351" t="s">
        <v>15</v>
      </c>
    </row>
    <row r="2174" spans="1:26" ht="34.5" x14ac:dyDescent="0.2">
      <c r="A2174" s="426"/>
      <c r="B2174" s="426" t="s">
        <v>3159</v>
      </c>
      <c r="D2174" s="476" t="s">
        <v>3159</v>
      </c>
      <c r="E2174" s="476"/>
      <c r="F2174" s="476"/>
      <c r="G2174" s="476"/>
      <c r="H2174" s="476"/>
      <c r="I2174" s="476"/>
      <c r="J2174" s="476"/>
      <c r="K2174" s="476"/>
      <c r="Q2174" s="60"/>
      <c r="R2174" s="60"/>
      <c r="S2174" s="60"/>
      <c r="T2174" s="60"/>
      <c r="U2174" s="60"/>
      <c r="V2174" s="60"/>
      <c r="W2174" s="60"/>
      <c r="X2174" s="60"/>
      <c r="Y2174" s="60"/>
    </row>
    <row r="2175" spans="1:26" x14ac:dyDescent="0.2">
      <c r="A2175" s="427"/>
      <c r="B2175" s="427"/>
      <c r="C2175" s="24"/>
      <c r="D2175" s="24"/>
      <c r="E2175" s="477" t="s">
        <v>41</v>
      </c>
      <c r="F2175" s="478" t="s">
        <v>39</v>
      </c>
      <c r="G2175" s="479" t="s">
        <v>6</v>
      </c>
      <c r="H2175" s="481" t="s">
        <v>51</v>
      </c>
      <c r="I2175" s="482" t="s">
        <v>2</v>
      </c>
      <c r="J2175" s="483" t="s">
        <v>3</v>
      </c>
      <c r="K2175" s="484" t="s">
        <v>38</v>
      </c>
      <c r="L2175" s="460" t="s">
        <v>7</v>
      </c>
      <c r="M2175" s="461"/>
      <c r="N2175" s="461"/>
      <c r="O2175" s="461"/>
      <c r="P2175" s="462"/>
      <c r="Q2175" s="60"/>
      <c r="R2175" s="60"/>
      <c r="S2175" s="60"/>
      <c r="T2175" s="60"/>
      <c r="U2175" s="60"/>
      <c r="V2175" s="60"/>
      <c r="W2175" s="60"/>
      <c r="X2175" s="60"/>
      <c r="Y2175" s="60"/>
    </row>
    <row r="2176" spans="1:26" ht="14.25" customHeight="1" x14ac:dyDescent="0.2">
      <c r="A2176" s="426"/>
      <c r="B2176" s="426"/>
      <c r="C2176" s="463" t="s">
        <v>0</v>
      </c>
      <c r="D2176" s="464" t="s">
        <v>1</v>
      </c>
      <c r="E2176" s="477"/>
      <c r="F2176" s="478"/>
      <c r="G2176" s="480"/>
      <c r="H2176" s="481"/>
      <c r="I2176" s="482"/>
      <c r="J2176" s="483"/>
      <c r="K2176" s="484"/>
      <c r="L2176" s="466" t="s">
        <v>8</v>
      </c>
      <c r="M2176" s="467"/>
      <c r="N2176" s="470" t="s">
        <v>4</v>
      </c>
      <c r="O2176" s="472" t="s">
        <v>9</v>
      </c>
      <c r="P2176" s="473" t="s">
        <v>52</v>
      </c>
      <c r="Q2176" s="60"/>
      <c r="R2176" s="60"/>
      <c r="S2176" s="60"/>
      <c r="T2176" s="60"/>
      <c r="U2176" s="60"/>
      <c r="V2176" s="60"/>
      <c r="W2176" s="60"/>
      <c r="X2176" s="60"/>
      <c r="Y2176" s="60"/>
    </row>
    <row r="2177" spans="1:25" x14ac:dyDescent="0.2">
      <c r="A2177" s="426"/>
      <c r="B2177" s="426"/>
      <c r="C2177" s="463"/>
      <c r="D2177" s="465"/>
      <c r="E2177" s="477"/>
      <c r="F2177" s="478"/>
      <c r="G2177" s="479"/>
      <c r="H2177" s="481"/>
      <c r="I2177" s="482"/>
      <c r="J2177" s="483"/>
      <c r="K2177" s="484"/>
      <c r="L2177" s="468"/>
      <c r="M2177" s="469"/>
      <c r="N2177" s="471"/>
      <c r="O2177" s="472"/>
      <c r="P2177" s="473"/>
      <c r="Q2177" s="60"/>
      <c r="R2177" s="60"/>
      <c r="S2177" s="60"/>
      <c r="T2177" s="60"/>
      <c r="U2177" s="60"/>
      <c r="V2177" s="60"/>
      <c r="W2177" s="60"/>
      <c r="X2177" s="60"/>
      <c r="Y2177" s="60"/>
    </row>
    <row r="2178" spans="1:25" ht="23.25" x14ac:dyDescent="0.35">
      <c r="A2178" s="426"/>
      <c r="B2178" s="426" t="s">
        <v>3159</v>
      </c>
      <c r="D2178" s="252" t="s">
        <v>3160</v>
      </c>
      <c r="E2178" s="252"/>
      <c r="F2178" s="252"/>
      <c r="G2178" s="252"/>
      <c r="H2178" s="252"/>
      <c r="I2178" s="252"/>
      <c r="J2178" s="252"/>
      <c r="K2178" s="252"/>
      <c r="L2178" s="252"/>
      <c r="M2178" s="252"/>
      <c r="N2178" s="252"/>
      <c r="O2178" s="252"/>
      <c r="P2178" s="252"/>
      <c r="Q2178" s="60"/>
      <c r="R2178" s="60"/>
      <c r="S2178" s="60"/>
      <c r="T2178" s="60"/>
      <c r="U2178" s="60"/>
      <c r="V2178" s="60"/>
      <c r="W2178" s="60"/>
      <c r="X2178" s="60"/>
      <c r="Y2178" s="60"/>
    </row>
    <row r="2179" spans="1:25" s="60" customFormat="1" ht="12.75" x14ac:dyDescent="0.2">
      <c r="A2179" s="425"/>
      <c r="B2179" s="425" t="s">
        <v>3159</v>
      </c>
      <c r="C2179" s="61" t="s">
        <v>3161</v>
      </c>
      <c r="D2179" s="49" t="s">
        <v>3162</v>
      </c>
      <c r="E2179" s="45" t="s">
        <v>3163</v>
      </c>
      <c r="F2179" s="45">
        <v>12</v>
      </c>
      <c r="G2179" s="153">
        <v>3.1</v>
      </c>
      <c r="H2179" s="154">
        <f t="shared" ref="H2179:H2206" si="353">G2179*0.95</f>
        <v>2.9449999999999998</v>
      </c>
      <c r="I2179" s="149" t="s">
        <v>3164</v>
      </c>
      <c r="J2179" s="28" t="s">
        <v>14</v>
      </c>
      <c r="K2179" s="266"/>
      <c r="L2179" s="458"/>
      <c r="M2179" s="459"/>
      <c r="N2179" s="29">
        <f t="shared" ref="N2179:N2227" si="354">O2179*G2179</f>
        <v>0</v>
      </c>
      <c r="O2179" s="257">
        <f t="shared" ref="O2179:O2227" si="355">M2179+L2179*F2179</f>
        <v>0</v>
      </c>
      <c r="P2179" s="261" t="s">
        <v>15</v>
      </c>
    </row>
    <row r="2180" spans="1:25" s="60" customFormat="1" ht="12.75" x14ac:dyDescent="0.2">
      <c r="A2180" s="425"/>
      <c r="B2180" s="425" t="s">
        <v>3159</v>
      </c>
      <c r="C2180" s="104" t="s">
        <v>3165</v>
      </c>
      <c r="D2180" s="9" t="s">
        <v>3166</v>
      </c>
      <c r="E2180" s="26" t="s">
        <v>2527</v>
      </c>
      <c r="F2180" s="26">
        <v>12</v>
      </c>
      <c r="G2180" s="79">
        <v>1.74</v>
      </c>
      <c r="H2180" s="80">
        <f t="shared" si="353"/>
        <v>1.653</v>
      </c>
      <c r="I2180" s="102" t="s">
        <v>1848</v>
      </c>
      <c r="J2180" s="32" t="s">
        <v>14</v>
      </c>
      <c r="K2180" s="246"/>
      <c r="L2180" s="454"/>
      <c r="M2180" s="455"/>
      <c r="N2180" s="33">
        <f t="shared" si="354"/>
        <v>0</v>
      </c>
      <c r="O2180" s="258">
        <f t="shared" si="355"/>
        <v>0</v>
      </c>
      <c r="P2180" s="262" t="s">
        <v>15</v>
      </c>
    </row>
    <row r="2181" spans="1:25" s="60" customFormat="1" ht="12.75" x14ac:dyDescent="0.2">
      <c r="A2181" s="425"/>
      <c r="B2181" s="425" t="s">
        <v>3159</v>
      </c>
      <c r="C2181" s="104" t="s">
        <v>3167</v>
      </c>
      <c r="D2181" s="9" t="s">
        <v>3168</v>
      </c>
      <c r="E2181" s="26" t="s">
        <v>2527</v>
      </c>
      <c r="F2181" s="26">
        <v>8</v>
      </c>
      <c r="G2181" s="79">
        <v>3.71</v>
      </c>
      <c r="H2181" s="80">
        <f t="shared" si="353"/>
        <v>3.5244999999999997</v>
      </c>
      <c r="I2181" s="102" t="s">
        <v>1848</v>
      </c>
      <c r="J2181" s="32" t="s">
        <v>14</v>
      </c>
      <c r="K2181" s="246"/>
      <c r="L2181" s="454"/>
      <c r="M2181" s="455"/>
      <c r="N2181" s="33">
        <f t="shared" si="354"/>
        <v>0</v>
      </c>
      <c r="O2181" s="258">
        <f t="shared" si="355"/>
        <v>0</v>
      </c>
      <c r="P2181" s="262" t="s">
        <v>15</v>
      </c>
    </row>
    <row r="2182" spans="1:25" s="60" customFormat="1" ht="12.75" x14ac:dyDescent="0.2">
      <c r="A2182" s="425"/>
      <c r="B2182" s="425" t="s">
        <v>3159</v>
      </c>
      <c r="C2182" s="104" t="s">
        <v>3169</v>
      </c>
      <c r="D2182" s="9" t="s">
        <v>3170</v>
      </c>
      <c r="E2182" s="26" t="s">
        <v>3171</v>
      </c>
      <c r="F2182" s="26">
        <v>12</v>
      </c>
      <c r="G2182" s="79">
        <v>3.75</v>
      </c>
      <c r="H2182" s="80">
        <f t="shared" si="353"/>
        <v>3.5625</v>
      </c>
      <c r="I2182" s="102" t="s">
        <v>1848</v>
      </c>
      <c r="J2182" s="32" t="s">
        <v>14</v>
      </c>
      <c r="K2182" s="246"/>
      <c r="L2182" s="454"/>
      <c r="M2182" s="455"/>
      <c r="N2182" s="33">
        <f t="shared" si="354"/>
        <v>0</v>
      </c>
      <c r="O2182" s="258">
        <f t="shared" si="355"/>
        <v>0</v>
      </c>
      <c r="P2182" s="262" t="s">
        <v>15</v>
      </c>
    </row>
    <row r="2183" spans="1:25" s="60" customFormat="1" ht="12.75" x14ac:dyDescent="0.2">
      <c r="A2183" s="425"/>
      <c r="B2183" s="425" t="s">
        <v>3159</v>
      </c>
      <c r="C2183" s="104" t="s">
        <v>3172</v>
      </c>
      <c r="D2183" s="9" t="s">
        <v>3173</v>
      </c>
      <c r="E2183" s="26" t="s">
        <v>3171</v>
      </c>
      <c r="F2183" s="26">
        <v>12</v>
      </c>
      <c r="G2183" s="79">
        <v>4.3</v>
      </c>
      <c r="H2183" s="80">
        <f t="shared" si="353"/>
        <v>4.085</v>
      </c>
      <c r="I2183" s="102" t="s">
        <v>1848</v>
      </c>
      <c r="J2183" s="32" t="s">
        <v>14</v>
      </c>
      <c r="K2183" s="246"/>
      <c r="L2183" s="454"/>
      <c r="M2183" s="455"/>
      <c r="N2183" s="33">
        <f t="shared" si="354"/>
        <v>0</v>
      </c>
      <c r="O2183" s="258">
        <f t="shared" si="355"/>
        <v>0</v>
      </c>
      <c r="P2183" s="262" t="s">
        <v>15</v>
      </c>
    </row>
    <row r="2184" spans="1:25" s="60" customFormat="1" ht="12.75" x14ac:dyDescent="0.2">
      <c r="A2184" s="425"/>
      <c r="B2184" s="425" t="s">
        <v>3159</v>
      </c>
      <c r="C2184" s="104" t="s">
        <v>3174</v>
      </c>
      <c r="D2184" s="9" t="s">
        <v>3175</v>
      </c>
      <c r="E2184" s="26" t="s">
        <v>3171</v>
      </c>
      <c r="F2184" s="26">
        <v>12</v>
      </c>
      <c r="G2184" s="79">
        <v>2.08</v>
      </c>
      <c r="H2184" s="80">
        <f t="shared" si="353"/>
        <v>1.976</v>
      </c>
      <c r="I2184" s="102" t="s">
        <v>1848</v>
      </c>
      <c r="J2184" s="32" t="s">
        <v>14</v>
      </c>
      <c r="K2184" s="246"/>
      <c r="L2184" s="454"/>
      <c r="M2184" s="455"/>
      <c r="N2184" s="33">
        <f t="shared" si="354"/>
        <v>0</v>
      </c>
      <c r="O2184" s="258">
        <f t="shared" si="355"/>
        <v>0</v>
      </c>
      <c r="P2184" s="262" t="s">
        <v>15</v>
      </c>
    </row>
    <row r="2185" spans="1:25" s="60" customFormat="1" ht="12.75" x14ac:dyDescent="0.2">
      <c r="A2185" s="425"/>
      <c r="B2185" s="425" t="s">
        <v>3159</v>
      </c>
      <c r="C2185" s="104" t="s">
        <v>3176</v>
      </c>
      <c r="D2185" s="9" t="s">
        <v>3177</v>
      </c>
      <c r="E2185" s="26" t="s">
        <v>3171</v>
      </c>
      <c r="F2185" s="26">
        <v>12</v>
      </c>
      <c r="G2185" s="79">
        <v>1.59</v>
      </c>
      <c r="H2185" s="80">
        <f t="shared" si="353"/>
        <v>1.5105</v>
      </c>
      <c r="I2185" s="102" t="s">
        <v>1848</v>
      </c>
      <c r="J2185" s="32" t="s">
        <v>14</v>
      </c>
      <c r="K2185" s="246"/>
      <c r="L2185" s="454"/>
      <c r="M2185" s="455"/>
      <c r="N2185" s="33">
        <f t="shared" si="354"/>
        <v>0</v>
      </c>
      <c r="O2185" s="258">
        <f t="shared" si="355"/>
        <v>0</v>
      </c>
      <c r="P2185" s="262" t="s">
        <v>15</v>
      </c>
    </row>
    <row r="2186" spans="1:25" s="60" customFormat="1" ht="12.75" x14ac:dyDescent="0.2">
      <c r="A2186" s="425"/>
      <c r="B2186" s="425" t="s">
        <v>3159</v>
      </c>
      <c r="C2186" s="104" t="s">
        <v>3178</v>
      </c>
      <c r="D2186" s="9" t="s">
        <v>3179</v>
      </c>
      <c r="E2186" s="26" t="s">
        <v>3171</v>
      </c>
      <c r="F2186" s="26">
        <v>12</v>
      </c>
      <c r="G2186" s="79">
        <v>1.59</v>
      </c>
      <c r="H2186" s="80">
        <f t="shared" si="353"/>
        <v>1.5105</v>
      </c>
      <c r="I2186" s="32" t="s">
        <v>1848</v>
      </c>
      <c r="J2186" s="32" t="s">
        <v>14</v>
      </c>
      <c r="K2186" s="18"/>
      <c r="L2186" s="454"/>
      <c r="M2186" s="455"/>
      <c r="N2186" s="33">
        <f t="shared" si="354"/>
        <v>0</v>
      </c>
      <c r="O2186" s="258">
        <f t="shared" si="355"/>
        <v>0</v>
      </c>
      <c r="P2186" s="262" t="s">
        <v>15</v>
      </c>
    </row>
    <row r="2187" spans="1:25" s="60" customFormat="1" ht="12.75" x14ac:dyDescent="0.2">
      <c r="A2187" s="425"/>
      <c r="B2187" s="425" t="s">
        <v>3159</v>
      </c>
      <c r="C2187" s="104" t="s">
        <v>3180</v>
      </c>
      <c r="D2187" s="9" t="s">
        <v>3181</v>
      </c>
      <c r="E2187" s="26" t="s">
        <v>2527</v>
      </c>
      <c r="F2187" s="26">
        <v>12</v>
      </c>
      <c r="G2187" s="79">
        <v>1.89</v>
      </c>
      <c r="H2187" s="80">
        <f t="shared" si="353"/>
        <v>1.7954999999999999</v>
      </c>
      <c r="I2187" s="32" t="s">
        <v>1848</v>
      </c>
      <c r="J2187" s="32" t="s">
        <v>14</v>
      </c>
      <c r="K2187" s="18"/>
      <c r="L2187" s="454"/>
      <c r="M2187" s="455"/>
      <c r="N2187" s="33">
        <f t="shared" si="354"/>
        <v>0</v>
      </c>
      <c r="O2187" s="258">
        <f t="shared" si="355"/>
        <v>0</v>
      </c>
      <c r="P2187" s="262" t="s">
        <v>15</v>
      </c>
    </row>
    <row r="2188" spans="1:25" s="60" customFormat="1" ht="12.75" x14ac:dyDescent="0.2">
      <c r="A2188" s="425"/>
      <c r="B2188" s="425" t="s">
        <v>3159</v>
      </c>
      <c r="C2188" s="104" t="s">
        <v>3182</v>
      </c>
      <c r="D2188" s="9" t="s">
        <v>3183</v>
      </c>
      <c r="E2188" s="26" t="s">
        <v>2527</v>
      </c>
      <c r="F2188" s="26">
        <v>12</v>
      </c>
      <c r="G2188" s="79">
        <v>1.94</v>
      </c>
      <c r="H2188" s="80">
        <f t="shared" si="353"/>
        <v>1.843</v>
      </c>
      <c r="I2188" s="32" t="s">
        <v>1848</v>
      </c>
      <c r="J2188" s="32" t="s">
        <v>14</v>
      </c>
      <c r="K2188" s="18"/>
      <c r="L2188" s="454"/>
      <c r="M2188" s="455"/>
      <c r="N2188" s="33">
        <f t="shared" si="354"/>
        <v>0</v>
      </c>
      <c r="O2188" s="258">
        <f t="shared" si="355"/>
        <v>0</v>
      </c>
      <c r="P2188" s="262" t="s">
        <v>15</v>
      </c>
    </row>
    <row r="2189" spans="1:25" s="60" customFormat="1" ht="12.75" x14ac:dyDescent="0.2">
      <c r="A2189" s="425"/>
      <c r="B2189" s="425" t="s">
        <v>3159</v>
      </c>
      <c r="C2189" s="104" t="s">
        <v>3184</v>
      </c>
      <c r="D2189" s="9" t="s">
        <v>3185</v>
      </c>
      <c r="E2189" s="26" t="s">
        <v>2527</v>
      </c>
      <c r="F2189" s="26">
        <v>12</v>
      </c>
      <c r="G2189" s="79">
        <v>1.64</v>
      </c>
      <c r="H2189" s="80">
        <f t="shared" si="353"/>
        <v>1.5579999999999998</v>
      </c>
      <c r="I2189" s="32" t="s">
        <v>1848</v>
      </c>
      <c r="J2189" s="32" t="s">
        <v>14</v>
      </c>
      <c r="K2189" s="18"/>
      <c r="L2189" s="454"/>
      <c r="M2189" s="455"/>
      <c r="N2189" s="33">
        <f t="shared" si="354"/>
        <v>0</v>
      </c>
      <c r="O2189" s="258">
        <f t="shared" si="355"/>
        <v>0</v>
      </c>
      <c r="P2189" s="262" t="s">
        <v>15</v>
      </c>
    </row>
    <row r="2190" spans="1:25" s="60" customFormat="1" ht="12.75" x14ac:dyDescent="0.2">
      <c r="A2190" s="425"/>
      <c r="B2190" s="425" t="s">
        <v>3159</v>
      </c>
      <c r="C2190" s="104" t="s">
        <v>3186</v>
      </c>
      <c r="D2190" s="9" t="s">
        <v>3187</v>
      </c>
      <c r="E2190" s="26" t="s">
        <v>2527</v>
      </c>
      <c r="F2190" s="26">
        <v>12</v>
      </c>
      <c r="G2190" s="79">
        <v>1.83</v>
      </c>
      <c r="H2190" s="80">
        <f t="shared" si="353"/>
        <v>1.7384999999999999</v>
      </c>
      <c r="I2190" s="32" t="s">
        <v>1848</v>
      </c>
      <c r="J2190" s="32" t="s">
        <v>14</v>
      </c>
      <c r="K2190" s="18"/>
      <c r="L2190" s="454"/>
      <c r="M2190" s="455"/>
      <c r="N2190" s="33">
        <f t="shared" si="354"/>
        <v>0</v>
      </c>
      <c r="O2190" s="258">
        <f t="shared" si="355"/>
        <v>0</v>
      </c>
      <c r="P2190" s="262" t="s">
        <v>15</v>
      </c>
    </row>
    <row r="2191" spans="1:25" s="60" customFormat="1" ht="12.75" x14ac:dyDescent="0.2">
      <c r="A2191" s="425"/>
      <c r="B2191" s="425" t="s">
        <v>3159</v>
      </c>
      <c r="C2191" s="104" t="s">
        <v>3188</v>
      </c>
      <c r="D2191" s="9" t="s">
        <v>3189</v>
      </c>
      <c r="E2191" s="26" t="s">
        <v>3171</v>
      </c>
      <c r="F2191" s="26">
        <v>12</v>
      </c>
      <c r="G2191" s="79">
        <v>1.87</v>
      </c>
      <c r="H2191" s="80">
        <f t="shared" si="353"/>
        <v>1.7765</v>
      </c>
      <c r="I2191" s="32" t="s">
        <v>1848</v>
      </c>
      <c r="J2191" s="32" t="s">
        <v>14</v>
      </c>
      <c r="K2191" s="18"/>
      <c r="L2191" s="454"/>
      <c r="M2191" s="455"/>
      <c r="N2191" s="33">
        <f t="shared" si="354"/>
        <v>0</v>
      </c>
      <c r="O2191" s="258">
        <f t="shared" si="355"/>
        <v>0</v>
      </c>
      <c r="P2191" s="262" t="s">
        <v>15</v>
      </c>
    </row>
    <row r="2192" spans="1:25" s="60" customFormat="1" ht="12.75" x14ac:dyDescent="0.2">
      <c r="A2192" s="425"/>
      <c r="B2192" s="425" t="s">
        <v>3159</v>
      </c>
      <c r="C2192" s="104" t="s">
        <v>3190</v>
      </c>
      <c r="D2192" s="9" t="s">
        <v>3191</v>
      </c>
      <c r="E2192" s="26" t="s">
        <v>3192</v>
      </c>
      <c r="F2192" s="26">
        <v>12</v>
      </c>
      <c r="G2192" s="79">
        <v>1.54</v>
      </c>
      <c r="H2192" s="80">
        <f t="shared" si="353"/>
        <v>1.4629999999999999</v>
      </c>
      <c r="I2192" s="32" t="s">
        <v>1848</v>
      </c>
      <c r="J2192" s="32" t="s">
        <v>14</v>
      </c>
      <c r="K2192" s="18"/>
      <c r="L2192" s="454"/>
      <c r="M2192" s="455"/>
      <c r="N2192" s="33">
        <f t="shared" si="354"/>
        <v>0</v>
      </c>
      <c r="O2192" s="258">
        <f t="shared" si="355"/>
        <v>0</v>
      </c>
      <c r="P2192" s="262" t="s">
        <v>15</v>
      </c>
    </row>
    <row r="2193" spans="1:25" s="60" customFormat="1" ht="12.75" x14ac:dyDescent="0.2">
      <c r="A2193" s="425"/>
      <c r="B2193" s="425" t="s">
        <v>3159</v>
      </c>
      <c r="C2193" s="104" t="s">
        <v>3193</v>
      </c>
      <c r="D2193" s="9" t="s">
        <v>3194</v>
      </c>
      <c r="E2193" s="26" t="s">
        <v>3192</v>
      </c>
      <c r="F2193" s="26">
        <v>12</v>
      </c>
      <c r="G2193" s="79">
        <v>1.53</v>
      </c>
      <c r="H2193" s="80">
        <f t="shared" si="353"/>
        <v>1.4535</v>
      </c>
      <c r="I2193" s="32" t="s">
        <v>1848</v>
      </c>
      <c r="J2193" s="32" t="s">
        <v>14</v>
      </c>
      <c r="K2193" s="18"/>
      <c r="L2193" s="454"/>
      <c r="M2193" s="455"/>
      <c r="N2193" s="33">
        <f t="shared" si="354"/>
        <v>0</v>
      </c>
      <c r="O2193" s="258">
        <f t="shared" si="355"/>
        <v>0</v>
      </c>
      <c r="P2193" s="262" t="s">
        <v>15</v>
      </c>
    </row>
    <row r="2194" spans="1:25" s="60" customFormat="1" ht="12.75" x14ac:dyDescent="0.2">
      <c r="A2194" s="425"/>
      <c r="B2194" s="425" t="s">
        <v>3159</v>
      </c>
      <c r="C2194" s="104" t="s">
        <v>3195</v>
      </c>
      <c r="D2194" s="9" t="s">
        <v>3898</v>
      </c>
      <c r="E2194" s="26" t="s">
        <v>3171</v>
      </c>
      <c r="F2194" s="26">
        <v>12</v>
      </c>
      <c r="G2194" s="79">
        <v>2.87</v>
      </c>
      <c r="H2194" s="80">
        <f t="shared" si="353"/>
        <v>2.7265000000000001</v>
      </c>
      <c r="I2194" s="32" t="s">
        <v>2392</v>
      </c>
      <c r="J2194" s="32" t="s">
        <v>14</v>
      </c>
      <c r="K2194" s="18"/>
      <c r="L2194" s="454"/>
      <c r="M2194" s="455"/>
      <c r="N2194" s="33">
        <f t="shared" si="354"/>
        <v>0</v>
      </c>
      <c r="O2194" s="258">
        <f t="shared" si="355"/>
        <v>0</v>
      </c>
      <c r="P2194" s="262" t="s">
        <v>15</v>
      </c>
    </row>
    <row r="2195" spans="1:25" s="60" customFormat="1" ht="12.75" x14ac:dyDescent="0.2">
      <c r="A2195" s="425"/>
      <c r="B2195" s="425" t="s">
        <v>3159</v>
      </c>
      <c r="C2195" s="104" t="s">
        <v>3196</v>
      </c>
      <c r="D2195" s="9" t="s">
        <v>3197</v>
      </c>
      <c r="E2195" s="26" t="s">
        <v>3171</v>
      </c>
      <c r="F2195" s="26">
        <v>12</v>
      </c>
      <c r="G2195" s="79">
        <v>2.78</v>
      </c>
      <c r="H2195" s="80">
        <f t="shared" si="353"/>
        <v>2.6409999999999996</v>
      </c>
      <c r="I2195" s="32" t="s">
        <v>2392</v>
      </c>
      <c r="J2195" s="32" t="s">
        <v>14</v>
      </c>
      <c r="K2195" s="18"/>
      <c r="L2195" s="454"/>
      <c r="M2195" s="455"/>
      <c r="N2195" s="33">
        <f t="shared" si="354"/>
        <v>0</v>
      </c>
      <c r="O2195" s="258">
        <f t="shared" si="355"/>
        <v>0</v>
      </c>
      <c r="P2195" s="262" t="s">
        <v>15</v>
      </c>
    </row>
    <row r="2196" spans="1:25" s="60" customFormat="1" ht="12.75" x14ac:dyDescent="0.2">
      <c r="A2196" s="425"/>
      <c r="B2196" s="425" t="s">
        <v>3159</v>
      </c>
      <c r="C2196" s="104" t="s">
        <v>3198</v>
      </c>
      <c r="D2196" s="9" t="s">
        <v>3199</v>
      </c>
      <c r="E2196" s="26" t="s">
        <v>2527</v>
      </c>
      <c r="F2196" s="26">
        <v>12</v>
      </c>
      <c r="G2196" s="79">
        <v>1.93</v>
      </c>
      <c r="H2196" s="80">
        <f t="shared" si="353"/>
        <v>1.8334999999999999</v>
      </c>
      <c r="I2196" s="32" t="s">
        <v>122</v>
      </c>
      <c r="J2196" s="32" t="s">
        <v>14</v>
      </c>
      <c r="K2196" s="18"/>
      <c r="L2196" s="454"/>
      <c r="M2196" s="455"/>
      <c r="N2196" s="33">
        <f t="shared" si="354"/>
        <v>0</v>
      </c>
      <c r="O2196" s="258">
        <f t="shared" si="355"/>
        <v>0</v>
      </c>
      <c r="P2196" s="262" t="s">
        <v>15</v>
      </c>
    </row>
    <row r="2197" spans="1:25" s="60" customFormat="1" ht="12.75" x14ac:dyDescent="0.2">
      <c r="A2197" s="425"/>
      <c r="B2197" s="425" t="s">
        <v>3159</v>
      </c>
      <c r="C2197" s="104" t="s">
        <v>3200</v>
      </c>
      <c r="D2197" s="9" t="s">
        <v>3201</v>
      </c>
      <c r="E2197" s="26" t="s">
        <v>2527</v>
      </c>
      <c r="F2197" s="26">
        <v>12</v>
      </c>
      <c r="G2197" s="79">
        <v>2.02</v>
      </c>
      <c r="H2197" s="80">
        <f t="shared" si="353"/>
        <v>1.9189999999999998</v>
      </c>
      <c r="I2197" s="32" t="s">
        <v>122</v>
      </c>
      <c r="J2197" s="32" t="s">
        <v>14</v>
      </c>
      <c r="K2197" s="18"/>
      <c r="L2197" s="454"/>
      <c r="M2197" s="455"/>
      <c r="N2197" s="33">
        <f t="shared" si="354"/>
        <v>0</v>
      </c>
      <c r="O2197" s="258">
        <f t="shared" si="355"/>
        <v>0</v>
      </c>
      <c r="P2197" s="262" t="s">
        <v>15</v>
      </c>
    </row>
    <row r="2198" spans="1:25" s="60" customFormat="1" ht="12.75" x14ac:dyDescent="0.2">
      <c r="A2198" s="425"/>
      <c r="B2198" s="425" t="s">
        <v>3159</v>
      </c>
      <c r="C2198" s="104" t="s">
        <v>3202</v>
      </c>
      <c r="D2198" s="9" t="s">
        <v>3203</v>
      </c>
      <c r="E2198" s="26" t="s">
        <v>2527</v>
      </c>
      <c r="F2198" s="26">
        <v>12</v>
      </c>
      <c r="G2198" s="79">
        <v>2.29</v>
      </c>
      <c r="H2198" s="80">
        <f t="shared" si="353"/>
        <v>2.1755</v>
      </c>
      <c r="I2198" s="32" t="s">
        <v>122</v>
      </c>
      <c r="J2198" s="32" t="s">
        <v>14</v>
      </c>
      <c r="K2198" s="18"/>
      <c r="L2198" s="454"/>
      <c r="M2198" s="455"/>
      <c r="N2198" s="33">
        <f t="shared" si="354"/>
        <v>0</v>
      </c>
      <c r="O2198" s="258">
        <f t="shared" si="355"/>
        <v>0</v>
      </c>
      <c r="P2198" s="262" t="s">
        <v>15</v>
      </c>
    </row>
    <row r="2199" spans="1:25" s="60" customFormat="1" ht="12.75" x14ac:dyDescent="0.2">
      <c r="A2199" s="425"/>
      <c r="B2199" s="425" t="s">
        <v>3159</v>
      </c>
      <c r="C2199" s="104" t="s">
        <v>3204</v>
      </c>
      <c r="D2199" s="9" t="s">
        <v>3205</v>
      </c>
      <c r="E2199" s="26" t="s">
        <v>1842</v>
      </c>
      <c r="F2199" s="26">
        <v>12</v>
      </c>
      <c r="G2199" s="79">
        <v>7.15</v>
      </c>
      <c r="H2199" s="80">
        <f t="shared" si="353"/>
        <v>6.7925000000000004</v>
      </c>
      <c r="I2199" s="32" t="s">
        <v>123</v>
      </c>
      <c r="J2199" s="32" t="s">
        <v>14</v>
      </c>
      <c r="K2199" s="18"/>
      <c r="L2199" s="454"/>
      <c r="M2199" s="455"/>
      <c r="N2199" s="33">
        <f t="shared" si="354"/>
        <v>0</v>
      </c>
      <c r="O2199" s="258">
        <f t="shared" si="355"/>
        <v>0</v>
      </c>
      <c r="P2199" s="262" t="s">
        <v>15</v>
      </c>
    </row>
    <row r="2200" spans="1:25" s="60" customFormat="1" ht="12.75" x14ac:dyDescent="0.2">
      <c r="A2200" s="425"/>
      <c r="B2200" s="425" t="s">
        <v>3159</v>
      </c>
      <c r="C2200" s="104" t="s">
        <v>3206</v>
      </c>
      <c r="D2200" s="9" t="s">
        <v>3207</v>
      </c>
      <c r="E2200" s="26" t="s">
        <v>2527</v>
      </c>
      <c r="F2200" s="26">
        <v>12</v>
      </c>
      <c r="G2200" s="79">
        <v>2.58</v>
      </c>
      <c r="H2200" s="80">
        <f t="shared" si="353"/>
        <v>2.4510000000000001</v>
      </c>
      <c r="I2200" s="32" t="s">
        <v>1848</v>
      </c>
      <c r="J2200" s="32" t="s">
        <v>14</v>
      </c>
      <c r="K2200" s="18"/>
      <c r="L2200" s="454"/>
      <c r="M2200" s="455"/>
      <c r="N2200" s="33">
        <f t="shared" si="354"/>
        <v>0</v>
      </c>
      <c r="O2200" s="258">
        <f t="shared" si="355"/>
        <v>0</v>
      </c>
      <c r="P2200" s="262" t="s">
        <v>15</v>
      </c>
    </row>
    <row r="2201" spans="1:25" s="60" customFormat="1" ht="12.75" x14ac:dyDescent="0.2">
      <c r="A2201" s="425"/>
      <c r="B2201" s="425" t="s">
        <v>3159</v>
      </c>
      <c r="C2201" s="104" t="s">
        <v>3208</v>
      </c>
      <c r="D2201" s="9" t="s">
        <v>3209</v>
      </c>
      <c r="E2201" s="26" t="s">
        <v>2527</v>
      </c>
      <c r="F2201" s="26">
        <v>12</v>
      </c>
      <c r="G2201" s="79">
        <v>3.21</v>
      </c>
      <c r="H2201" s="80">
        <f t="shared" si="353"/>
        <v>3.0494999999999997</v>
      </c>
      <c r="I2201" s="32" t="s">
        <v>1848</v>
      </c>
      <c r="J2201" s="32" t="s">
        <v>14</v>
      </c>
      <c r="K2201" s="18"/>
      <c r="L2201" s="454"/>
      <c r="M2201" s="455"/>
      <c r="N2201" s="33">
        <f t="shared" si="354"/>
        <v>0</v>
      </c>
      <c r="O2201" s="258">
        <f t="shared" si="355"/>
        <v>0</v>
      </c>
      <c r="P2201" s="262" t="s">
        <v>15</v>
      </c>
    </row>
    <row r="2202" spans="1:25" s="60" customFormat="1" ht="12.75" x14ac:dyDescent="0.2">
      <c r="A2202" s="425"/>
      <c r="B2202" s="425" t="s">
        <v>3159</v>
      </c>
      <c r="C2202" s="104" t="s">
        <v>3210</v>
      </c>
      <c r="D2202" s="9" t="s">
        <v>3211</v>
      </c>
      <c r="E2202" s="26" t="s">
        <v>2527</v>
      </c>
      <c r="F2202" s="26">
        <v>12</v>
      </c>
      <c r="G2202" s="79">
        <v>2.63</v>
      </c>
      <c r="H2202" s="80">
        <f t="shared" si="353"/>
        <v>2.4984999999999999</v>
      </c>
      <c r="I2202" s="32" t="s">
        <v>1848</v>
      </c>
      <c r="J2202" s="32" t="s">
        <v>14</v>
      </c>
      <c r="K2202" s="18"/>
      <c r="L2202" s="454"/>
      <c r="M2202" s="455"/>
      <c r="N2202" s="33">
        <f t="shared" si="354"/>
        <v>0</v>
      </c>
      <c r="O2202" s="258">
        <f t="shared" si="355"/>
        <v>0</v>
      </c>
      <c r="P2202" s="262" t="s">
        <v>15</v>
      </c>
    </row>
    <row r="2203" spans="1:25" s="60" customFormat="1" ht="12.75" x14ac:dyDescent="0.2">
      <c r="A2203" s="425"/>
      <c r="B2203" s="425" t="s">
        <v>3159</v>
      </c>
      <c r="C2203" s="104" t="s">
        <v>3212</v>
      </c>
      <c r="D2203" s="9" t="s">
        <v>3213</v>
      </c>
      <c r="E2203" s="26" t="s">
        <v>2527</v>
      </c>
      <c r="F2203" s="26">
        <v>12</v>
      </c>
      <c r="G2203" s="79">
        <v>2.33</v>
      </c>
      <c r="H2203" s="80">
        <f t="shared" si="353"/>
        <v>2.2134999999999998</v>
      </c>
      <c r="I2203" s="32" t="s">
        <v>1848</v>
      </c>
      <c r="J2203" s="32" t="s">
        <v>14</v>
      </c>
      <c r="K2203" s="18"/>
      <c r="L2203" s="454"/>
      <c r="M2203" s="455"/>
      <c r="N2203" s="33">
        <f t="shared" si="354"/>
        <v>0</v>
      </c>
      <c r="O2203" s="258">
        <f t="shared" si="355"/>
        <v>0</v>
      </c>
      <c r="P2203" s="262" t="s">
        <v>15</v>
      </c>
    </row>
    <row r="2204" spans="1:25" s="60" customFormat="1" ht="12.75" x14ac:dyDescent="0.2">
      <c r="A2204" s="425"/>
      <c r="B2204" s="425" t="s">
        <v>3159</v>
      </c>
      <c r="C2204" s="104" t="s">
        <v>3214</v>
      </c>
      <c r="D2204" s="9" t="s">
        <v>3215</v>
      </c>
      <c r="E2204" s="26" t="s">
        <v>2527</v>
      </c>
      <c r="F2204" s="26">
        <v>12</v>
      </c>
      <c r="G2204" s="79">
        <v>2.5</v>
      </c>
      <c r="H2204" s="80">
        <f t="shared" si="353"/>
        <v>2.375</v>
      </c>
      <c r="I2204" s="32" t="s">
        <v>1848</v>
      </c>
      <c r="J2204" s="32" t="s">
        <v>14</v>
      </c>
      <c r="K2204" s="18"/>
      <c r="L2204" s="454"/>
      <c r="M2204" s="455"/>
      <c r="N2204" s="33">
        <f t="shared" si="354"/>
        <v>0</v>
      </c>
      <c r="O2204" s="258">
        <f t="shared" si="355"/>
        <v>0</v>
      </c>
      <c r="P2204" s="262" t="s">
        <v>15</v>
      </c>
    </row>
    <row r="2205" spans="1:25" s="60" customFormat="1" ht="12.75" x14ac:dyDescent="0.2">
      <c r="A2205" s="425"/>
      <c r="B2205" s="425" t="s">
        <v>3159</v>
      </c>
      <c r="C2205" s="104" t="s">
        <v>3216</v>
      </c>
      <c r="D2205" s="9" t="s">
        <v>3954</v>
      </c>
      <c r="E2205" s="26" t="s">
        <v>2527</v>
      </c>
      <c r="F2205" s="26">
        <v>12</v>
      </c>
      <c r="G2205" s="79">
        <v>3.14</v>
      </c>
      <c r="H2205" s="80">
        <f t="shared" si="353"/>
        <v>2.9830000000000001</v>
      </c>
      <c r="I2205" s="32" t="s">
        <v>1848</v>
      </c>
      <c r="J2205" s="32" t="s">
        <v>14</v>
      </c>
      <c r="K2205" s="18"/>
      <c r="L2205" s="454"/>
      <c r="M2205" s="455"/>
      <c r="N2205" s="33">
        <f t="shared" si="354"/>
        <v>0</v>
      </c>
      <c r="O2205" s="258">
        <f t="shared" si="355"/>
        <v>0</v>
      </c>
      <c r="P2205" s="262" t="s">
        <v>15</v>
      </c>
    </row>
    <row r="2206" spans="1:25" s="60" customFormat="1" ht="12.75" x14ac:dyDescent="0.2">
      <c r="A2206" s="425"/>
      <c r="B2206" s="425" t="s">
        <v>3159</v>
      </c>
      <c r="C2206" s="62" t="s">
        <v>3217</v>
      </c>
      <c r="D2206" s="10" t="s">
        <v>3218</v>
      </c>
      <c r="E2206" s="36"/>
      <c r="F2206" s="36">
        <v>12</v>
      </c>
      <c r="G2206" s="81">
        <v>4.88</v>
      </c>
      <c r="H2206" s="82">
        <f t="shared" si="353"/>
        <v>4.6360000000000001</v>
      </c>
      <c r="I2206" s="38" t="s">
        <v>1848</v>
      </c>
      <c r="J2206" s="38" t="s">
        <v>14</v>
      </c>
      <c r="K2206" s="19"/>
      <c r="L2206" s="456"/>
      <c r="M2206" s="457"/>
      <c r="N2206" s="39">
        <f t="shared" si="354"/>
        <v>0</v>
      </c>
      <c r="O2206" s="259">
        <f t="shared" si="355"/>
        <v>0</v>
      </c>
      <c r="P2206" s="263" t="s">
        <v>15</v>
      </c>
    </row>
    <row r="2207" spans="1:25" ht="23.25" x14ac:dyDescent="0.35">
      <c r="A2207" s="426"/>
      <c r="B2207" s="426" t="s">
        <v>3159</v>
      </c>
      <c r="D2207" s="252" t="s">
        <v>3219</v>
      </c>
      <c r="E2207" s="71"/>
      <c r="F2207" s="71"/>
      <c r="G2207" s="71"/>
      <c r="H2207" s="71"/>
      <c r="I2207" s="71"/>
      <c r="J2207" s="71"/>
      <c r="K2207" s="71"/>
      <c r="L2207" s="22"/>
      <c r="M2207" s="22"/>
      <c r="O2207" s="22"/>
      <c r="P2207" s="23"/>
      <c r="Q2207" s="60"/>
      <c r="R2207" s="60"/>
      <c r="S2207" s="60"/>
      <c r="T2207" s="60"/>
      <c r="U2207" s="60"/>
      <c r="V2207" s="60"/>
      <c r="W2207" s="60"/>
      <c r="X2207" s="60"/>
      <c r="Y2207" s="60"/>
    </row>
    <row r="2208" spans="1:25" s="60" customFormat="1" ht="12.75" x14ac:dyDescent="0.2">
      <c r="A2208" s="425"/>
      <c r="B2208" s="425" t="s">
        <v>3159</v>
      </c>
      <c r="C2208" s="61" t="s">
        <v>3220</v>
      </c>
      <c r="D2208" s="49" t="s">
        <v>3221</v>
      </c>
      <c r="E2208" s="45" t="s">
        <v>2527</v>
      </c>
      <c r="F2208" s="45">
        <v>12</v>
      </c>
      <c r="G2208" s="153">
        <v>1.89</v>
      </c>
      <c r="H2208" s="154">
        <f t="shared" ref="H2208:H2218" si="356">G2208*0.95</f>
        <v>1.7954999999999999</v>
      </c>
      <c r="I2208" s="28"/>
      <c r="J2208" s="28" t="s">
        <v>14</v>
      </c>
      <c r="K2208" s="239"/>
      <c r="L2208" s="458"/>
      <c r="M2208" s="459"/>
      <c r="N2208" s="29">
        <f t="shared" si="354"/>
        <v>0</v>
      </c>
      <c r="O2208" s="257">
        <f t="shared" si="355"/>
        <v>0</v>
      </c>
      <c r="P2208" s="261" t="s">
        <v>15</v>
      </c>
    </row>
    <row r="2209" spans="1:25" s="60" customFormat="1" ht="12.75" x14ac:dyDescent="0.2">
      <c r="A2209" s="425"/>
      <c r="B2209" s="425" t="s">
        <v>3159</v>
      </c>
      <c r="C2209" s="104" t="s">
        <v>3222</v>
      </c>
      <c r="D2209" s="9" t="s">
        <v>3223</v>
      </c>
      <c r="E2209" s="26" t="s">
        <v>2527</v>
      </c>
      <c r="F2209" s="26">
        <v>12</v>
      </c>
      <c r="G2209" s="79">
        <v>2.04</v>
      </c>
      <c r="H2209" s="80">
        <f t="shared" si="356"/>
        <v>1.9379999999999999</v>
      </c>
      <c r="I2209" s="32"/>
      <c r="J2209" s="32" t="s">
        <v>14</v>
      </c>
      <c r="K2209" s="246"/>
      <c r="L2209" s="454"/>
      <c r="M2209" s="455"/>
      <c r="N2209" s="33">
        <f t="shared" si="354"/>
        <v>0</v>
      </c>
      <c r="O2209" s="258">
        <f t="shared" si="355"/>
        <v>0</v>
      </c>
      <c r="P2209" s="262" t="s">
        <v>15</v>
      </c>
    </row>
    <row r="2210" spans="1:25" s="60" customFormat="1" ht="12.75" x14ac:dyDescent="0.2">
      <c r="A2210" s="425"/>
      <c r="B2210" s="425" t="s">
        <v>3159</v>
      </c>
      <c r="C2210" s="104" t="s">
        <v>3224</v>
      </c>
      <c r="D2210" s="9" t="s">
        <v>3225</v>
      </c>
      <c r="E2210" s="26" t="s">
        <v>2527</v>
      </c>
      <c r="F2210" s="26">
        <v>12</v>
      </c>
      <c r="G2210" s="79">
        <v>2.2000000000000002</v>
      </c>
      <c r="H2210" s="80">
        <f t="shared" si="356"/>
        <v>2.09</v>
      </c>
      <c r="I2210" s="102"/>
      <c r="J2210" s="32" t="s">
        <v>14</v>
      </c>
      <c r="K2210" s="246"/>
      <c r="L2210" s="454"/>
      <c r="M2210" s="455"/>
      <c r="N2210" s="33">
        <f t="shared" si="354"/>
        <v>0</v>
      </c>
      <c r="O2210" s="258">
        <f t="shared" si="355"/>
        <v>0</v>
      </c>
      <c r="P2210" s="262" t="s">
        <v>15</v>
      </c>
    </row>
    <row r="2211" spans="1:25" s="60" customFormat="1" ht="12.75" x14ac:dyDescent="0.2">
      <c r="A2211" s="425"/>
      <c r="B2211" s="425" t="s">
        <v>3159</v>
      </c>
      <c r="C2211" s="104" t="s">
        <v>3226</v>
      </c>
      <c r="D2211" s="9" t="s">
        <v>3227</v>
      </c>
      <c r="E2211" s="26" t="s">
        <v>2527</v>
      </c>
      <c r="F2211" s="26">
        <v>12</v>
      </c>
      <c r="G2211" s="79">
        <v>2.0099999999999998</v>
      </c>
      <c r="H2211" s="80">
        <f t="shared" si="356"/>
        <v>1.9094999999999998</v>
      </c>
      <c r="I2211" s="102"/>
      <c r="J2211" s="32" t="s">
        <v>14</v>
      </c>
      <c r="K2211" s="246"/>
      <c r="L2211" s="454"/>
      <c r="M2211" s="455"/>
      <c r="N2211" s="33">
        <f t="shared" si="354"/>
        <v>0</v>
      </c>
      <c r="O2211" s="258">
        <f t="shared" si="355"/>
        <v>0</v>
      </c>
      <c r="P2211" s="262" t="s">
        <v>15</v>
      </c>
    </row>
    <row r="2212" spans="1:25" s="60" customFormat="1" ht="12.75" x14ac:dyDescent="0.2">
      <c r="A2212" s="425"/>
      <c r="B2212" s="425" t="s">
        <v>3159</v>
      </c>
      <c r="C2212" s="104" t="s">
        <v>3228</v>
      </c>
      <c r="D2212" s="9" t="s">
        <v>3229</v>
      </c>
      <c r="E2212" s="26" t="s">
        <v>2527</v>
      </c>
      <c r="F2212" s="26">
        <v>12</v>
      </c>
      <c r="G2212" s="79">
        <v>1.86</v>
      </c>
      <c r="H2212" s="80">
        <f t="shared" si="356"/>
        <v>1.7669999999999999</v>
      </c>
      <c r="I2212" s="102"/>
      <c r="J2212" s="32" t="s">
        <v>14</v>
      </c>
      <c r="K2212" s="246"/>
      <c r="L2212" s="454"/>
      <c r="M2212" s="455"/>
      <c r="N2212" s="33">
        <f t="shared" si="354"/>
        <v>0</v>
      </c>
      <c r="O2212" s="258">
        <f t="shared" si="355"/>
        <v>0</v>
      </c>
      <c r="P2212" s="262" t="s">
        <v>15</v>
      </c>
    </row>
    <row r="2213" spans="1:25" s="60" customFormat="1" ht="12.75" x14ac:dyDescent="0.2">
      <c r="A2213" s="425"/>
      <c r="B2213" s="425" t="s">
        <v>3159</v>
      </c>
      <c r="C2213" s="104" t="s">
        <v>3230</v>
      </c>
      <c r="D2213" s="9" t="s">
        <v>3231</v>
      </c>
      <c r="E2213" s="26" t="s">
        <v>2527</v>
      </c>
      <c r="F2213" s="26">
        <v>12</v>
      </c>
      <c r="G2213" s="79">
        <v>2.89</v>
      </c>
      <c r="H2213" s="80">
        <f t="shared" si="356"/>
        <v>2.7454999999999998</v>
      </c>
      <c r="I2213" s="102"/>
      <c r="J2213" s="32" t="s">
        <v>14</v>
      </c>
      <c r="K2213" s="246"/>
      <c r="L2213" s="454"/>
      <c r="M2213" s="455"/>
      <c r="N2213" s="33">
        <f t="shared" si="354"/>
        <v>0</v>
      </c>
      <c r="O2213" s="258">
        <f t="shared" si="355"/>
        <v>0</v>
      </c>
      <c r="P2213" s="262" t="s">
        <v>15</v>
      </c>
    </row>
    <row r="2214" spans="1:25" s="60" customFormat="1" ht="12.75" x14ac:dyDescent="0.2">
      <c r="A2214" s="425"/>
      <c r="B2214" s="425" t="s">
        <v>3159</v>
      </c>
      <c r="C2214" s="104" t="s">
        <v>3232</v>
      </c>
      <c r="D2214" s="9" t="s">
        <v>3233</v>
      </c>
      <c r="E2214" s="26" t="s">
        <v>2527</v>
      </c>
      <c r="F2214" s="26">
        <v>12</v>
      </c>
      <c r="G2214" s="79">
        <v>2.2599999999999998</v>
      </c>
      <c r="H2214" s="80">
        <f t="shared" si="356"/>
        <v>2.1469999999999998</v>
      </c>
      <c r="I2214" s="102"/>
      <c r="J2214" s="32" t="s">
        <v>14</v>
      </c>
      <c r="K2214" s="246"/>
      <c r="L2214" s="454"/>
      <c r="M2214" s="455"/>
      <c r="N2214" s="33">
        <f t="shared" si="354"/>
        <v>0</v>
      </c>
      <c r="O2214" s="258">
        <f t="shared" si="355"/>
        <v>0</v>
      </c>
      <c r="P2214" s="262" t="s">
        <v>15</v>
      </c>
    </row>
    <row r="2215" spans="1:25" s="60" customFormat="1" ht="12.75" x14ac:dyDescent="0.2">
      <c r="A2215" s="425"/>
      <c r="B2215" s="425" t="s">
        <v>3159</v>
      </c>
      <c r="C2215" s="104" t="s">
        <v>3234</v>
      </c>
      <c r="D2215" s="9" t="s">
        <v>3235</v>
      </c>
      <c r="E2215" s="26" t="s">
        <v>2527</v>
      </c>
      <c r="F2215" s="26">
        <v>12</v>
      </c>
      <c r="G2215" s="79">
        <v>2.15</v>
      </c>
      <c r="H2215" s="80">
        <f t="shared" si="356"/>
        <v>2.0425</v>
      </c>
      <c r="I2215" s="102"/>
      <c r="J2215" s="32" t="s">
        <v>14</v>
      </c>
      <c r="K2215" s="246"/>
      <c r="L2215" s="454"/>
      <c r="M2215" s="455"/>
      <c r="N2215" s="33">
        <f t="shared" si="354"/>
        <v>0</v>
      </c>
      <c r="O2215" s="258">
        <f t="shared" si="355"/>
        <v>0</v>
      </c>
      <c r="P2215" s="262" t="s">
        <v>15</v>
      </c>
    </row>
    <row r="2216" spans="1:25" s="60" customFormat="1" ht="12.75" x14ac:dyDescent="0.2">
      <c r="A2216" s="425"/>
      <c r="B2216" s="425" t="s">
        <v>3159</v>
      </c>
      <c r="C2216" s="104" t="s">
        <v>3236</v>
      </c>
      <c r="D2216" s="9" t="s">
        <v>3237</v>
      </c>
      <c r="E2216" s="26" t="s">
        <v>3238</v>
      </c>
      <c r="F2216" s="26">
        <v>12</v>
      </c>
      <c r="G2216" s="79">
        <v>2.0499999999999998</v>
      </c>
      <c r="H2216" s="80">
        <f t="shared" si="356"/>
        <v>1.9474999999999998</v>
      </c>
      <c r="I2216" s="102"/>
      <c r="J2216" s="32" t="s">
        <v>14</v>
      </c>
      <c r="K2216" s="246"/>
      <c r="L2216" s="454"/>
      <c r="M2216" s="455"/>
      <c r="N2216" s="33">
        <f t="shared" si="354"/>
        <v>0</v>
      </c>
      <c r="O2216" s="258">
        <f t="shared" si="355"/>
        <v>0</v>
      </c>
      <c r="P2216" s="262" t="s">
        <v>15</v>
      </c>
    </row>
    <row r="2217" spans="1:25" s="60" customFormat="1" ht="12.75" x14ac:dyDescent="0.2">
      <c r="A2217" s="425"/>
      <c r="B2217" s="425" t="s">
        <v>3159</v>
      </c>
      <c r="C2217" s="104" t="s">
        <v>3239</v>
      </c>
      <c r="D2217" s="9" t="s">
        <v>3240</v>
      </c>
      <c r="E2217" s="26" t="s">
        <v>3241</v>
      </c>
      <c r="F2217" s="26">
        <v>12</v>
      </c>
      <c r="G2217" s="79">
        <v>2.1</v>
      </c>
      <c r="H2217" s="80">
        <f t="shared" si="356"/>
        <v>1.9949999999999999</v>
      </c>
      <c r="I2217" s="102"/>
      <c r="J2217" s="32" t="s">
        <v>14</v>
      </c>
      <c r="K2217" s="246"/>
      <c r="L2217" s="454"/>
      <c r="M2217" s="455"/>
      <c r="N2217" s="33">
        <f t="shared" si="354"/>
        <v>0</v>
      </c>
      <c r="O2217" s="258">
        <f t="shared" si="355"/>
        <v>0</v>
      </c>
      <c r="P2217" s="262" t="s">
        <v>15</v>
      </c>
    </row>
    <row r="2218" spans="1:25" s="60" customFormat="1" ht="12.75" x14ac:dyDescent="0.2">
      <c r="A2218" s="425"/>
      <c r="B2218" s="425" t="s">
        <v>3159</v>
      </c>
      <c r="C2218" s="62" t="s">
        <v>3242</v>
      </c>
      <c r="D2218" s="10" t="s">
        <v>3955</v>
      </c>
      <c r="E2218" s="36" t="s">
        <v>3241</v>
      </c>
      <c r="F2218" s="36">
        <v>12</v>
      </c>
      <c r="G2218" s="81">
        <v>2.52</v>
      </c>
      <c r="H2218" s="82">
        <f t="shared" si="356"/>
        <v>2.3939999999999997</v>
      </c>
      <c r="I2218" s="83"/>
      <c r="J2218" s="38" t="s">
        <v>14</v>
      </c>
      <c r="K2218" s="247"/>
      <c r="L2218" s="456"/>
      <c r="M2218" s="457"/>
      <c r="N2218" s="39">
        <f t="shared" si="354"/>
        <v>0</v>
      </c>
      <c r="O2218" s="259">
        <f t="shared" si="355"/>
        <v>0</v>
      </c>
      <c r="P2218" s="263" t="s">
        <v>15</v>
      </c>
    </row>
    <row r="2219" spans="1:25" ht="23.25" x14ac:dyDescent="0.35">
      <c r="A2219" s="426"/>
      <c r="B2219" s="426" t="s">
        <v>3159</v>
      </c>
      <c r="D2219" s="252" t="s">
        <v>3243</v>
      </c>
      <c r="E2219" s="71"/>
      <c r="F2219" s="71"/>
      <c r="G2219" s="71"/>
      <c r="H2219" s="71"/>
      <c r="I2219" s="71"/>
      <c r="J2219" s="71"/>
      <c r="K2219" s="71"/>
      <c r="L2219" s="22"/>
      <c r="M2219" s="22"/>
      <c r="O2219" s="22"/>
      <c r="P2219" s="23"/>
      <c r="Q2219" s="60"/>
      <c r="R2219" s="60"/>
      <c r="S2219" s="60"/>
      <c r="T2219" s="60"/>
      <c r="U2219" s="60"/>
      <c r="V2219" s="60"/>
      <c r="W2219" s="60"/>
      <c r="X2219" s="60"/>
      <c r="Y2219" s="60"/>
    </row>
    <row r="2220" spans="1:25" s="60" customFormat="1" ht="12.75" x14ac:dyDescent="0.2">
      <c r="A2220" s="425"/>
      <c r="B2220" s="425" t="s">
        <v>3159</v>
      </c>
      <c r="C2220" s="61" t="s">
        <v>3244</v>
      </c>
      <c r="D2220" s="49" t="s">
        <v>3245</v>
      </c>
      <c r="E2220" s="45" t="s">
        <v>3246</v>
      </c>
      <c r="F2220" s="45">
        <v>8</v>
      </c>
      <c r="G2220" s="153">
        <v>2.1</v>
      </c>
      <c r="H2220" s="154">
        <f t="shared" ref="H2220:H2227" si="357">G2220*0.95</f>
        <v>1.9949999999999999</v>
      </c>
      <c r="I2220" s="28" t="s">
        <v>2287</v>
      </c>
      <c r="J2220" s="28" t="s">
        <v>14</v>
      </c>
      <c r="K2220" s="239"/>
      <c r="L2220" s="458"/>
      <c r="M2220" s="459"/>
      <c r="N2220" s="29">
        <f t="shared" si="354"/>
        <v>0</v>
      </c>
      <c r="O2220" s="257">
        <f t="shared" si="355"/>
        <v>0</v>
      </c>
      <c r="P2220" s="261" t="s">
        <v>15</v>
      </c>
    </row>
    <row r="2221" spans="1:25" s="60" customFormat="1" ht="12.75" x14ac:dyDescent="0.2">
      <c r="A2221" s="425"/>
      <c r="B2221" s="425" t="s">
        <v>3159</v>
      </c>
      <c r="C2221" s="104" t="s">
        <v>3247</v>
      </c>
      <c r="D2221" s="9" t="s">
        <v>3248</v>
      </c>
      <c r="E2221" s="26" t="s">
        <v>3246</v>
      </c>
      <c r="F2221" s="26">
        <v>8</v>
      </c>
      <c r="G2221" s="79">
        <v>2.17</v>
      </c>
      <c r="H2221" s="80">
        <f t="shared" si="357"/>
        <v>2.0614999999999997</v>
      </c>
      <c r="I2221" s="32" t="s">
        <v>2287</v>
      </c>
      <c r="J2221" s="32" t="s">
        <v>14</v>
      </c>
      <c r="K2221" s="246"/>
      <c r="L2221" s="454"/>
      <c r="M2221" s="455"/>
      <c r="N2221" s="33">
        <f t="shared" si="354"/>
        <v>0</v>
      </c>
      <c r="O2221" s="258">
        <f t="shared" si="355"/>
        <v>0</v>
      </c>
      <c r="P2221" s="262" t="s">
        <v>15</v>
      </c>
    </row>
    <row r="2222" spans="1:25" s="60" customFormat="1" ht="12.75" x14ac:dyDescent="0.2">
      <c r="A2222" s="425"/>
      <c r="B2222" s="425" t="s">
        <v>3159</v>
      </c>
      <c r="C2222" s="104" t="s">
        <v>3249</v>
      </c>
      <c r="D2222" s="9" t="s">
        <v>3250</v>
      </c>
      <c r="E2222" s="26" t="s">
        <v>3163</v>
      </c>
      <c r="F2222" s="26">
        <v>8</v>
      </c>
      <c r="G2222" s="79">
        <v>1.97</v>
      </c>
      <c r="H2222" s="80">
        <f t="shared" si="357"/>
        <v>1.8714999999999999</v>
      </c>
      <c r="I2222" s="102" t="s">
        <v>2287</v>
      </c>
      <c r="J2222" s="32" t="s">
        <v>14</v>
      </c>
      <c r="K2222" s="246"/>
      <c r="L2222" s="454"/>
      <c r="M2222" s="455"/>
      <c r="N2222" s="33">
        <f t="shared" si="354"/>
        <v>0</v>
      </c>
      <c r="O2222" s="258">
        <f t="shared" si="355"/>
        <v>0</v>
      </c>
      <c r="P2222" s="262" t="s">
        <v>15</v>
      </c>
    </row>
    <row r="2223" spans="1:25" s="60" customFormat="1" ht="12.75" x14ac:dyDescent="0.2">
      <c r="A2223" s="425"/>
      <c r="B2223" s="425" t="s">
        <v>3159</v>
      </c>
      <c r="C2223" s="104" t="s">
        <v>3251</v>
      </c>
      <c r="D2223" s="9" t="s">
        <v>3252</v>
      </c>
      <c r="E2223" s="26" t="s">
        <v>1942</v>
      </c>
      <c r="F2223" s="26">
        <v>8</v>
      </c>
      <c r="G2223" s="79">
        <v>2.0099999999999998</v>
      </c>
      <c r="H2223" s="80">
        <f t="shared" si="357"/>
        <v>1.9094999999999998</v>
      </c>
      <c r="I2223" s="102" t="s">
        <v>2287</v>
      </c>
      <c r="J2223" s="32" t="s">
        <v>14</v>
      </c>
      <c r="K2223" s="246"/>
      <c r="L2223" s="454"/>
      <c r="M2223" s="455"/>
      <c r="N2223" s="33">
        <f t="shared" si="354"/>
        <v>0</v>
      </c>
      <c r="O2223" s="258">
        <f t="shared" si="355"/>
        <v>0</v>
      </c>
      <c r="P2223" s="262" t="s">
        <v>15</v>
      </c>
    </row>
    <row r="2224" spans="1:25" s="60" customFormat="1" ht="12.75" x14ac:dyDescent="0.2">
      <c r="A2224" s="425"/>
      <c r="B2224" s="425" t="s">
        <v>3159</v>
      </c>
      <c r="C2224" s="104" t="s">
        <v>3253</v>
      </c>
      <c r="D2224" s="9" t="s">
        <v>449</v>
      </c>
      <c r="E2224" s="26" t="s">
        <v>3246</v>
      </c>
      <c r="F2224" s="26">
        <v>8</v>
      </c>
      <c r="G2224" s="79">
        <v>1.65</v>
      </c>
      <c r="H2224" s="80">
        <f t="shared" si="357"/>
        <v>1.5674999999999999</v>
      </c>
      <c r="I2224" s="102" t="s">
        <v>2427</v>
      </c>
      <c r="J2224" s="32" t="s">
        <v>14</v>
      </c>
      <c r="K2224" s="246"/>
      <c r="L2224" s="454"/>
      <c r="M2224" s="455"/>
      <c r="N2224" s="33">
        <f t="shared" si="354"/>
        <v>0</v>
      </c>
      <c r="O2224" s="258">
        <f t="shared" si="355"/>
        <v>0</v>
      </c>
      <c r="P2224" s="262" t="s">
        <v>15</v>
      </c>
    </row>
    <row r="2225" spans="1:25" s="60" customFormat="1" ht="12.75" x14ac:dyDescent="0.2">
      <c r="A2225" s="425"/>
      <c r="B2225" s="425" t="s">
        <v>3159</v>
      </c>
      <c r="C2225" s="104" t="s">
        <v>3254</v>
      </c>
      <c r="D2225" s="9" t="s">
        <v>3255</v>
      </c>
      <c r="E2225" s="26" t="s">
        <v>3256</v>
      </c>
      <c r="F2225" s="26">
        <v>8</v>
      </c>
      <c r="G2225" s="79">
        <v>1.47</v>
      </c>
      <c r="H2225" s="80">
        <f t="shared" si="357"/>
        <v>1.3964999999999999</v>
      </c>
      <c r="I2225" s="102" t="s">
        <v>2287</v>
      </c>
      <c r="J2225" s="32" t="s">
        <v>14</v>
      </c>
      <c r="K2225" s="246"/>
      <c r="L2225" s="454"/>
      <c r="M2225" s="455"/>
      <c r="N2225" s="33">
        <f t="shared" si="354"/>
        <v>0</v>
      </c>
      <c r="O2225" s="258">
        <f t="shared" si="355"/>
        <v>0</v>
      </c>
      <c r="P2225" s="262" t="s">
        <v>15</v>
      </c>
    </row>
    <row r="2226" spans="1:25" s="60" customFormat="1" ht="12.75" x14ac:dyDescent="0.2">
      <c r="A2226" s="425"/>
      <c r="B2226" s="425" t="s">
        <v>3159</v>
      </c>
      <c r="C2226" s="104" t="s">
        <v>3257</v>
      </c>
      <c r="D2226" s="9" t="s">
        <v>3258</v>
      </c>
      <c r="E2226" s="26" t="s">
        <v>3171</v>
      </c>
      <c r="F2226" s="26">
        <v>8</v>
      </c>
      <c r="G2226" s="79">
        <v>1.85</v>
      </c>
      <c r="H2226" s="80">
        <f t="shared" si="357"/>
        <v>1.7575000000000001</v>
      </c>
      <c r="I2226" s="102" t="s">
        <v>2287</v>
      </c>
      <c r="J2226" s="32" t="s">
        <v>14</v>
      </c>
      <c r="K2226" s="246"/>
      <c r="L2226" s="454"/>
      <c r="M2226" s="455"/>
      <c r="N2226" s="33">
        <f t="shared" si="354"/>
        <v>0</v>
      </c>
      <c r="O2226" s="258">
        <f t="shared" si="355"/>
        <v>0</v>
      </c>
      <c r="P2226" s="262" t="s">
        <v>15</v>
      </c>
    </row>
    <row r="2227" spans="1:25" s="60" customFormat="1" ht="12.75" x14ac:dyDescent="0.2">
      <c r="A2227" s="425"/>
      <c r="B2227" s="425" t="s">
        <v>3159</v>
      </c>
      <c r="C2227" s="62" t="s">
        <v>3259</v>
      </c>
      <c r="D2227" s="10" t="s">
        <v>3260</v>
      </c>
      <c r="E2227" s="36" t="s">
        <v>1942</v>
      </c>
      <c r="F2227" s="36">
        <v>8</v>
      </c>
      <c r="G2227" s="81">
        <v>1.96</v>
      </c>
      <c r="H2227" s="82">
        <f t="shared" si="357"/>
        <v>1.8619999999999999</v>
      </c>
      <c r="I2227" s="83" t="s">
        <v>2427</v>
      </c>
      <c r="J2227" s="38" t="s">
        <v>14</v>
      </c>
      <c r="K2227" s="247"/>
      <c r="L2227" s="456"/>
      <c r="M2227" s="457"/>
      <c r="N2227" s="39">
        <f t="shared" si="354"/>
        <v>0</v>
      </c>
      <c r="O2227" s="259">
        <f t="shared" si="355"/>
        <v>0</v>
      </c>
      <c r="P2227" s="263" t="s">
        <v>15</v>
      </c>
    </row>
    <row r="2228" spans="1:25" x14ac:dyDescent="0.2">
      <c r="A2228" s="426"/>
      <c r="B2228" s="426"/>
      <c r="Q2228" s="60"/>
      <c r="R2228" s="60"/>
      <c r="S2228" s="60"/>
      <c r="T2228" s="60"/>
      <c r="U2228" s="60"/>
      <c r="V2228" s="60"/>
      <c r="W2228" s="60"/>
      <c r="X2228" s="60"/>
      <c r="Y2228" s="60"/>
    </row>
    <row r="2229" spans="1:25" x14ac:dyDescent="0.2">
      <c r="A2229" s="426"/>
      <c r="B2229" s="426"/>
      <c r="Q2229" s="60"/>
      <c r="R2229" s="60"/>
      <c r="S2229" s="60"/>
      <c r="T2229" s="60"/>
      <c r="U2229" s="60"/>
      <c r="V2229" s="60"/>
      <c r="W2229" s="60"/>
      <c r="X2229" s="60"/>
      <c r="Y2229" s="60"/>
    </row>
    <row r="2230" spans="1:25" x14ac:dyDescent="0.2">
      <c r="A2230" s="426"/>
      <c r="B2230" s="426"/>
      <c r="Q2230" s="60"/>
      <c r="R2230" s="60"/>
      <c r="S2230" s="60"/>
      <c r="T2230" s="60"/>
      <c r="U2230" s="60"/>
      <c r="V2230" s="60"/>
      <c r="W2230" s="60"/>
      <c r="X2230" s="60"/>
      <c r="Y2230" s="60"/>
    </row>
    <row r="2231" spans="1:25" x14ac:dyDescent="0.2">
      <c r="A2231" s="426"/>
      <c r="B2231" s="426"/>
      <c r="Q2231" s="60"/>
      <c r="R2231" s="60"/>
      <c r="S2231" s="60"/>
      <c r="T2231" s="60"/>
      <c r="U2231" s="60"/>
      <c r="V2231" s="60"/>
      <c r="W2231" s="60"/>
      <c r="X2231" s="60"/>
      <c r="Y2231" s="60"/>
    </row>
    <row r="2232" spans="1:25" x14ac:dyDescent="0.2">
      <c r="A2232" s="426"/>
      <c r="B2232" s="426"/>
      <c r="Q2232" s="60"/>
      <c r="R2232" s="60"/>
      <c r="S2232" s="60"/>
      <c r="T2232" s="60"/>
      <c r="U2232" s="60"/>
      <c r="V2232" s="60"/>
      <c r="W2232" s="60"/>
      <c r="X2232" s="60"/>
      <c r="Y2232" s="60"/>
    </row>
    <row r="2233" spans="1:25" ht="14.25" customHeight="1" x14ac:dyDescent="0.2">
      <c r="A2233" s="427"/>
      <c r="B2233" s="427"/>
      <c r="C2233" s="24"/>
      <c r="D2233" s="24"/>
      <c r="E2233" s="477" t="s">
        <v>41</v>
      </c>
      <c r="F2233" s="478" t="s">
        <v>39</v>
      </c>
      <c r="G2233" s="479" t="s">
        <v>6</v>
      </c>
      <c r="H2233" s="481" t="s">
        <v>51</v>
      </c>
      <c r="I2233" s="482" t="s">
        <v>2</v>
      </c>
      <c r="J2233" s="483" t="s">
        <v>3</v>
      </c>
      <c r="K2233" s="484" t="s">
        <v>38</v>
      </c>
      <c r="L2233" s="460" t="s">
        <v>7</v>
      </c>
      <c r="M2233" s="461"/>
      <c r="N2233" s="461"/>
      <c r="O2233" s="461"/>
      <c r="P2233" s="462"/>
      <c r="Q2233" s="60"/>
      <c r="R2233" s="60"/>
      <c r="S2233" s="60"/>
      <c r="T2233" s="60"/>
      <c r="U2233" s="60"/>
      <c r="V2233" s="60"/>
      <c r="W2233" s="60"/>
      <c r="X2233" s="60"/>
      <c r="Y2233" s="60"/>
    </row>
    <row r="2234" spans="1:25" ht="14.25" customHeight="1" x14ac:dyDescent="0.2">
      <c r="A2234" s="426"/>
      <c r="B2234" s="426"/>
      <c r="C2234" s="463" t="s">
        <v>0</v>
      </c>
      <c r="D2234" s="464" t="s">
        <v>1</v>
      </c>
      <c r="E2234" s="477"/>
      <c r="F2234" s="478"/>
      <c r="G2234" s="480"/>
      <c r="H2234" s="481"/>
      <c r="I2234" s="482"/>
      <c r="J2234" s="483"/>
      <c r="K2234" s="484"/>
      <c r="L2234" s="466" t="s">
        <v>8</v>
      </c>
      <c r="M2234" s="467"/>
      <c r="N2234" s="470" t="s">
        <v>4</v>
      </c>
      <c r="O2234" s="472" t="s">
        <v>9</v>
      </c>
      <c r="P2234" s="473" t="s">
        <v>52</v>
      </c>
      <c r="Q2234" s="60"/>
      <c r="R2234" s="60"/>
      <c r="S2234" s="60"/>
      <c r="T2234" s="60"/>
      <c r="U2234" s="60"/>
      <c r="V2234" s="60"/>
      <c r="W2234" s="60"/>
      <c r="X2234" s="60"/>
      <c r="Y2234" s="60"/>
    </row>
    <row r="2235" spans="1:25" x14ac:dyDescent="0.2">
      <c r="A2235" s="426"/>
      <c r="B2235" s="426"/>
      <c r="C2235" s="463"/>
      <c r="D2235" s="465"/>
      <c r="E2235" s="477"/>
      <c r="F2235" s="478"/>
      <c r="G2235" s="479"/>
      <c r="H2235" s="481"/>
      <c r="I2235" s="482"/>
      <c r="J2235" s="483"/>
      <c r="K2235" s="484"/>
      <c r="L2235" s="468"/>
      <c r="M2235" s="469"/>
      <c r="N2235" s="471"/>
      <c r="O2235" s="472"/>
      <c r="P2235" s="473"/>
      <c r="Q2235" s="60"/>
      <c r="R2235" s="60"/>
      <c r="S2235" s="60"/>
      <c r="T2235" s="60"/>
      <c r="U2235" s="60"/>
      <c r="V2235" s="60"/>
      <c r="W2235" s="60"/>
      <c r="X2235" s="60"/>
      <c r="Y2235" s="60"/>
    </row>
    <row r="2236" spans="1:25" ht="23.25" x14ac:dyDescent="0.35">
      <c r="A2236" s="426" t="s">
        <v>3807</v>
      </c>
      <c r="B2236" s="426" t="s">
        <v>3159</v>
      </c>
      <c r="D2236" s="252" t="s">
        <v>3261</v>
      </c>
      <c r="E2236" s="252"/>
      <c r="F2236" s="252"/>
      <c r="G2236" s="252"/>
      <c r="H2236" s="252"/>
      <c r="I2236" s="252"/>
      <c r="J2236" s="252"/>
      <c r="K2236" s="252"/>
      <c r="L2236" s="252"/>
      <c r="M2236" s="252"/>
      <c r="N2236" s="252"/>
      <c r="O2236" s="252"/>
      <c r="P2236" s="252"/>
      <c r="Q2236" s="60"/>
      <c r="R2236" s="60"/>
      <c r="S2236" s="60"/>
      <c r="T2236" s="60"/>
      <c r="U2236" s="60"/>
      <c r="V2236" s="60"/>
      <c r="W2236" s="60"/>
      <c r="X2236" s="60"/>
      <c r="Y2236" s="60"/>
    </row>
    <row r="2237" spans="1:25" s="60" customFormat="1" ht="12.75" x14ac:dyDescent="0.2">
      <c r="A2237" s="425" t="s">
        <v>3807</v>
      </c>
      <c r="B2237" s="425" t="s">
        <v>3159</v>
      </c>
      <c r="C2237" s="61" t="s">
        <v>3262</v>
      </c>
      <c r="D2237" s="49" t="s">
        <v>3162</v>
      </c>
      <c r="E2237" s="45" t="s">
        <v>1726</v>
      </c>
      <c r="F2237" s="45">
        <v>1</v>
      </c>
      <c r="G2237" s="153">
        <v>32.9</v>
      </c>
      <c r="H2237" s="154">
        <f t="shared" ref="H2237:H2262" si="358">G2237*0.95</f>
        <v>31.254999999999995</v>
      </c>
      <c r="I2237" s="149" t="s">
        <v>3164</v>
      </c>
      <c r="J2237" s="28" t="s">
        <v>14</v>
      </c>
      <c r="K2237" s="266"/>
      <c r="L2237" s="458"/>
      <c r="M2237" s="459"/>
      <c r="N2237" s="29">
        <f t="shared" ref="N2237:N2283" si="359">O2237*G2237</f>
        <v>0</v>
      </c>
      <c r="O2237" s="257">
        <f t="shared" ref="O2237:O2283" si="360">M2237+L2237*F2237</f>
        <v>0</v>
      </c>
      <c r="P2237" s="261" t="s">
        <v>15</v>
      </c>
    </row>
    <row r="2238" spans="1:25" s="60" customFormat="1" ht="12.75" x14ac:dyDescent="0.2">
      <c r="A2238" s="425" t="s">
        <v>3807</v>
      </c>
      <c r="B2238" s="425" t="s">
        <v>3159</v>
      </c>
      <c r="C2238" s="104" t="s">
        <v>3263</v>
      </c>
      <c r="D2238" s="9" t="s">
        <v>3166</v>
      </c>
      <c r="E2238" s="26" t="s">
        <v>1794</v>
      </c>
      <c r="F2238" s="26">
        <v>1</v>
      </c>
      <c r="G2238" s="79">
        <v>11.71</v>
      </c>
      <c r="H2238" s="80">
        <f t="shared" si="358"/>
        <v>11.124500000000001</v>
      </c>
      <c r="I2238" s="102" t="s">
        <v>1848</v>
      </c>
      <c r="J2238" s="32" t="s">
        <v>14</v>
      </c>
      <c r="K2238" s="246"/>
      <c r="L2238" s="454"/>
      <c r="M2238" s="455"/>
      <c r="N2238" s="33">
        <f t="shared" si="359"/>
        <v>0</v>
      </c>
      <c r="O2238" s="258">
        <f t="shared" si="360"/>
        <v>0</v>
      </c>
      <c r="P2238" s="262" t="s">
        <v>15</v>
      </c>
    </row>
    <row r="2239" spans="1:25" s="60" customFormat="1" ht="12.75" x14ac:dyDescent="0.2">
      <c r="A2239" s="425" t="s">
        <v>3807</v>
      </c>
      <c r="B2239" s="425" t="s">
        <v>3159</v>
      </c>
      <c r="C2239" s="104" t="s">
        <v>3264</v>
      </c>
      <c r="D2239" s="9" t="s">
        <v>3168</v>
      </c>
      <c r="E2239" s="26" t="s">
        <v>1794</v>
      </c>
      <c r="F2239" s="26">
        <v>1</v>
      </c>
      <c r="G2239" s="79">
        <v>28.8</v>
      </c>
      <c r="H2239" s="80">
        <f t="shared" si="358"/>
        <v>27.36</v>
      </c>
      <c r="I2239" s="102" t="s">
        <v>1848</v>
      </c>
      <c r="J2239" s="32" t="s">
        <v>14</v>
      </c>
      <c r="K2239" s="246"/>
      <c r="L2239" s="454"/>
      <c r="M2239" s="455"/>
      <c r="N2239" s="33">
        <f t="shared" si="359"/>
        <v>0</v>
      </c>
      <c r="O2239" s="258">
        <f t="shared" si="360"/>
        <v>0</v>
      </c>
      <c r="P2239" s="262" t="s">
        <v>15</v>
      </c>
    </row>
    <row r="2240" spans="1:25" s="60" customFormat="1" ht="12.75" x14ac:dyDescent="0.2">
      <c r="A2240" s="425" t="s">
        <v>3807</v>
      </c>
      <c r="B2240" s="425" t="s">
        <v>3159</v>
      </c>
      <c r="C2240" s="104" t="s">
        <v>3265</v>
      </c>
      <c r="D2240" s="9" t="s">
        <v>3170</v>
      </c>
      <c r="E2240" s="26" t="s">
        <v>1794</v>
      </c>
      <c r="F2240" s="26">
        <v>1</v>
      </c>
      <c r="G2240" s="79">
        <v>52</v>
      </c>
      <c r="H2240" s="80">
        <f t="shared" si="358"/>
        <v>49.4</v>
      </c>
      <c r="I2240" s="102" t="s">
        <v>1848</v>
      </c>
      <c r="J2240" s="32" t="s">
        <v>14</v>
      </c>
      <c r="K2240" s="246"/>
      <c r="L2240" s="454"/>
      <c r="M2240" s="455"/>
      <c r="N2240" s="33">
        <f t="shared" si="359"/>
        <v>0</v>
      </c>
      <c r="O2240" s="258">
        <f t="shared" si="360"/>
        <v>0</v>
      </c>
      <c r="P2240" s="262" t="s">
        <v>15</v>
      </c>
    </row>
    <row r="2241" spans="1:16" s="60" customFormat="1" ht="12.75" x14ac:dyDescent="0.2">
      <c r="A2241" s="425" t="s">
        <v>3807</v>
      </c>
      <c r="B2241" s="425" t="s">
        <v>3159</v>
      </c>
      <c r="C2241" s="104" t="s">
        <v>3266</v>
      </c>
      <c r="D2241" s="9" t="s">
        <v>3173</v>
      </c>
      <c r="E2241" s="26" t="s">
        <v>1794</v>
      </c>
      <c r="F2241" s="26">
        <v>1</v>
      </c>
      <c r="G2241" s="79">
        <v>61</v>
      </c>
      <c r="H2241" s="80">
        <f t="shared" si="358"/>
        <v>57.949999999999996</v>
      </c>
      <c r="I2241" s="102" t="s">
        <v>1848</v>
      </c>
      <c r="J2241" s="32" t="s">
        <v>14</v>
      </c>
      <c r="K2241" s="246"/>
      <c r="L2241" s="454"/>
      <c r="M2241" s="455"/>
      <c r="N2241" s="33">
        <f t="shared" si="359"/>
        <v>0</v>
      </c>
      <c r="O2241" s="258">
        <f t="shared" si="360"/>
        <v>0</v>
      </c>
      <c r="P2241" s="262" t="s">
        <v>15</v>
      </c>
    </row>
    <row r="2242" spans="1:16" s="60" customFormat="1" ht="12.75" x14ac:dyDescent="0.2">
      <c r="A2242" s="425" t="s">
        <v>3807</v>
      </c>
      <c r="B2242" s="425" t="s">
        <v>3159</v>
      </c>
      <c r="C2242" s="104" t="s">
        <v>3267</v>
      </c>
      <c r="D2242" s="9" t="s">
        <v>3175</v>
      </c>
      <c r="E2242" s="26" t="s">
        <v>1794</v>
      </c>
      <c r="F2242" s="26">
        <v>1</v>
      </c>
      <c r="G2242" s="79">
        <v>20.420000000000002</v>
      </c>
      <c r="H2242" s="80">
        <f t="shared" si="358"/>
        <v>19.399000000000001</v>
      </c>
      <c r="I2242" s="102" t="s">
        <v>1848</v>
      </c>
      <c r="J2242" s="32" t="s">
        <v>14</v>
      </c>
      <c r="K2242" s="246"/>
      <c r="L2242" s="454"/>
      <c r="M2242" s="455"/>
      <c r="N2242" s="33">
        <f t="shared" si="359"/>
        <v>0</v>
      </c>
      <c r="O2242" s="258">
        <f t="shared" si="360"/>
        <v>0</v>
      </c>
      <c r="P2242" s="262" t="s">
        <v>15</v>
      </c>
    </row>
    <row r="2243" spans="1:16" s="60" customFormat="1" ht="12.75" x14ac:dyDescent="0.2">
      <c r="A2243" s="425" t="s">
        <v>3807</v>
      </c>
      <c r="B2243" s="425" t="s">
        <v>3159</v>
      </c>
      <c r="C2243" s="104" t="s">
        <v>3268</v>
      </c>
      <c r="D2243" s="9" t="s">
        <v>3177</v>
      </c>
      <c r="E2243" s="26" t="s">
        <v>1794</v>
      </c>
      <c r="F2243" s="26">
        <v>1</v>
      </c>
      <c r="G2243" s="79">
        <v>9.73</v>
      </c>
      <c r="H2243" s="80">
        <f t="shared" si="358"/>
        <v>9.2434999999999992</v>
      </c>
      <c r="I2243" s="102" t="s">
        <v>1848</v>
      </c>
      <c r="J2243" s="32" t="s">
        <v>14</v>
      </c>
      <c r="K2243" s="246"/>
      <c r="L2243" s="454"/>
      <c r="M2243" s="455"/>
      <c r="N2243" s="33">
        <f t="shared" si="359"/>
        <v>0</v>
      </c>
      <c r="O2243" s="258">
        <f t="shared" si="360"/>
        <v>0</v>
      </c>
      <c r="P2243" s="262" t="s">
        <v>15</v>
      </c>
    </row>
    <row r="2244" spans="1:16" s="60" customFormat="1" ht="12.75" x14ac:dyDescent="0.2">
      <c r="A2244" s="425" t="s">
        <v>3807</v>
      </c>
      <c r="B2244" s="425" t="s">
        <v>3159</v>
      </c>
      <c r="C2244" s="104" t="s">
        <v>3269</v>
      </c>
      <c r="D2244" s="9" t="s">
        <v>3179</v>
      </c>
      <c r="E2244" s="26" t="s">
        <v>1794</v>
      </c>
      <c r="F2244" s="26">
        <v>1</v>
      </c>
      <c r="G2244" s="79">
        <v>9.73</v>
      </c>
      <c r="H2244" s="80">
        <f t="shared" si="358"/>
        <v>9.2434999999999992</v>
      </c>
      <c r="I2244" s="102" t="s">
        <v>1848</v>
      </c>
      <c r="J2244" s="32" t="s">
        <v>14</v>
      </c>
      <c r="K2244" s="246"/>
      <c r="L2244" s="454"/>
      <c r="M2244" s="455"/>
      <c r="N2244" s="33">
        <f t="shared" si="359"/>
        <v>0</v>
      </c>
      <c r="O2244" s="258">
        <f t="shared" si="360"/>
        <v>0</v>
      </c>
      <c r="P2244" s="262" t="s">
        <v>15</v>
      </c>
    </row>
    <row r="2245" spans="1:16" s="60" customFormat="1" ht="12.75" x14ac:dyDescent="0.2">
      <c r="A2245" s="425" t="s">
        <v>3807</v>
      </c>
      <c r="B2245" s="425" t="s">
        <v>3159</v>
      </c>
      <c r="C2245" s="104" t="s">
        <v>3270</v>
      </c>
      <c r="D2245" s="9" t="s">
        <v>3181</v>
      </c>
      <c r="E2245" s="26" t="s">
        <v>1794</v>
      </c>
      <c r="F2245" s="26">
        <v>1</v>
      </c>
      <c r="G2245" s="79">
        <v>15.7</v>
      </c>
      <c r="H2245" s="80">
        <f t="shared" si="358"/>
        <v>14.914999999999999</v>
      </c>
      <c r="I2245" s="102" t="s">
        <v>1848</v>
      </c>
      <c r="J2245" s="32" t="s">
        <v>14</v>
      </c>
      <c r="K2245" s="246"/>
      <c r="L2245" s="454"/>
      <c r="M2245" s="455"/>
      <c r="N2245" s="33">
        <f t="shared" si="359"/>
        <v>0</v>
      </c>
      <c r="O2245" s="258">
        <f t="shared" si="360"/>
        <v>0</v>
      </c>
      <c r="P2245" s="262" t="s">
        <v>15</v>
      </c>
    </row>
    <row r="2246" spans="1:16" s="60" customFormat="1" ht="12.75" x14ac:dyDescent="0.2">
      <c r="A2246" s="425" t="s">
        <v>3807</v>
      </c>
      <c r="B2246" s="425" t="s">
        <v>3159</v>
      </c>
      <c r="C2246" s="104" t="s">
        <v>3271</v>
      </c>
      <c r="D2246" s="9" t="s">
        <v>3183</v>
      </c>
      <c r="E2246" s="26" t="s">
        <v>1794</v>
      </c>
      <c r="F2246" s="26">
        <v>1</v>
      </c>
      <c r="G2246" s="79">
        <v>16</v>
      </c>
      <c r="H2246" s="80">
        <f t="shared" si="358"/>
        <v>15.2</v>
      </c>
      <c r="I2246" s="102" t="s">
        <v>1848</v>
      </c>
      <c r="J2246" s="32" t="s">
        <v>14</v>
      </c>
      <c r="K2246" s="246"/>
      <c r="L2246" s="454"/>
      <c r="M2246" s="455"/>
      <c r="N2246" s="33">
        <f t="shared" si="359"/>
        <v>0</v>
      </c>
      <c r="O2246" s="258">
        <f t="shared" si="360"/>
        <v>0</v>
      </c>
      <c r="P2246" s="262" t="s">
        <v>15</v>
      </c>
    </row>
    <row r="2247" spans="1:16" s="60" customFormat="1" ht="12.75" x14ac:dyDescent="0.2">
      <c r="A2247" s="425" t="s">
        <v>3807</v>
      </c>
      <c r="B2247" s="425" t="s">
        <v>3159</v>
      </c>
      <c r="C2247" s="104" t="s">
        <v>3272</v>
      </c>
      <c r="D2247" s="9" t="s">
        <v>3185</v>
      </c>
      <c r="E2247" s="26" t="s">
        <v>1794</v>
      </c>
      <c r="F2247" s="26">
        <v>1</v>
      </c>
      <c r="G2247" s="79">
        <v>8.3000000000000007</v>
      </c>
      <c r="H2247" s="80">
        <f t="shared" si="358"/>
        <v>7.8850000000000007</v>
      </c>
      <c r="I2247" s="32" t="s">
        <v>1848</v>
      </c>
      <c r="J2247" s="32" t="s">
        <v>14</v>
      </c>
      <c r="K2247" s="18"/>
      <c r="L2247" s="454"/>
      <c r="M2247" s="455"/>
      <c r="N2247" s="33">
        <f t="shared" si="359"/>
        <v>0</v>
      </c>
      <c r="O2247" s="258">
        <f t="shared" si="360"/>
        <v>0</v>
      </c>
      <c r="P2247" s="262" t="s">
        <v>15</v>
      </c>
    </row>
    <row r="2248" spans="1:16" s="60" customFormat="1" ht="12.75" x14ac:dyDescent="0.2">
      <c r="A2248" s="425" t="s">
        <v>3807</v>
      </c>
      <c r="B2248" s="425" t="s">
        <v>3159</v>
      </c>
      <c r="C2248" s="104" t="s">
        <v>3273</v>
      </c>
      <c r="D2248" s="9" t="s">
        <v>3187</v>
      </c>
      <c r="E2248" s="26" t="s">
        <v>1794</v>
      </c>
      <c r="F2248" s="26">
        <v>1</v>
      </c>
      <c r="G2248" s="79">
        <v>15.35</v>
      </c>
      <c r="H2248" s="80">
        <f t="shared" si="358"/>
        <v>14.5825</v>
      </c>
      <c r="I2248" s="32" t="s">
        <v>1848</v>
      </c>
      <c r="J2248" s="32" t="s">
        <v>14</v>
      </c>
      <c r="K2248" s="18"/>
      <c r="L2248" s="454"/>
      <c r="M2248" s="455"/>
      <c r="N2248" s="33">
        <f t="shared" si="359"/>
        <v>0</v>
      </c>
      <c r="O2248" s="258">
        <f t="shared" si="360"/>
        <v>0</v>
      </c>
      <c r="P2248" s="262" t="s">
        <v>15</v>
      </c>
    </row>
    <row r="2249" spans="1:16" s="60" customFormat="1" ht="12.75" x14ac:dyDescent="0.2">
      <c r="A2249" s="425" t="s">
        <v>3807</v>
      </c>
      <c r="B2249" s="425" t="s">
        <v>3159</v>
      </c>
      <c r="C2249" s="104" t="s">
        <v>3274</v>
      </c>
      <c r="D2249" s="9" t="s">
        <v>3189</v>
      </c>
      <c r="E2249" s="26" t="s">
        <v>1794</v>
      </c>
      <c r="F2249" s="26">
        <v>1</v>
      </c>
      <c r="G2249" s="79">
        <v>12.78</v>
      </c>
      <c r="H2249" s="80">
        <f t="shared" si="358"/>
        <v>12.140999999999998</v>
      </c>
      <c r="I2249" s="32" t="s">
        <v>1848</v>
      </c>
      <c r="J2249" s="32" t="s">
        <v>14</v>
      </c>
      <c r="K2249" s="18"/>
      <c r="L2249" s="454"/>
      <c r="M2249" s="455"/>
      <c r="N2249" s="33">
        <f t="shared" si="359"/>
        <v>0</v>
      </c>
      <c r="O2249" s="258">
        <f t="shared" si="360"/>
        <v>0</v>
      </c>
      <c r="P2249" s="262" t="s">
        <v>15</v>
      </c>
    </row>
    <row r="2250" spans="1:16" s="60" customFormat="1" ht="12.75" x14ac:dyDescent="0.2">
      <c r="A2250" s="425" t="s">
        <v>3807</v>
      </c>
      <c r="B2250" s="425" t="s">
        <v>3159</v>
      </c>
      <c r="C2250" s="104" t="s">
        <v>3275</v>
      </c>
      <c r="D2250" s="9" t="s">
        <v>3191</v>
      </c>
      <c r="E2250" s="26" t="s">
        <v>1794</v>
      </c>
      <c r="F2250" s="26">
        <v>1</v>
      </c>
      <c r="G2250" s="79">
        <v>6.25</v>
      </c>
      <c r="H2250" s="80">
        <f t="shared" si="358"/>
        <v>5.9375</v>
      </c>
      <c r="I2250" s="32" t="s">
        <v>1848</v>
      </c>
      <c r="J2250" s="32" t="s">
        <v>14</v>
      </c>
      <c r="K2250" s="18"/>
      <c r="L2250" s="454"/>
      <c r="M2250" s="455"/>
      <c r="N2250" s="33">
        <f t="shared" si="359"/>
        <v>0</v>
      </c>
      <c r="O2250" s="258">
        <f t="shared" si="360"/>
        <v>0</v>
      </c>
      <c r="P2250" s="262" t="s">
        <v>15</v>
      </c>
    </row>
    <row r="2251" spans="1:16" s="60" customFormat="1" ht="12.75" x14ac:dyDescent="0.2">
      <c r="A2251" s="425" t="s">
        <v>3807</v>
      </c>
      <c r="B2251" s="425" t="s">
        <v>3159</v>
      </c>
      <c r="C2251" s="104" t="s">
        <v>3276</v>
      </c>
      <c r="D2251" s="9" t="s">
        <v>3194</v>
      </c>
      <c r="E2251" s="26" t="s">
        <v>1794</v>
      </c>
      <c r="F2251" s="26">
        <v>1</v>
      </c>
      <c r="G2251" s="79">
        <v>5.99</v>
      </c>
      <c r="H2251" s="80">
        <f t="shared" si="358"/>
        <v>5.6905000000000001</v>
      </c>
      <c r="I2251" s="32" t="s">
        <v>1848</v>
      </c>
      <c r="J2251" s="32" t="s">
        <v>14</v>
      </c>
      <c r="K2251" s="18"/>
      <c r="L2251" s="454"/>
      <c r="M2251" s="455"/>
      <c r="N2251" s="33">
        <f t="shared" si="359"/>
        <v>0</v>
      </c>
      <c r="O2251" s="258">
        <f t="shared" si="360"/>
        <v>0</v>
      </c>
      <c r="P2251" s="262" t="s">
        <v>15</v>
      </c>
    </row>
    <row r="2252" spans="1:16" s="60" customFormat="1" ht="12.75" x14ac:dyDescent="0.2">
      <c r="A2252" s="425" t="s">
        <v>3807</v>
      </c>
      <c r="B2252" s="425" t="s">
        <v>3159</v>
      </c>
      <c r="C2252" s="104" t="s">
        <v>3277</v>
      </c>
      <c r="D2252" s="9" t="s">
        <v>3898</v>
      </c>
      <c r="E2252" s="26" t="s">
        <v>1794</v>
      </c>
      <c r="F2252" s="26">
        <v>1</v>
      </c>
      <c r="G2252" s="79">
        <v>35</v>
      </c>
      <c r="H2252" s="80">
        <f t="shared" si="358"/>
        <v>33.25</v>
      </c>
      <c r="I2252" s="32" t="s">
        <v>2392</v>
      </c>
      <c r="J2252" s="32" t="s">
        <v>14</v>
      </c>
      <c r="K2252" s="18"/>
      <c r="L2252" s="454"/>
      <c r="M2252" s="455"/>
      <c r="N2252" s="33">
        <f t="shared" si="359"/>
        <v>0</v>
      </c>
      <c r="O2252" s="258">
        <f t="shared" si="360"/>
        <v>0</v>
      </c>
      <c r="P2252" s="262" t="s">
        <v>15</v>
      </c>
    </row>
    <row r="2253" spans="1:16" s="60" customFormat="1" ht="12.75" x14ac:dyDescent="0.2">
      <c r="A2253" s="425" t="s">
        <v>3807</v>
      </c>
      <c r="B2253" s="425" t="s">
        <v>3159</v>
      </c>
      <c r="C2253" s="104" t="s">
        <v>3278</v>
      </c>
      <c r="D2253" s="9" t="s">
        <v>3197</v>
      </c>
      <c r="E2253" s="26" t="s">
        <v>1794</v>
      </c>
      <c r="F2253" s="26">
        <v>1</v>
      </c>
      <c r="G2253" s="79">
        <v>33</v>
      </c>
      <c r="H2253" s="80">
        <f t="shared" si="358"/>
        <v>31.349999999999998</v>
      </c>
      <c r="I2253" s="32" t="s">
        <v>2392</v>
      </c>
      <c r="J2253" s="32" t="s">
        <v>14</v>
      </c>
      <c r="K2253" s="18"/>
      <c r="L2253" s="454"/>
      <c r="M2253" s="455"/>
      <c r="N2253" s="33">
        <f t="shared" si="359"/>
        <v>0</v>
      </c>
      <c r="O2253" s="258">
        <f t="shared" si="360"/>
        <v>0</v>
      </c>
      <c r="P2253" s="262" t="s">
        <v>15</v>
      </c>
    </row>
    <row r="2254" spans="1:16" s="60" customFormat="1" ht="12.75" x14ac:dyDescent="0.2">
      <c r="A2254" s="425" t="s">
        <v>3807</v>
      </c>
      <c r="B2254" s="425" t="s">
        <v>3159</v>
      </c>
      <c r="C2254" s="104" t="s">
        <v>3279</v>
      </c>
      <c r="D2254" s="9" t="s">
        <v>3199</v>
      </c>
      <c r="E2254" s="26" t="s">
        <v>1794</v>
      </c>
      <c r="F2254" s="26">
        <v>1</v>
      </c>
      <c r="G2254" s="79">
        <v>14.08</v>
      </c>
      <c r="H2254" s="80">
        <f t="shared" si="358"/>
        <v>13.375999999999999</v>
      </c>
      <c r="I2254" s="32" t="s">
        <v>122</v>
      </c>
      <c r="J2254" s="32" t="s">
        <v>14</v>
      </c>
      <c r="K2254" s="18"/>
      <c r="L2254" s="454"/>
      <c r="M2254" s="455"/>
      <c r="N2254" s="33">
        <f t="shared" si="359"/>
        <v>0</v>
      </c>
      <c r="O2254" s="258">
        <f t="shared" si="360"/>
        <v>0</v>
      </c>
      <c r="P2254" s="262" t="s">
        <v>15</v>
      </c>
    </row>
    <row r="2255" spans="1:16" s="60" customFormat="1" ht="12.75" x14ac:dyDescent="0.2">
      <c r="A2255" s="425" t="s">
        <v>3807</v>
      </c>
      <c r="B2255" s="425" t="s">
        <v>3159</v>
      </c>
      <c r="C2255" s="104" t="s">
        <v>3280</v>
      </c>
      <c r="D2255" s="9" t="s">
        <v>3201</v>
      </c>
      <c r="E2255" s="26" t="s">
        <v>1794</v>
      </c>
      <c r="F2255" s="26">
        <v>1</v>
      </c>
      <c r="G2255" s="79">
        <v>15.16</v>
      </c>
      <c r="H2255" s="80">
        <f t="shared" si="358"/>
        <v>14.401999999999999</v>
      </c>
      <c r="I2255" s="32" t="s">
        <v>122</v>
      </c>
      <c r="J2255" s="32" t="s">
        <v>14</v>
      </c>
      <c r="K2255" s="18"/>
      <c r="L2255" s="454"/>
      <c r="M2255" s="455"/>
      <c r="N2255" s="33">
        <f t="shared" si="359"/>
        <v>0</v>
      </c>
      <c r="O2255" s="258">
        <f t="shared" si="360"/>
        <v>0</v>
      </c>
      <c r="P2255" s="262" t="s">
        <v>15</v>
      </c>
    </row>
    <row r="2256" spans="1:16" s="60" customFormat="1" ht="12.75" x14ac:dyDescent="0.2">
      <c r="A2256" s="425" t="s">
        <v>3807</v>
      </c>
      <c r="B2256" s="425" t="s">
        <v>3159</v>
      </c>
      <c r="C2256" s="104" t="s">
        <v>3281</v>
      </c>
      <c r="D2256" s="9" t="s">
        <v>3203</v>
      </c>
      <c r="E2256" s="26" t="s">
        <v>1794</v>
      </c>
      <c r="F2256" s="26">
        <v>1</v>
      </c>
      <c r="G2256" s="79">
        <v>18.54</v>
      </c>
      <c r="H2256" s="80">
        <f t="shared" si="358"/>
        <v>17.613</v>
      </c>
      <c r="I2256" s="32" t="s">
        <v>122</v>
      </c>
      <c r="J2256" s="32" t="s">
        <v>14</v>
      </c>
      <c r="K2256" s="18"/>
      <c r="L2256" s="454"/>
      <c r="M2256" s="455"/>
      <c r="N2256" s="33">
        <f t="shared" si="359"/>
        <v>0</v>
      </c>
      <c r="O2256" s="258">
        <f t="shared" si="360"/>
        <v>0</v>
      </c>
      <c r="P2256" s="262" t="s">
        <v>15</v>
      </c>
    </row>
    <row r="2257" spans="1:25" s="60" customFormat="1" ht="12.75" x14ac:dyDescent="0.2">
      <c r="A2257" s="425" t="s">
        <v>3807</v>
      </c>
      <c r="B2257" s="425" t="s">
        <v>3159</v>
      </c>
      <c r="C2257" s="104" t="s">
        <v>3282</v>
      </c>
      <c r="D2257" s="9" t="s">
        <v>3207</v>
      </c>
      <c r="E2257" s="26" t="s">
        <v>1794</v>
      </c>
      <c r="F2257" s="26">
        <v>1</v>
      </c>
      <c r="G2257" s="79">
        <v>24</v>
      </c>
      <c r="H2257" s="80">
        <f t="shared" si="358"/>
        <v>22.799999999999997</v>
      </c>
      <c r="I2257" s="32" t="s">
        <v>1848</v>
      </c>
      <c r="J2257" s="32" t="s">
        <v>14</v>
      </c>
      <c r="K2257" s="18"/>
      <c r="L2257" s="454"/>
      <c r="M2257" s="455"/>
      <c r="N2257" s="33">
        <f t="shared" si="359"/>
        <v>0</v>
      </c>
      <c r="O2257" s="258">
        <f t="shared" si="360"/>
        <v>0</v>
      </c>
      <c r="P2257" s="262" t="s">
        <v>15</v>
      </c>
    </row>
    <row r="2258" spans="1:25" s="60" customFormat="1" ht="12.75" x14ac:dyDescent="0.2">
      <c r="A2258" s="425" t="s">
        <v>3807</v>
      </c>
      <c r="B2258" s="425" t="s">
        <v>3159</v>
      </c>
      <c r="C2258" s="104" t="s">
        <v>3283</v>
      </c>
      <c r="D2258" s="9" t="s">
        <v>3209</v>
      </c>
      <c r="E2258" s="26" t="s">
        <v>1794</v>
      </c>
      <c r="F2258" s="26">
        <v>1</v>
      </c>
      <c r="G2258" s="79">
        <v>32.619999999999997</v>
      </c>
      <c r="H2258" s="80">
        <f t="shared" si="358"/>
        <v>30.988999999999997</v>
      </c>
      <c r="I2258" s="32" t="s">
        <v>1848</v>
      </c>
      <c r="J2258" s="32" t="s">
        <v>14</v>
      </c>
      <c r="K2258" s="18"/>
      <c r="L2258" s="454"/>
      <c r="M2258" s="455"/>
      <c r="N2258" s="33">
        <f t="shared" si="359"/>
        <v>0</v>
      </c>
      <c r="O2258" s="258">
        <f t="shared" si="360"/>
        <v>0</v>
      </c>
      <c r="P2258" s="262" t="s">
        <v>15</v>
      </c>
    </row>
    <row r="2259" spans="1:25" s="60" customFormat="1" ht="12.75" x14ac:dyDescent="0.2">
      <c r="A2259" s="425" t="s">
        <v>3807</v>
      </c>
      <c r="B2259" s="425" t="s">
        <v>3159</v>
      </c>
      <c r="C2259" s="104" t="s">
        <v>3284</v>
      </c>
      <c r="D2259" s="9" t="s">
        <v>3211</v>
      </c>
      <c r="E2259" s="26" t="s">
        <v>1794</v>
      </c>
      <c r="F2259" s="26">
        <v>1</v>
      </c>
      <c r="G2259" s="79">
        <v>21.96</v>
      </c>
      <c r="H2259" s="80">
        <f t="shared" si="358"/>
        <v>20.861999999999998</v>
      </c>
      <c r="I2259" s="32" t="s">
        <v>1848</v>
      </c>
      <c r="J2259" s="32" t="s">
        <v>14</v>
      </c>
      <c r="K2259" s="18"/>
      <c r="L2259" s="454"/>
      <c r="M2259" s="455"/>
      <c r="N2259" s="33">
        <f t="shared" si="359"/>
        <v>0</v>
      </c>
      <c r="O2259" s="258">
        <f t="shared" si="360"/>
        <v>0</v>
      </c>
      <c r="P2259" s="262" t="s">
        <v>15</v>
      </c>
    </row>
    <row r="2260" spans="1:25" s="60" customFormat="1" ht="12.75" x14ac:dyDescent="0.2">
      <c r="A2260" s="425" t="s">
        <v>3807</v>
      </c>
      <c r="B2260" s="425" t="s">
        <v>3159</v>
      </c>
      <c r="C2260" s="104" t="s">
        <v>3285</v>
      </c>
      <c r="D2260" s="9" t="s">
        <v>3213</v>
      </c>
      <c r="E2260" s="26" t="s">
        <v>1794</v>
      </c>
      <c r="F2260" s="26">
        <v>1</v>
      </c>
      <c r="G2260" s="79">
        <v>18.190000000000001</v>
      </c>
      <c r="H2260" s="80">
        <f t="shared" si="358"/>
        <v>17.2805</v>
      </c>
      <c r="I2260" s="32" t="s">
        <v>1848</v>
      </c>
      <c r="J2260" s="32" t="s">
        <v>14</v>
      </c>
      <c r="K2260" s="18"/>
      <c r="L2260" s="454"/>
      <c r="M2260" s="455"/>
      <c r="N2260" s="33">
        <f t="shared" si="359"/>
        <v>0</v>
      </c>
      <c r="O2260" s="258">
        <f t="shared" si="360"/>
        <v>0</v>
      </c>
      <c r="P2260" s="262" t="s">
        <v>15</v>
      </c>
    </row>
    <row r="2261" spans="1:25" s="60" customFormat="1" ht="12.75" x14ac:dyDescent="0.2">
      <c r="A2261" s="425" t="s">
        <v>3807</v>
      </c>
      <c r="B2261" s="425" t="s">
        <v>3159</v>
      </c>
      <c r="C2261" s="104" t="s">
        <v>3286</v>
      </c>
      <c r="D2261" s="9" t="s">
        <v>3215</v>
      </c>
      <c r="E2261" s="26" t="s">
        <v>1794</v>
      </c>
      <c r="F2261" s="26">
        <v>1</v>
      </c>
      <c r="G2261" s="79">
        <v>19.75</v>
      </c>
      <c r="H2261" s="80">
        <f t="shared" si="358"/>
        <v>18.762499999999999</v>
      </c>
      <c r="I2261" s="32" t="s">
        <v>1848</v>
      </c>
      <c r="J2261" s="32" t="s">
        <v>14</v>
      </c>
      <c r="K2261" s="18"/>
      <c r="L2261" s="454"/>
      <c r="M2261" s="455"/>
      <c r="N2261" s="33">
        <f t="shared" si="359"/>
        <v>0</v>
      </c>
      <c r="O2261" s="258">
        <f t="shared" si="360"/>
        <v>0</v>
      </c>
      <c r="P2261" s="262" t="s">
        <v>15</v>
      </c>
    </row>
    <row r="2262" spans="1:25" s="60" customFormat="1" ht="12.75" x14ac:dyDescent="0.2">
      <c r="A2262" s="425" t="s">
        <v>3807</v>
      </c>
      <c r="B2262" s="425" t="s">
        <v>3159</v>
      </c>
      <c r="C2262" s="62" t="s">
        <v>3287</v>
      </c>
      <c r="D2262" s="50" t="s">
        <v>3954</v>
      </c>
      <c r="E2262" s="36" t="s">
        <v>1794</v>
      </c>
      <c r="F2262" s="36">
        <v>1</v>
      </c>
      <c r="G2262" s="81">
        <v>28.41</v>
      </c>
      <c r="H2262" s="82">
        <f t="shared" si="358"/>
        <v>26.9895</v>
      </c>
      <c r="I2262" s="38" t="s">
        <v>1848</v>
      </c>
      <c r="J2262" s="38" t="s">
        <v>14</v>
      </c>
      <c r="K2262" s="19"/>
      <c r="L2262" s="456"/>
      <c r="M2262" s="457"/>
      <c r="N2262" s="39">
        <f t="shared" si="359"/>
        <v>0</v>
      </c>
      <c r="O2262" s="259">
        <f t="shared" si="360"/>
        <v>0</v>
      </c>
      <c r="P2262" s="263" t="s">
        <v>15</v>
      </c>
    </row>
    <row r="2263" spans="1:25" ht="23.25" x14ac:dyDescent="0.35">
      <c r="A2263" s="426" t="s">
        <v>3807</v>
      </c>
      <c r="B2263" s="426" t="s">
        <v>3159</v>
      </c>
      <c r="D2263" s="252" t="s">
        <v>3288</v>
      </c>
      <c r="E2263" s="71"/>
      <c r="F2263" s="71"/>
      <c r="G2263" s="71"/>
      <c r="H2263" s="71"/>
      <c r="I2263" s="71"/>
      <c r="J2263" s="71"/>
      <c r="K2263" s="71"/>
      <c r="L2263" s="22"/>
      <c r="M2263" s="22"/>
      <c r="O2263" s="22"/>
      <c r="P2263" s="23"/>
      <c r="Q2263" s="60"/>
      <c r="R2263" s="60"/>
      <c r="S2263" s="60"/>
      <c r="T2263" s="60"/>
      <c r="U2263" s="60"/>
      <c r="V2263" s="60"/>
      <c r="W2263" s="60"/>
      <c r="X2263" s="60"/>
      <c r="Y2263" s="60"/>
    </row>
    <row r="2264" spans="1:25" s="60" customFormat="1" ht="12.75" x14ac:dyDescent="0.2">
      <c r="A2264" s="425" t="s">
        <v>3807</v>
      </c>
      <c r="B2264" s="425" t="s">
        <v>3159</v>
      </c>
      <c r="C2264" s="61" t="s">
        <v>3289</v>
      </c>
      <c r="D2264" s="49" t="s">
        <v>3221</v>
      </c>
      <c r="E2264" s="45" t="s">
        <v>1794</v>
      </c>
      <c r="F2264" s="45">
        <v>1</v>
      </c>
      <c r="G2264" s="153">
        <v>11.7</v>
      </c>
      <c r="H2264" s="154">
        <f t="shared" ref="H2264:H2274" si="361">G2264*0.95</f>
        <v>11.114999999999998</v>
      </c>
      <c r="I2264" s="28"/>
      <c r="J2264" s="28" t="s">
        <v>14</v>
      </c>
      <c r="K2264" s="239"/>
      <c r="L2264" s="458"/>
      <c r="M2264" s="459"/>
      <c r="N2264" s="29">
        <f t="shared" si="359"/>
        <v>0</v>
      </c>
      <c r="O2264" s="257">
        <f t="shared" si="360"/>
        <v>0</v>
      </c>
      <c r="P2264" s="261" t="s">
        <v>15</v>
      </c>
    </row>
    <row r="2265" spans="1:25" s="60" customFormat="1" ht="12.75" x14ac:dyDescent="0.2">
      <c r="A2265" s="425" t="s">
        <v>3807</v>
      </c>
      <c r="B2265" s="425" t="s">
        <v>3159</v>
      </c>
      <c r="C2265" s="104" t="s">
        <v>3290</v>
      </c>
      <c r="D2265" s="9" t="s">
        <v>3223</v>
      </c>
      <c r="E2265" s="26" t="s">
        <v>1794</v>
      </c>
      <c r="F2265" s="26">
        <v>1</v>
      </c>
      <c r="G2265" s="79">
        <v>13.59</v>
      </c>
      <c r="H2265" s="80">
        <f t="shared" si="361"/>
        <v>12.910499999999999</v>
      </c>
      <c r="I2265" s="32"/>
      <c r="J2265" s="32" t="s">
        <v>14</v>
      </c>
      <c r="K2265" s="246"/>
      <c r="L2265" s="454"/>
      <c r="M2265" s="455"/>
      <c r="N2265" s="33">
        <f t="shared" si="359"/>
        <v>0</v>
      </c>
      <c r="O2265" s="258">
        <f t="shared" si="360"/>
        <v>0</v>
      </c>
      <c r="P2265" s="262" t="s">
        <v>15</v>
      </c>
    </row>
    <row r="2266" spans="1:25" s="60" customFormat="1" ht="12.75" x14ac:dyDescent="0.2">
      <c r="A2266" s="425" t="s">
        <v>3807</v>
      </c>
      <c r="B2266" s="425" t="s">
        <v>3159</v>
      </c>
      <c r="C2266" s="104" t="s">
        <v>3291</v>
      </c>
      <c r="D2266" s="9" t="s">
        <v>3225</v>
      </c>
      <c r="E2266" s="26" t="s">
        <v>1794</v>
      </c>
      <c r="F2266" s="26">
        <v>1</v>
      </c>
      <c r="G2266" s="79">
        <v>19.350000000000001</v>
      </c>
      <c r="H2266" s="80">
        <f t="shared" si="361"/>
        <v>18.3825</v>
      </c>
      <c r="I2266" s="102"/>
      <c r="J2266" s="32" t="s">
        <v>14</v>
      </c>
      <c r="K2266" s="246"/>
      <c r="L2266" s="454"/>
      <c r="M2266" s="455"/>
      <c r="N2266" s="33">
        <f t="shared" si="359"/>
        <v>0</v>
      </c>
      <c r="O2266" s="258">
        <f t="shared" si="360"/>
        <v>0</v>
      </c>
      <c r="P2266" s="262" t="s">
        <v>15</v>
      </c>
    </row>
    <row r="2267" spans="1:25" s="60" customFormat="1" ht="12.75" x14ac:dyDescent="0.2">
      <c r="A2267" s="425" t="s">
        <v>3807</v>
      </c>
      <c r="B2267" s="425" t="s">
        <v>3159</v>
      </c>
      <c r="C2267" s="104" t="s">
        <v>3292</v>
      </c>
      <c r="D2267" s="9" t="s">
        <v>3227</v>
      </c>
      <c r="E2267" s="26" t="s">
        <v>1794</v>
      </c>
      <c r="F2267" s="26">
        <v>1</v>
      </c>
      <c r="G2267" s="79">
        <v>14.2</v>
      </c>
      <c r="H2267" s="80">
        <f t="shared" si="361"/>
        <v>13.489999999999998</v>
      </c>
      <c r="I2267" s="102"/>
      <c r="J2267" s="32" t="s">
        <v>14</v>
      </c>
      <c r="K2267" s="246"/>
      <c r="L2267" s="454"/>
      <c r="M2267" s="455"/>
      <c r="N2267" s="33">
        <f t="shared" si="359"/>
        <v>0</v>
      </c>
      <c r="O2267" s="258">
        <f t="shared" si="360"/>
        <v>0</v>
      </c>
      <c r="P2267" s="262" t="s">
        <v>15</v>
      </c>
    </row>
    <row r="2268" spans="1:25" s="60" customFormat="1" ht="12.75" x14ac:dyDescent="0.2">
      <c r="A2268" s="425" t="s">
        <v>3807</v>
      </c>
      <c r="B2268" s="425" t="s">
        <v>3159</v>
      </c>
      <c r="C2268" s="104" t="s">
        <v>3293</v>
      </c>
      <c r="D2268" s="9" t="s">
        <v>3229</v>
      </c>
      <c r="E2268" s="26" t="s">
        <v>1794</v>
      </c>
      <c r="F2268" s="26">
        <v>1</v>
      </c>
      <c r="G2268" s="79">
        <v>12.38</v>
      </c>
      <c r="H2268" s="80">
        <f t="shared" si="361"/>
        <v>11.761000000000001</v>
      </c>
      <c r="I2268" s="102"/>
      <c r="J2268" s="32" t="s">
        <v>14</v>
      </c>
      <c r="K2268" s="246"/>
      <c r="L2268" s="454"/>
      <c r="M2268" s="455"/>
      <c r="N2268" s="33">
        <f t="shared" si="359"/>
        <v>0</v>
      </c>
      <c r="O2268" s="258">
        <f t="shared" si="360"/>
        <v>0</v>
      </c>
      <c r="P2268" s="262" t="s">
        <v>15</v>
      </c>
    </row>
    <row r="2269" spans="1:25" s="60" customFormat="1" ht="12.75" x14ac:dyDescent="0.2">
      <c r="A2269" s="425" t="s">
        <v>3807</v>
      </c>
      <c r="B2269" s="425" t="s">
        <v>3159</v>
      </c>
      <c r="C2269" s="104" t="s">
        <v>3294</v>
      </c>
      <c r="D2269" s="9" t="s">
        <v>3231</v>
      </c>
      <c r="E2269" s="26" t="s">
        <v>1794</v>
      </c>
      <c r="F2269" s="26">
        <v>1</v>
      </c>
      <c r="G2269" s="79">
        <v>27.4</v>
      </c>
      <c r="H2269" s="80">
        <f t="shared" si="361"/>
        <v>26.029999999999998</v>
      </c>
      <c r="I2269" s="102"/>
      <c r="J2269" s="32" t="s">
        <v>14</v>
      </c>
      <c r="K2269" s="246"/>
      <c r="L2269" s="454"/>
      <c r="M2269" s="455"/>
      <c r="N2269" s="33">
        <f t="shared" si="359"/>
        <v>0</v>
      </c>
      <c r="O2269" s="258">
        <f t="shared" si="360"/>
        <v>0</v>
      </c>
      <c r="P2269" s="262" t="s">
        <v>15</v>
      </c>
    </row>
    <row r="2270" spans="1:25" s="60" customFormat="1" ht="12.75" x14ac:dyDescent="0.2">
      <c r="A2270" s="425" t="s">
        <v>3807</v>
      </c>
      <c r="B2270" s="425" t="s">
        <v>3159</v>
      </c>
      <c r="C2270" s="104" t="s">
        <v>3295</v>
      </c>
      <c r="D2270" s="9" t="s">
        <v>3233</v>
      </c>
      <c r="E2270" s="26" t="s">
        <v>1794</v>
      </c>
      <c r="F2270" s="26">
        <v>1</v>
      </c>
      <c r="G2270" s="79">
        <v>20.100000000000001</v>
      </c>
      <c r="H2270" s="80">
        <f t="shared" si="361"/>
        <v>19.094999999999999</v>
      </c>
      <c r="I2270" s="102"/>
      <c r="J2270" s="32" t="s">
        <v>14</v>
      </c>
      <c r="K2270" s="246"/>
      <c r="L2270" s="454"/>
      <c r="M2270" s="455"/>
      <c r="N2270" s="33">
        <f t="shared" si="359"/>
        <v>0</v>
      </c>
      <c r="O2270" s="258">
        <f t="shared" si="360"/>
        <v>0</v>
      </c>
      <c r="P2270" s="262" t="s">
        <v>15</v>
      </c>
    </row>
    <row r="2271" spans="1:25" s="60" customFormat="1" ht="12.75" x14ac:dyDescent="0.2">
      <c r="A2271" s="425" t="s">
        <v>3807</v>
      </c>
      <c r="B2271" s="425" t="s">
        <v>3159</v>
      </c>
      <c r="C2271" s="104" t="s">
        <v>3296</v>
      </c>
      <c r="D2271" s="9" t="s">
        <v>3235</v>
      </c>
      <c r="E2271" s="26" t="s">
        <v>1794</v>
      </c>
      <c r="F2271" s="26">
        <v>1</v>
      </c>
      <c r="G2271" s="79">
        <v>16.3</v>
      </c>
      <c r="H2271" s="80">
        <f t="shared" si="361"/>
        <v>15.484999999999999</v>
      </c>
      <c r="I2271" s="102"/>
      <c r="J2271" s="32" t="s">
        <v>14</v>
      </c>
      <c r="K2271" s="246"/>
      <c r="L2271" s="454"/>
      <c r="M2271" s="455"/>
      <c r="N2271" s="33">
        <f t="shared" si="359"/>
        <v>0</v>
      </c>
      <c r="O2271" s="258">
        <f t="shared" si="360"/>
        <v>0</v>
      </c>
      <c r="P2271" s="262" t="s">
        <v>15</v>
      </c>
    </row>
    <row r="2272" spans="1:25" s="60" customFormat="1" ht="12.75" x14ac:dyDescent="0.2">
      <c r="A2272" s="425" t="s">
        <v>3807</v>
      </c>
      <c r="B2272" s="425" t="s">
        <v>3159</v>
      </c>
      <c r="C2272" s="104" t="s">
        <v>3297</v>
      </c>
      <c r="D2272" s="9" t="s">
        <v>3237</v>
      </c>
      <c r="E2272" s="26" t="s">
        <v>1794</v>
      </c>
      <c r="F2272" s="26">
        <v>1</v>
      </c>
      <c r="G2272" s="79">
        <v>23.57</v>
      </c>
      <c r="H2272" s="80">
        <f t="shared" si="361"/>
        <v>22.391500000000001</v>
      </c>
      <c r="I2272" s="102"/>
      <c r="J2272" s="32" t="s">
        <v>14</v>
      </c>
      <c r="K2272" s="246"/>
      <c r="L2272" s="454"/>
      <c r="M2272" s="455"/>
      <c r="N2272" s="33">
        <f t="shared" si="359"/>
        <v>0</v>
      </c>
      <c r="O2272" s="258">
        <f t="shared" si="360"/>
        <v>0</v>
      </c>
      <c r="P2272" s="262" t="s">
        <v>15</v>
      </c>
    </row>
    <row r="2273" spans="1:25" s="60" customFormat="1" ht="12.75" x14ac:dyDescent="0.2">
      <c r="A2273" s="425" t="s">
        <v>3807</v>
      </c>
      <c r="B2273" s="425" t="s">
        <v>3159</v>
      </c>
      <c r="C2273" s="104" t="s">
        <v>3298</v>
      </c>
      <c r="D2273" s="9" t="s">
        <v>3240</v>
      </c>
      <c r="E2273" s="26" t="s">
        <v>1794</v>
      </c>
      <c r="F2273" s="26">
        <v>1</v>
      </c>
      <c r="G2273" s="79">
        <v>15.34</v>
      </c>
      <c r="H2273" s="80">
        <f t="shared" si="361"/>
        <v>14.572999999999999</v>
      </c>
      <c r="I2273" s="102"/>
      <c r="J2273" s="32" t="s">
        <v>14</v>
      </c>
      <c r="K2273" s="246"/>
      <c r="L2273" s="454"/>
      <c r="M2273" s="455"/>
      <c r="N2273" s="33">
        <f t="shared" si="359"/>
        <v>0</v>
      </c>
      <c r="O2273" s="258">
        <f t="shared" si="360"/>
        <v>0</v>
      </c>
      <c r="P2273" s="262" t="s">
        <v>15</v>
      </c>
    </row>
    <row r="2274" spans="1:25" s="60" customFormat="1" ht="12.75" x14ac:dyDescent="0.2">
      <c r="A2274" s="425" t="s">
        <v>3807</v>
      </c>
      <c r="B2274" s="425" t="s">
        <v>3159</v>
      </c>
      <c r="C2274" s="62" t="s">
        <v>3299</v>
      </c>
      <c r="D2274" s="10" t="s">
        <v>3955</v>
      </c>
      <c r="E2274" s="36" t="s">
        <v>1794</v>
      </c>
      <c r="F2274" s="36">
        <v>1</v>
      </c>
      <c r="G2274" s="81">
        <v>22.2</v>
      </c>
      <c r="H2274" s="82">
        <f t="shared" si="361"/>
        <v>21.09</v>
      </c>
      <c r="I2274" s="83"/>
      <c r="J2274" s="38" t="s">
        <v>14</v>
      </c>
      <c r="K2274" s="247"/>
      <c r="L2274" s="456"/>
      <c r="M2274" s="457"/>
      <c r="N2274" s="39">
        <f t="shared" si="359"/>
        <v>0</v>
      </c>
      <c r="O2274" s="259">
        <f t="shared" si="360"/>
        <v>0</v>
      </c>
      <c r="P2274" s="263" t="s">
        <v>15</v>
      </c>
    </row>
    <row r="2275" spans="1:25" ht="23.25" x14ac:dyDescent="0.35">
      <c r="A2275" s="426" t="s">
        <v>3807</v>
      </c>
      <c r="B2275" s="426" t="s">
        <v>3159</v>
      </c>
      <c r="D2275" s="252" t="s">
        <v>3300</v>
      </c>
      <c r="E2275" s="71"/>
      <c r="F2275" s="71"/>
      <c r="G2275" s="71"/>
      <c r="H2275" s="71"/>
      <c r="I2275" s="71"/>
      <c r="J2275" s="71"/>
      <c r="K2275" s="71"/>
      <c r="L2275" s="22"/>
      <c r="M2275" s="22"/>
      <c r="O2275" s="22"/>
      <c r="P2275" s="23"/>
      <c r="Q2275" s="60"/>
      <c r="R2275" s="60"/>
      <c r="S2275" s="60"/>
      <c r="T2275" s="60"/>
      <c r="U2275" s="60"/>
      <c r="V2275" s="60"/>
      <c r="W2275" s="60"/>
      <c r="X2275" s="60"/>
      <c r="Y2275" s="60"/>
    </row>
    <row r="2276" spans="1:25" s="60" customFormat="1" ht="12.75" x14ac:dyDescent="0.2">
      <c r="A2276" s="425" t="s">
        <v>3807</v>
      </c>
      <c r="B2276" s="425" t="s">
        <v>3159</v>
      </c>
      <c r="C2276" s="61" t="s">
        <v>3301</v>
      </c>
      <c r="D2276" s="49" t="s">
        <v>3302</v>
      </c>
      <c r="E2276" s="45" t="s">
        <v>1794</v>
      </c>
      <c r="F2276" s="45">
        <v>1</v>
      </c>
      <c r="G2276" s="153">
        <v>38.22</v>
      </c>
      <c r="H2276" s="154">
        <f t="shared" ref="H2276:H2283" si="362">G2276*0.95</f>
        <v>36.308999999999997</v>
      </c>
      <c r="I2276" s="28" t="s">
        <v>2287</v>
      </c>
      <c r="J2276" s="28" t="s">
        <v>14</v>
      </c>
      <c r="K2276" s="239"/>
      <c r="L2276" s="458"/>
      <c r="M2276" s="459"/>
      <c r="N2276" s="29">
        <f t="shared" si="359"/>
        <v>0</v>
      </c>
      <c r="O2276" s="257">
        <f t="shared" si="360"/>
        <v>0</v>
      </c>
      <c r="P2276" s="261" t="s">
        <v>15</v>
      </c>
    </row>
    <row r="2277" spans="1:25" s="60" customFormat="1" ht="12.75" x14ac:dyDescent="0.2">
      <c r="A2277" s="425" t="s">
        <v>3807</v>
      </c>
      <c r="B2277" s="425" t="s">
        <v>3159</v>
      </c>
      <c r="C2277" s="104" t="s">
        <v>3303</v>
      </c>
      <c r="D2277" s="9" t="s">
        <v>3304</v>
      </c>
      <c r="E2277" s="26" t="s">
        <v>1794</v>
      </c>
      <c r="F2277" s="26">
        <v>1</v>
      </c>
      <c r="G2277" s="79">
        <v>42.1</v>
      </c>
      <c r="H2277" s="80">
        <f t="shared" si="362"/>
        <v>39.994999999999997</v>
      </c>
      <c r="I2277" s="32" t="s">
        <v>2287</v>
      </c>
      <c r="J2277" s="32" t="s">
        <v>14</v>
      </c>
      <c r="K2277" s="246"/>
      <c r="L2277" s="454"/>
      <c r="M2277" s="455"/>
      <c r="N2277" s="33">
        <f t="shared" si="359"/>
        <v>0</v>
      </c>
      <c r="O2277" s="258">
        <f t="shared" si="360"/>
        <v>0</v>
      </c>
      <c r="P2277" s="262" t="s">
        <v>15</v>
      </c>
    </row>
    <row r="2278" spans="1:25" s="60" customFormat="1" ht="12.75" x14ac:dyDescent="0.2">
      <c r="A2278" s="425" t="s">
        <v>3807</v>
      </c>
      <c r="B2278" s="425" t="s">
        <v>3159</v>
      </c>
      <c r="C2278" s="104" t="s">
        <v>3305</v>
      </c>
      <c r="D2278" s="9" t="s">
        <v>3306</v>
      </c>
      <c r="E2278" s="26" t="s">
        <v>1794</v>
      </c>
      <c r="F2278" s="26">
        <v>1</v>
      </c>
      <c r="G2278" s="79">
        <v>27.49</v>
      </c>
      <c r="H2278" s="80">
        <f t="shared" si="362"/>
        <v>26.115499999999997</v>
      </c>
      <c r="I2278" s="102" t="s">
        <v>2287</v>
      </c>
      <c r="J2278" s="32" t="s">
        <v>14</v>
      </c>
      <c r="K2278" s="246"/>
      <c r="L2278" s="454"/>
      <c r="M2278" s="455"/>
      <c r="N2278" s="33">
        <f t="shared" si="359"/>
        <v>0</v>
      </c>
      <c r="O2278" s="258">
        <f t="shared" si="360"/>
        <v>0</v>
      </c>
      <c r="P2278" s="262" t="s">
        <v>15</v>
      </c>
    </row>
    <row r="2279" spans="1:25" s="60" customFormat="1" ht="12.75" x14ac:dyDescent="0.2">
      <c r="A2279" s="425" t="s">
        <v>3807</v>
      </c>
      <c r="B2279" s="425" t="s">
        <v>3159</v>
      </c>
      <c r="C2279" s="62" t="s">
        <v>3307</v>
      </c>
      <c r="D2279" s="10" t="s">
        <v>3308</v>
      </c>
      <c r="E2279" s="36" t="s">
        <v>1794</v>
      </c>
      <c r="F2279" s="36">
        <v>1</v>
      </c>
      <c r="G2279" s="81">
        <v>21.35</v>
      </c>
      <c r="H2279" s="82">
        <f t="shared" si="362"/>
        <v>20.282499999999999</v>
      </c>
      <c r="I2279" s="83" t="s">
        <v>2287</v>
      </c>
      <c r="J2279" s="38" t="s">
        <v>14</v>
      </c>
      <c r="K2279" s="247"/>
      <c r="L2279" s="456"/>
      <c r="M2279" s="457"/>
      <c r="N2279" s="39">
        <f t="shared" si="359"/>
        <v>0</v>
      </c>
      <c r="O2279" s="259">
        <f t="shared" si="360"/>
        <v>0</v>
      </c>
      <c r="P2279" s="263" t="s">
        <v>15</v>
      </c>
    </row>
    <row r="2280" spans="1:25" s="60" customFormat="1" ht="12.75" x14ac:dyDescent="0.2">
      <c r="A2280" s="425" t="s">
        <v>3807</v>
      </c>
      <c r="B2280" s="425" t="s">
        <v>3159</v>
      </c>
      <c r="C2280" s="61" t="s">
        <v>3309</v>
      </c>
      <c r="D2280" s="49" t="s">
        <v>3310</v>
      </c>
      <c r="E2280" s="45" t="s">
        <v>1728</v>
      </c>
      <c r="F2280" s="45">
        <v>1</v>
      </c>
      <c r="G2280" s="153">
        <v>29.45</v>
      </c>
      <c r="H2280" s="154">
        <f t="shared" si="362"/>
        <v>27.977499999999999</v>
      </c>
      <c r="I2280" s="149" t="s">
        <v>1536</v>
      </c>
      <c r="J2280" s="28" t="s">
        <v>14</v>
      </c>
      <c r="K2280" s="266"/>
      <c r="L2280" s="458"/>
      <c r="M2280" s="459"/>
      <c r="N2280" s="29">
        <f t="shared" si="359"/>
        <v>0</v>
      </c>
      <c r="O2280" s="257">
        <f t="shared" si="360"/>
        <v>0</v>
      </c>
      <c r="P2280" s="261" t="s">
        <v>15</v>
      </c>
    </row>
    <row r="2281" spans="1:25" s="60" customFormat="1" ht="12.75" x14ac:dyDescent="0.2">
      <c r="A2281" s="425" t="s">
        <v>3807</v>
      </c>
      <c r="B2281" s="425" t="s">
        <v>3159</v>
      </c>
      <c r="C2281" s="104" t="s">
        <v>3311</v>
      </c>
      <c r="D2281" s="9" t="s">
        <v>3312</v>
      </c>
      <c r="E2281" s="26" t="s">
        <v>1728</v>
      </c>
      <c r="F2281" s="26">
        <v>1</v>
      </c>
      <c r="G2281" s="79">
        <v>20.57</v>
      </c>
      <c r="H2281" s="80">
        <f t="shared" si="362"/>
        <v>19.541499999999999</v>
      </c>
      <c r="I2281" s="102" t="s">
        <v>1536</v>
      </c>
      <c r="J2281" s="32" t="s">
        <v>14</v>
      </c>
      <c r="K2281" s="246"/>
      <c r="L2281" s="454"/>
      <c r="M2281" s="455"/>
      <c r="N2281" s="33">
        <f t="shared" si="359"/>
        <v>0</v>
      </c>
      <c r="O2281" s="258">
        <f t="shared" si="360"/>
        <v>0</v>
      </c>
      <c r="P2281" s="262" t="s">
        <v>15</v>
      </c>
    </row>
    <row r="2282" spans="1:25" s="60" customFormat="1" ht="12.75" x14ac:dyDescent="0.2">
      <c r="A2282" s="425" t="s">
        <v>3807</v>
      </c>
      <c r="B2282" s="425" t="s">
        <v>3159</v>
      </c>
      <c r="C2282" s="104" t="s">
        <v>3313</v>
      </c>
      <c r="D2282" s="9" t="s">
        <v>3314</v>
      </c>
      <c r="E2282" s="26" t="s">
        <v>1728</v>
      </c>
      <c r="F2282" s="26">
        <v>1</v>
      </c>
      <c r="G2282" s="79">
        <v>17.73</v>
      </c>
      <c r="H2282" s="80">
        <f t="shared" si="362"/>
        <v>16.843499999999999</v>
      </c>
      <c r="I2282" s="102" t="s">
        <v>1536</v>
      </c>
      <c r="J2282" s="32" t="s">
        <v>14</v>
      </c>
      <c r="K2282" s="246"/>
      <c r="L2282" s="454"/>
      <c r="M2282" s="455"/>
      <c r="N2282" s="33">
        <f t="shared" si="359"/>
        <v>0</v>
      </c>
      <c r="O2282" s="258">
        <f t="shared" si="360"/>
        <v>0</v>
      </c>
      <c r="P2282" s="262" t="s">
        <v>15</v>
      </c>
    </row>
    <row r="2283" spans="1:25" s="60" customFormat="1" ht="12.75" x14ac:dyDescent="0.2">
      <c r="A2283" s="425" t="s">
        <v>3807</v>
      </c>
      <c r="B2283" s="425" t="s">
        <v>3159</v>
      </c>
      <c r="C2283" s="62" t="s">
        <v>3315</v>
      </c>
      <c r="D2283" s="10" t="s">
        <v>3316</v>
      </c>
      <c r="E2283" s="36" t="s">
        <v>1728</v>
      </c>
      <c r="F2283" s="36">
        <v>1</v>
      </c>
      <c r="G2283" s="81">
        <v>30.84</v>
      </c>
      <c r="H2283" s="82">
        <f t="shared" si="362"/>
        <v>29.297999999999998</v>
      </c>
      <c r="I2283" s="83" t="s">
        <v>1536</v>
      </c>
      <c r="J2283" s="38" t="s">
        <v>14</v>
      </c>
      <c r="K2283" s="247"/>
      <c r="L2283" s="456"/>
      <c r="M2283" s="457"/>
      <c r="N2283" s="39">
        <f t="shared" si="359"/>
        <v>0</v>
      </c>
      <c r="O2283" s="259">
        <f t="shared" si="360"/>
        <v>0</v>
      </c>
      <c r="P2283" s="263" t="s">
        <v>15</v>
      </c>
    </row>
    <row r="2284" spans="1:25" x14ac:dyDescent="0.2">
      <c r="A2284" s="426"/>
      <c r="B2284" s="426"/>
      <c r="Q2284" s="60"/>
      <c r="R2284" s="60"/>
      <c r="S2284" s="60"/>
      <c r="T2284" s="60"/>
      <c r="U2284" s="60"/>
      <c r="V2284" s="60"/>
      <c r="W2284" s="60"/>
      <c r="X2284" s="60"/>
      <c r="Y2284" s="60"/>
    </row>
    <row r="2285" spans="1:25" x14ac:dyDescent="0.2">
      <c r="A2285" s="426"/>
      <c r="B2285" s="426"/>
      <c r="Q2285" s="60"/>
      <c r="R2285" s="60"/>
      <c r="S2285" s="60"/>
      <c r="T2285" s="60"/>
      <c r="U2285" s="60"/>
      <c r="V2285" s="60"/>
      <c r="W2285" s="60"/>
      <c r="X2285" s="60"/>
      <c r="Y2285" s="60"/>
    </row>
    <row r="2286" spans="1:25" x14ac:dyDescent="0.2">
      <c r="A2286" s="426"/>
      <c r="B2286" s="426"/>
      <c r="Q2286" s="60"/>
      <c r="R2286" s="60"/>
      <c r="S2286" s="60"/>
      <c r="T2286" s="60"/>
      <c r="U2286" s="60"/>
      <c r="V2286" s="60"/>
      <c r="W2286" s="60"/>
      <c r="X2286" s="60"/>
      <c r="Y2286" s="60"/>
    </row>
    <row r="2287" spans="1:25" x14ac:dyDescent="0.2">
      <c r="A2287" s="426"/>
      <c r="B2287" s="426"/>
      <c r="Q2287" s="60"/>
      <c r="R2287" s="60"/>
      <c r="S2287" s="60"/>
      <c r="T2287" s="60"/>
      <c r="U2287" s="60"/>
      <c r="V2287" s="60"/>
      <c r="W2287" s="60"/>
      <c r="X2287" s="60"/>
      <c r="Y2287" s="60"/>
    </row>
    <row r="2288" spans="1:25" x14ac:dyDescent="0.2">
      <c r="A2288" s="426"/>
      <c r="B2288" s="426"/>
      <c r="Q2288" s="60"/>
      <c r="R2288" s="60"/>
      <c r="S2288" s="60"/>
      <c r="T2288" s="60"/>
      <c r="U2288" s="60"/>
      <c r="V2288" s="60"/>
      <c r="W2288" s="60"/>
      <c r="X2288" s="60"/>
      <c r="Y2288" s="60"/>
    </row>
    <row r="2289" spans="1:25" x14ac:dyDescent="0.2">
      <c r="A2289" s="426"/>
      <c r="B2289" s="426"/>
      <c r="Q2289" s="60"/>
      <c r="R2289" s="60"/>
      <c r="S2289" s="60"/>
      <c r="T2289" s="60"/>
      <c r="U2289" s="60"/>
      <c r="V2289" s="60"/>
      <c r="W2289" s="60"/>
      <c r="X2289" s="60"/>
      <c r="Y2289" s="60"/>
    </row>
    <row r="2290" spans="1:25" x14ac:dyDescent="0.2">
      <c r="A2290" s="426"/>
      <c r="B2290" s="426"/>
      <c r="Q2290" s="60"/>
      <c r="R2290" s="60"/>
      <c r="S2290" s="60"/>
      <c r="T2290" s="60"/>
      <c r="U2290" s="60"/>
      <c r="V2290" s="60"/>
      <c r="W2290" s="60"/>
      <c r="X2290" s="60"/>
      <c r="Y2290" s="60"/>
    </row>
    <row r="2291" spans="1:25" x14ac:dyDescent="0.2">
      <c r="A2291" s="426"/>
      <c r="B2291" s="426"/>
      <c r="Q2291" s="60"/>
      <c r="R2291" s="60"/>
      <c r="S2291" s="60"/>
      <c r="T2291" s="60"/>
      <c r="U2291" s="60"/>
      <c r="V2291" s="60"/>
      <c r="W2291" s="60"/>
      <c r="X2291" s="60"/>
      <c r="Y2291" s="60"/>
    </row>
    <row r="2292" spans="1:25" x14ac:dyDescent="0.2">
      <c r="A2292" s="426"/>
      <c r="B2292" s="426"/>
      <c r="Q2292" s="60"/>
      <c r="R2292" s="60"/>
      <c r="S2292" s="60"/>
      <c r="T2292" s="60"/>
      <c r="U2292" s="60"/>
      <c r="V2292" s="60"/>
      <c r="W2292" s="60"/>
      <c r="X2292" s="60"/>
      <c r="Y2292" s="60"/>
    </row>
    <row r="2293" spans="1:25" ht="34.5" x14ac:dyDescent="0.2">
      <c r="A2293" s="426"/>
      <c r="B2293" s="426" t="s">
        <v>3317</v>
      </c>
      <c r="D2293" s="476" t="s">
        <v>3317</v>
      </c>
      <c r="E2293" s="476"/>
      <c r="F2293" s="476"/>
      <c r="G2293" s="476"/>
      <c r="H2293" s="476"/>
      <c r="I2293" s="476"/>
      <c r="J2293" s="476"/>
      <c r="K2293" s="476"/>
      <c r="Q2293" s="60"/>
      <c r="R2293" s="60"/>
      <c r="S2293" s="60"/>
      <c r="T2293" s="60"/>
      <c r="U2293" s="60"/>
      <c r="V2293" s="60"/>
      <c r="W2293" s="60"/>
      <c r="X2293" s="60"/>
      <c r="Y2293" s="60"/>
    </row>
    <row r="2294" spans="1:25" x14ac:dyDescent="0.2">
      <c r="A2294" s="427"/>
      <c r="B2294" s="427"/>
      <c r="C2294" s="24"/>
      <c r="D2294" s="24"/>
      <c r="E2294" s="477" t="s">
        <v>41</v>
      </c>
      <c r="F2294" s="478" t="s">
        <v>39</v>
      </c>
      <c r="G2294" s="479" t="s">
        <v>6</v>
      </c>
      <c r="H2294" s="481" t="s">
        <v>51</v>
      </c>
      <c r="I2294" s="482" t="s">
        <v>2</v>
      </c>
      <c r="J2294" s="483" t="s">
        <v>3</v>
      </c>
      <c r="K2294" s="484" t="s">
        <v>38</v>
      </c>
      <c r="L2294" s="460" t="s">
        <v>7</v>
      </c>
      <c r="M2294" s="461"/>
      <c r="N2294" s="461"/>
      <c r="O2294" s="461"/>
      <c r="P2294" s="462"/>
      <c r="Q2294" s="60"/>
      <c r="R2294" s="60"/>
      <c r="S2294" s="60"/>
      <c r="T2294" s="60"/>
      <c r="U2294" s="60"/>
      <c r="V2294" s="60"/>
      <c r="W2294" s="60"/>
      <c r="X2294" s="60"/>
      <c r="Y2294" s="60"/>
    </row>
    <row r="2295" spans="1:25" ht="14.25" customHeight="1" x14ac:dyDescent="0.2">
      <c r="A2295" s="426"/>
      <c r="B2295" s="426"/>
      <c r="C2295" s="463" t="s">
        <v>0</v>
      </c>
      <c r="D2295" s="464" t="s">
        <v>1</v>
      </c>
      <c r="E2295" s="477"/>
      <c r="F2295" s="478"/>
      <c r="G2295" s="480"/>
      <c r="H2295" s="481"/>
      <c r="I2295" s="482"/>
      <c r="J2295" s="483"/>
      <c r="K2295" s="484"/>
      <c r="L2295" s="466" t="s">
        <v>8</v>
      </c>
      <c r="M2295" s="467"/>
      <c r="N2295" s="470" t="s">
        <v>4</v>
      </c>
      <c r="O2295" s="472" t="s">
        <v>9</v>
      </c>
      <c r="P2295" s="473" t="s">
        <v>52</v>
      </c>
      <c r="Q2295" s="60"/>
      <c r="R2295" s="60"/>
      <c r="S2295" s="60"/>
      <c r="T2295" s="60"/>
      <c r="U2295" s="60"/>
      <c r="V2295" s="60"/>
      <c r="W2295" s="60"/>
      <c r="X2295" s="60"/>
      <c r="Y2295" s="60"/>
    </row>
    <row r="2296" spans="1:25" x14ac:dyDescent="0.2">
      <c r="A2296" s="426"/>
      <c r="B2296" s="426"/>
      <c r="C2296" s="463"/>
      <c r="D2296" s="465"/>
      <c r="E2296" s="477"/>
      <c r="F2296" s="478"/>
      <c r="G2296" s="479"/>
      <c r="H2296" s="481"/>
      <c r="I2296" s="482"/>
      <c r="J2296" s="483"/>
      <c r="K2296" s="484"/>
      <c r="L2296" s="468"/>
      <c r="M2296" s="469"/>
      <c r="N2296" s="471"/>
      <c r="O2296" s="472"/>
      <c r="P2296" s="473"/>
      <c r="Q2296" s="60"/>
      <c r="R2296" s="60"/>
      <c r="S2296" s="60"/>
      <c r="T2296" s="60"/>
      <c r="U2296" s="60"/>
      <c r="V2296" s="60"/>
      <c r="W2296" s="60"/>
      <c r="X2296" s="60"/>
      <c r="Y2296" s="60"/>
    </row>
    <row r="2297" spans="1:25" ht="23.25" x14ac:dyDescent="0.35">
      <c r="A2297" s="426" t="s">
        <v>3807</v>
      </c>
      <c r="B2297" s="426" t="s">
        <v>3317</v>
      </c>
      <c r="D2297" s="252" t="s">
        <v>3318</v>
      </c>
      <c r="E2297" s="252"/>
      <c r="F2297" s="252"/>
      <c r="G2297" s="252"/>
      <c r="H2297" s="252"/>
      <c r="I2297" s="252"/>
      <c r="J2297" s="252"/>
      <c r="K2297" s="252"/>
      <c r="L2297" s="252"/>
      <c r="M2297" s="252"/>
      <c r="N2297" s="252"/>
      <c r="O2297" s="252"/>
      <c r="P2297" s="252"/>
      <c r="Q2297" s="60"/>
      <c r="R2297" s="60"/>
      <c r="S2297" s="60"/>
      <c r="T2297" s="60"/>
      <c r="U2297" s="60"/>
      <c r="V2297" s="60"/>
      <c r="W2297" s="60"/>
      <c r="X2297" s="60"/>
      <c r="Y2297" s="60"/>
    </row>
    <row r="2298" spans="1:25" s="60" customFormat="1" ht="12.75" x14ac:dyDescent="0.2">
      <c r="A2298" s="425"/>
      <c r="B2298" s="425" t="s">
        <v>3317</v>
      </c>
      <c r="C2298" s="61" t="s">
        <v>3319</v>
      </c>
      <c r="D2298" s="143" t="s">
        <v>3320</v>
      </c>
      <c r="E2298" s="45" t="s">
        <v>1728</v>
      </c>
      <c r="F2298" s="45">
        <v>5</v>
      </c>
      <c r="G2298" s="46">
        <v>1.31</v>
      </c>
      <c r="H2298" s="73">
        <f t="shared" ref="H2298:H2308" si="363">G2298*0.95</f>
        <v>1.2444999999999999</v>
      </c>
      <c r="I2298" s="28" t="s">
        <v>3321</v>
      </c>
      <c r="J2298" s="28"/>
      <c r="K2298" s="239"/>
      <c r="L2298" s="458"/>
      <c r="M2298" s="459"/>
      <c r="N2298" s="29">
        <f t="shared" ref="N2298:N2337" si="364">O2298*G2298</f>
        <v>0</v>
      </c>
      <c r="O2298" s="257">
        <f t="shared" ref="O2298:O2337" si="365">M2298+L2298*F2298</f>
        <v>0</v>
      </c>
      <c r="P2298" s="261" t="s">
        <v>15</v>
      </c>
    </row>
    <row r="2299" spans="1:25" s="60" customFormat="1" ht="12.75" x14ac:dyDescent="0.2">
      <c r="A2299" s="425" t="s">
        <v>3807</v>
      </c>
      <c r="B2299" s="425" t="s">
        <v>3317</v>
      </c>
      <c r="C2299" s="104" t="s">
        <v>3322</v>
      </c>
      <c r="D2299" s="144" t="s">
        <v>3320</v>
      </c>
      <c r="E2299" s="26" t="s">
        <v>1791</v>
      </c>
      <c r="F2299" s="26">
        <v>1</v>
      </c>
      <c r="G2299" s="27">
        <v>5.55</v>
      </c>
      <c r="H2299" s="74">
        <f t="shared" si="363"/>
        <v>5.2725</v>
      </c>
      <c r="I2299" s="32" t="s">
        <v>3321</v>
      </c>
      <c r="J2299" s="32"/>
      <c r="K2299" s="18"/>
      <c r="L2299" s="456"/>
      <c r="M2299" s="457"/>
      <c r="N2299" s="33">
        <f t="shared" si="364"/>
        <v>0</v>
      </c>
      <c r="O2299" s="258">
        <f t="shared" si="365"/>
        <v>0</v>
      </c>
      <c r="P2299" s="262" t="s">
        <v>15</v>
      </c>
    </row>
    <row r="2300" spans="1:25" s="60" customFormat="1" ht="12.75" x14ac:dyDescent="0.2">
      <c r="A2300" s="425"/>
      <c r="B2300" s="425" t="s">
        <v>3317</v>
      </c>
      <c r="C2300" s="61" t="s">
        <v>3323</v>
      </c>
      <c r="D2300" s="143" t="s">
        <v>3324</v>
      </c>
      <c r="E2300" s="45" t="s">
        <v>2135</v>
      </c>
      <c r="F2300" s="45">
        <v>9</v>
      </c>
      <c r="G2300" s="46">
        <v>1.7</v>
      </c>
      <c r="H2300" s="73">
        <f t="shared" si="363"/>
        <v>1.615</v>
      </c>
      <c r="I2300" s="28" t="s">
        <v>3321</v>
      </c>
      <c r="J2300" s="28"/>
      <c r="K2300" s="239"/>
      <c r="L2300" s="458"/>
      <c r="M2300" s="459"/>
      <c r="N2300" s="29">
        <f t="shared" si="364"/>
        <v>0</v>
      </c>
      <c r="O2300" s="257">
        <f t="shared" si="365"/>
        <v>0</v>
      </c>
      <c r="P2300" s="261" t="s">
        <v>15</v>
      </c>
    </row>
    <row r="2301" spans="1:25" s="60" customFormat="1" ht="12.75" x14ac:dyDescent="0.2">
      <c r="A2301" s="425"/>
      <c r="B2301" s="425" t="s">
        <v>3317</v>
      </c>
      <c r="C2301" s="104" t="s">
        <v>3325</v>
      </c>
      <c r="D2301" s="144" t="s">
        <v>3326</v>
      </c>
      <c r="E2301" s="26" t="s">
        <v>1794</v>
      </c>
      <c r="F2301" s="26">
        <v>8</v>
      </c>
      <c r="G2301" s="27">
        <v>1.98</v>
      </c>
      <c r="H2301" s="74">
        <f t="shared" si="363"/>
        <v>1.881</v>
      </c>
      <c r="I2301" s="32" t="s">
        <v>3321</v>
      </c>
      <c r="J2301" s="32"/>
      <c r="K2301" s="18"/>
      <c r="L2301" s="454"/>
      <c r="M2301" s="455"/>
      <c r="N2301" s="33">
        <f t="shared" si="364"/>
        <v>0</v>
      </c>
      <c r="O2301" s="258">
        <f t="shared" si="365"/>
        <v>0</v>
      </c>
      <c r="P2301" s="262" t="s">
        <v>15</v>
      </c>
    </row>
    <row r="2302" spans="1:25" s="60" customFormat="1" ht="12.75" x14ac:dyDescent="0.2">
      <c r="A2302" s="425" t="s">
        <v>3807</v>
      </c>
      <c r="B2302" s="425" t="s">
        <v>3317</v>
      </c>
      <c r="C2302" s="104" t="s">
        <v>3327</v>
      </c>
      <c r="D2302" s="144" t="s">
        <v>3328</v>
      </c>
      <c r="E2302" s="26" t="s">
        <v>1791</v>
      </c>
      <c r="F2302" s="26">
        <v>1</v>
      </c>
      <c r="G2302" s="27">
        <v>10</v>
      </c>
      <c r="H2302" s="74">
        <f t="shared" si="363"/>
        <v>9.5</v>
      </c>
      <c r="I2302" s="32" t="s">
        <v>3321</v>
      </c>
      <c r="J2302" s="32"/>
      <c r="K2302" s="18"/>
      <c r="L2302" s="456"/>
      <c r="M2302" s="457"/>
      <c r="N2302" s="33">
        <f t="shared" si="364"/>
        <v>0</v>
      </c>
      <c r="O2302" s="258">
        <f t="shared" si="365"/>
        <v>0</v>
      </c>
      <c r="P2302" s="262" t="s">
        <v>15</v>
      </c>
    </row>
    <row r="2303" spans="1:25" s="60" customFormat="1" ht="12.75" x14ac:dyDescent="0.2">
      <c r="A2303" s="425"/>
      <c r="B2303" s="425" t="s">
        <v>3317</v>
      </c>
      <c r="C2303" s="61" t="s">
        <v>3329</v>
      </c>
      <c r="D2303" s="143" t="s">
        <v>3330</v>
      </c>
      <c r="E2303" s="45" t="s">
        <v>1726</v>
      </c>
      <c r="F2303" s="45">
        <v>6</v>
      </c>
      <c r="G2303" s="46">
        <v>4.28</v>
      </c>
      <c r="H2303" s="73">
        <f t="shared" si="363"/>
        <v>4.0659999999999998</v>
      </c>
      <c r="I2303" s="28" t="s">
        <v>3321</v>
      </c>
      <c r="J2303" s="28"/>
      <c r="K2303" s="239"/>
      <c r="L2303" s="474"/>
      <c r="M2303" s="475"/>
      <c r="N2303" s="29">
        <f t="shared" si="364"/>
        <v>0</v>
      </c>
      <c r="O2303" s="257">
        <f t="shared" si="365"/>
        <v>0</v>
      </c>
      <c r="P2303" s="261" t="s">
        <v>15</v>
      </c>
    </row>
    <row r="2304" spans="1:25" s="60" customFormat="1" ht="12.75" x14ac:dyDescent="0.2">
      <c r="A2304" s="425"/>
      <c r="B2304" s="425" t="s">
        <v>3317</v>
      </c>
      <c r="C2304" s="61" t="s">
        <v>3331</v>
      </c>
      <c r="D2304" s="143" t="s">
        <v>3332</v>
      </c>
      <c r="E2304" s="45" t="s">
        <v>1726</v>
      </c>
      <c r="F2304" s="45">
        <v>8</v>
      </c>
      <c r="G2304" s="46">
        <v>2.74</v>
      </c>
      <c r="H2304" s="73">
        <f t="shared" si="363"/>
        <v>2.6030000000000002</v>
      </c>
      <c r="I2304" s="28" t="s">
        <v>3321</v>
      </c>
      <c r="J2304" s="28" t="s">
        <v>14</v>
      </c>
      <c r="K2304" s="239"/>
      <c r="L2304" s="458"/>
      <c r="M2304" s="459"/>
      <c r="N2304" s="29">
        <f t="shared" si="364"/>
        <v>0</v>
      </c>
      <c r="O2304" s="257">
        <f t="shared" si="365"/>
        <v>0</v>
      </c>
      <c r="P2304" s="261" t="s">
        <v>15</v>
      </c>
    </row>
    <row r="2305" spans="1:25" s="60" customFormat="1" ht="12.75" x14ac:dyDescent="0.2">
      <c r="A2305" s="425"/>
      <c r="B2305" s="425" t="s">
        <v>3317</v>
      </c>
      <c r="C2305" s="104" t="s">
        <v>3333</v>
      </c>
      <c r="D2305" s="144" t="s">
        <v>3334</v>
      </c>
      <c r="E2305" s="26" t="s">
        <v>1726</v>
      </c>
      <c r="F2305" s="26">
        <v>8</v>
      </c>
      <c r="G2305" s="27">
        <v>2.74</v>
      </c>
      <c r="H2305" s="74">
        <f t="shared" si="363"/>
        <v>2.6030000000000002</v>
      </c>
      <c r="I2305" s="32" t="s">
        <v>3321</v>
      </c>
      <c r="J2305" s="32" t="s">
        <v>14</v>
      </c>
      <c r="K2305" s="18"/>
      <c r="L2305" s="454"/>
      <c r="M2305" s="455"/>
      <c r="N2305" s="33">
        <f t="shared" si="364"/>
        <v>0</v>
      </c>
      <c r="O2305" s="258">
        <f t="shared" si="365"/>
        <v>0</v>
      </c>
      <c r="P2305" s="262" t="s">
        <v>15</v>
      </c>
    </row>
    <row r="2306" spans="1:25" s="60" customFormat="1" ht="12.75" x14ac:dyDescent="0.2">
      <c r="A2306" s="425"/>
      <c r="B2306" s="425" t="s">
        <v>3317</v>
      </c>
      <c r="C2306" s="104" t="s">
        <v>3335</v>
      </c>
      <c r="D2306" s="144" t="s">
        <v>3336</v>
      </c>
      <c r="E2306" s="26" t="s">
        <v>1726</v>
      </c>
      <c r="F2306" s="26">
        <v>8</v>
      </c>
      <c r="G2306" s="27">
        <v>3.24</v>
      </c>
      <c r="H2306" s="74">
        <f t="shared" si="363"/>
        <v>3.0779999999999998</v>
      </c>
      <c r="I2306" s="32" t="s">
        <v>3321</v>
      </c>
      <c r="J2306" s="32" t="s">
        <v>14</v>
      </c>
      <c r="K2306" s="18"/>
      <c r="L2306" s="456"/>
      <c r="M2306" s="457"/>
      <c r="N2306" s="33">
        <f t="shared" si="364"/>
        <v>0</v>
      </c>
      <c r="O2306" s="258">
        <f t="shared" si="365"/>
        <v>0</v>
      </c>
      <c r="P2306" s="262" t="s">
        <v>15</v>
      </c>
    </row>
    <row r="2307" spans="1:25" s="60" customFormat="1" ht="12.75" x14ac:dyDescent="0.2">
      <c r="A2307" s="425"/>
      <c r="B2307" s="425" t="s">
        <v>3317</v>
      </c>
      <c r="C2307" s="61" t="s">
        <v>3337</v>
      </c>
      <c r="D2307" s="143" t="s">
        <v>3338</v>
      </c>
      <c r="E2307" s="45" t="s">
        <v>1726</v>
      </c>
      <c r="F2307" s="45">
        <v>8</v>
      </c>
      <c r="G2307" s="46">
        <v>3.49</v>
      </c>
      <c r="H2307" s="73">
        <f t="shared" si="363"/>
        <v>3.3155000000000001</v>
      </c>
      <c r="I2307" s="28" t="s">
        <v>3321</v>
      </c>
      <c r="J2307" s="28" t="s">
        <v>14</v>
      </c>
      <c r="K2307" s="239"/>
      <c r="L2307" s="474"/>
      <c r="M2307" s="475"/>
      <c r="N2307" s="29">
        <f t="shared" si="364"/>
        <v>0</v>
      </c>
      <c r="O2307" s="257">
        <f t="shared" si="365"/>
        <v>0</v>
      </c>
      <c r="P2307" s="261" t="s">
        <v>15</v>
      </c>
    </row>
    <row r="2308" spans="1:25" s="60" customFormat="1" ht="12.75" x14ac:dyDescent="0.2">
      <c r="A2308" s="425"/>
      <c r="B2308" s="425" t="s">
        <v>3317</v>
      </c>
      <c r="C2308" s="105" t="s">
        <v>3339</v>
      </c>
      <c r="D2308" s="189" t="s">
        <v>3340</v>
      </c>
      <c r="E2308" s="64" t="s">
        <v>3341</v>
      </c>
      <c r="F2308" s="64">
        <v>12</v>
      </c>
      <c r="G2308" s="76">
        <v>4.46</v>
      </c>
      <c r="H2308" s="77">
        <f t="shared" si="363"/>
        <v>4.2370000000000001</v>
      </c>
      <c r="I2308" s="78" t="s">
        <v>3321</v>
      </c>
      <c r="J2308" s="78"/>
      <c r="K2308" s="238"/>
      <c r="L2308" s="474"/>
      <c r="M2308" s="475"/>
      <c r="N2308" s="65">
        <f t="shared" si="364"/>
        <v>0</v>
      </c>
      <c r="O2308" s="260">
        <f t="shared" si="365"/>
        <v>0</v>
      </c>
      <c r="P2308" s="264" t="s">
        <v>15</v>
      </c>
    </row>
    <row r="2309" spans="1:25" ht="23.25" x14ac:dyDescent="0.35">
      <c r="A2309" s="426" t="s">
        <v>3807</v>
      </c>
      <c r="B2309" s="426" t="s">
        <v>3317</v>
      </c>
      <c r="D2309" s="252" t="s">
        <v>3894</v>
      </c>
      <c r="E2309" s="71"/>
      <c r="F2309" s="71"/>
      <c r="G2309" s="71"/>
      <c r="H2309" s="71"/>
      <c r="I2309" s="71"/>
      <c r="J2309" s="71"/>
      <c r="K2309" s="71"/>
      <c r="L2309" s="22"/>
      <c r="M2309" s="22"/>
      <c r="O2309" s="22"/>
      <c r="P2309" s="23"/>
      <c r="Q2309" s="60"/>
      <c r="R2309" s="60"/>
      <c r="S2309" s="60"/>
      <c r="T2309" s="60"/>
      <c r="U2309" s="60"/>
      <c r="V2309" s="60"/>
      <c r="W2309" s="60"/>
      <c r="X2309" s="60"/>
      <c r="Y2309" s="60"/>
    </row>
    <row r="2310" spans="1:25" s="60" customFormat="1" ht="12.75" x14ac:dyDescent="0.2">
      <c r="A2310" s="425"/>
      <c r="B2310" s="425" t="s">
        <v>3317</v>
      </c>
      <c r="C2310" s="61" t="s">
        <v>3342</v>
      </c>
      <c r="D2310" s="143" t="s">
        <v>3343</v>
      </c>
      <c r="E2310" s="45" t="s">
        <v>3344</v>
      </c>
      <c r="F2310" s="45">
        <v>12</v>
      </c>
      <c r="G2310" s="46">
        <v>2.9</v>
      </c>
      <c r="H2310" s="73">
        <f t="shared" ref="H2310:H2316" si="366">G2310*0.95</f>
        <v>2.7549999999999999</v>
      </c>
      <c r="I2310" s="28" t="s">
        <v>298</v>
      </c>
      <c r="J2310" s="28" t="s">
        <v>14</v>
      </c>
      <c r="K2310" s="239"/>
      <c r="L2310" s="458"/>
      <c r="M2310" s="459"/>
      <c r="N2310" s="29">
        <f t="shared" si="364"/>
        <v>0</v>
      </c>
      <c r="O2310" s="257">
        <f t="shared" si="365"/>
        <v>0</v>
      </c>
      <c r="P2310" s="261" t="s">
        <v>15</v>
      </c>
    </row>
    <row r="2311" spans="1:25" s="60" customFormat="1" ht="12.75" x14ac:dyDescent="0.2">
      <c r="A2311" s="425"/>
      <c r="B2311" s="425" t="s">
        <v>3317</v>
      </c>
      <c r="C2311" s="62" t="s">
        <v>3345</v>
      </c>
      <c r="D2311" s="50" t="s">
        <v>3346</v>
      </c>
      <c r="E2311" s="36" t="s">
        <v>3347</v>
      </c>
      <c r="F2311" s="36">
        <v>12</v>
      </c>
      <c r="G2311" s="37">
        <v>3.95</v>
      </c>
      <c r="H2311" s="75">
        <f t="shared" si="366"/>
        <v>3.7524999999999999</v>
      </c>
      <c r="I2311" s="38" t="s">
        <v>298</v>
      </c>
      <c r="J2311" s="38" t="s">
        <v>14</v>
      </c>
      <c r="K2311" s="19"/>
      <c r="L2311" s="456"/>
      <c r="M2311" s="457"/>
      <c r="N2311" s="39">
        <f t="shared" si="364"/>
        <v>0</v>
      </c>
      <c r="O2311" s="259">
        <f t="shared" si="365"/>
        <v>0</v>
      </c>
      <c r="P2311" s="263" t="s">
        <v>15</v>
      </c>
    </row>
    <row r="2312" spans="1:25" s="60" customFormat="1" ht="12.75" x14ac:dyDescent="0.2">
      <c r="A2312" s="425"/>
      <c r="B2312" s="425" t="s">
        <v>3317</v>
      </c>
      <c r="C2312" s="61" t="s">
        <v>3348</v>
      </c>
      <c r="D2312" s="143" t="s">
        <v>3349</v>
      </c>
      <c r="E2312" s="45" t="s">
        <v>3344</v>
      </c>
      <c r="F2312" s="45">
        <v>12</v>
      </c>
      <c r="G2312" s="46">
        <v>2.9</v>
      </c>
      <c r="H2312" s="73">
        <f t="shared" si="366"/>
        <v>2.7549999999999999</v>
      </c>
      <c r="I2312" s="28" t="s">
        <v>298</v>
      </c>
      <c r="J2312" s="28" t="s">
        <v>14</v>
      </c>
      <c r="K2312" s="239"/>
      <c r="L2312" s="458"/>
      <c r="M2312" s="459"/>
      <c r="N2312" s="29">
        <f t="shared" si="364"/>
        <v>0</v>
      </c>
      <c r="O2312" s="257">
        <f t="shared" si="365"/>
        <v>0</v>
      </c>
      <c r="P2312" s="261" t="s">
        <v>15</v>
      </c>
    </row>
    <row r="2313" spans="1:25" s="60" customFormat="1" ht="12.75" x14ac:dyDescent="0.2">
      <c r="A2313" s="425"/>
      <c r="B2313" s="425" t="s">
        <v>3317</v>
      </c>
      <c r="C2313" s="104" t="s">
        <v>3350</v>
      </c>
      <c r="D2313" s="144" t="s">
        <v>3351</v>
      </c>
      <c r="E2313" s="26" t="s">
        <v>3347</v>
      </c>
      <c r="F2313" s="26">
        <v>12</v>
      </c>
      <c r="G2313" s="27">
        <v>3.95</v>
      </c>
      <c r="H2313" s="74">
        <f t="shared" si="366"/>
        <v>3.7524999999999999</v>
      </c>
      <c r="I2313" s="32" t="s">
        <v>298</v>
      </c>
      <c r="J2313" s="32" t="s">
        <v>14</v>
      </c>
      <c r="K2313" s="18"/>
      <c r="L2313" s="456"/>
      <c r="M2313" s="457"/>
      <c r="N2313" s="33">
        <f t="shared" si="364"/>
        <v>0</v>
      </c>
      <c r="O2313" s="258">
        <f t="shared" si="365"/>
        <v>0</v>
      </c>
      <c r="P2313" s="262" t="s">
        <v>15</v>
      </c>
    </row>
    <row r="2314" spans="1:25" s="60" customFormat="1" ht="12.75" x14ac:dyDescent="0.2">
      <c r="A2314" s="425" t="s">
        <v>3807</v>
      </c>
      <c r="B2314" s="425" t="s">
        <v>3317</v>
      </c>
      <c r="C2314" s="104" t="s">
        <v>3895</v>
      </c>
      <c r="D2314" s="144" t="s">
        <v>3897</v>
      </c>
      <c r="E2314" s="26" t="s">
        <v>3896</v>
      </c>
      <c r="F2314" s="26">
        <v>1</v>
      </c>
      <c r="G2314" s="27">
        <v>32.89</v>
      </c>
      <c r="H2314" s="74">
        <f t="shared" ref="H2314" si="367">G2314*0.95</f>
        <v>31.2455</v>
      </c>
      <c r="I2314" s="32" t="s">
        <v>298</v>
      </c>
      <c r="J2314" s="32" t="s">
        <v>14</v>
      </c>
      <c r="K2314" s="18"/>
      <c r="L2314" s="456"/>
      <c r="M2314" s="457"/>
      <c r="N2314" s="33">
        <f t="shared" ref="N2314" si="368">O2314*G2314</f>
        <v>0</v>
      </c>
      <c r="O2314" s="258">
        <f t="shared" ref="O2314" si="369">M2314+L2314*F2314</f>
        <v>0</v>
      </c>
      <c r="P2314" s="262" t="s">
        <v>15</v>
      </c>
    </row>
    <row r="2315" spans="1:25" s="60" customFormat="1" ht="12.75" x14ac:dyDescent="0.2">
      <c r="A2315" s="425"/>
      <c r="B2315" s="425" t="s">
        <v>3317</v>
      </c>
      <c r="C2315" s="61" t="s">
        <v>3352</v>
      </c>
      <c r="D2315" s="143" t="s">
        <v>3353</v>
      </c>
      <c r="E2315" s="45" t="s">
        <v>2412</v>
      </c>
      <c r="F2315" s="45">
        <v>6</v>
      </c>
      <c r="G2315" s="46">
        <v>2.17</v>
      </c>
      <c r="H2315" s="73">
        <f t="shared" si="366"/>
        <v>2.0614999999999997</v>
      </c>
      <c r="I2315" s="28" t="s">
        <v>298</v>
      </c>
      <c r="J2315" s="28" t="s">
        <v>14</v>
      </c>
      <c r="K2315" s="239"/>
      <c r="L2315" s="458"/>
      <c r="M2315" s="459"/>
      <c r="N2315" s="29">
        <f t="shared" si="364"/>
        <v>0</v>
      </c>
      <c r="O2315" s="257">
        <f t="shared" si="365"/>
        <v>0</v>
      </c>
      <c r="P2315" s="261" t="s">
        <v>15</v>
      </c>
    </row>
    <row r="2316" spans="1:25" s="60" customFormat="1" ht="12.75" x14ac:dyDescent="0.2">
      <c r="A2316" s="425"/>
      <c r="B2316" s="425" t="s">
        <v>3317</v>
      </c>
      <c r="C2316" s="62" t="s">
        <v>3354</v>
      </c>
      <c r="D2316" s="50" t="s">
        <v>3355</v>
      </c>
      <c r="E2316" s="36" t="s">
        <v>2412</v>
      </c>
      <c r="F2316" s="36">
        <v>6</v>
      </c>
      <c r="G2316" s="37">
        <v>2.44</v>
      </c>
      <c r="H2316" s="75">
        <f t="shared" si="366"/>
        <v>2.3180000000000001</v>
      </c>
      <c r="I2316" s="38" t="s">
        <v>298</v>
      </c>
      <c r="J2316" s="38" t="s">
        <v>14</v>
      </c>
      <c r="K2316" s="19"/>
      <c r="L2316" s="456"/>
      <c r="M2316" s="457"/>
      <c r="N2316" s="39">
        <f t="shared" si="364"/>
        <v>0</v>
      </c>
      <c r="O2316" s="259">
        <f t="shared" si="365"/>
        <v>0</v>
      </c>
      <c r="P2316" s="263" t="s">
        <v>15</v>
      </c>
    </row>
    <row r="2317" spans="1:25" ht="23.25" x14ac:dyDescent="0.35">
      <c r="A2317" s="426"/>
      <c r="B2317" s="426" t="s">
        <v>3317</v>
      </c>
      <c r="D2317" s="252" t="s">
        <v>3413</v>
      </c>
      <c r="E2317" s="252"/>
      <c r="F2317" s="252"/>
      <c r="G2317" s="252"/>
      <c r="H2317" s="252"/>
      <c r="I2317" s="252"/>
      <c r="J2317" s="252"/>
      <c r="K2317" s="252"/>
      <c r="L2317" s="22"/>
      <c r="M2317" s="22"/>
      <c r="O2317" s="22"/>
      <c r="P2317" s="23"/>
      <c r="Q2317" s="60"/>
      <c r="R2317" s="60"/>
      <c r="S2317" s="60"/>
      <c r="T2317" s="60"/>
      <c r="U2317" s="60"/>
      <c r="V2317" s="60"/>
      <c r="W2317" s="60"/>
      <c r="X2317" s="60"/>
      <c r="Y2317" s="60"/>
    </row>
    <row r="2318" spans="1:25" s="60" customFormat="1" ht="15" customHeight="1" x14ac:dyDescent="0.2">
      <c r="A2318" s="425"/>
      <c r="B2318" s="425" t="s">
        <v>3317</v>
      </c>
      <c r="C2318" s="105" t="s">
        <v>3414</v>
      </c>
      <c r="D2318" s="189" t="s">
        <v>3415</v>
      </c>
      <c r="E2318" s="64" t="s">
        <v>3416</v>
      </c>
      <c r="F2318" s="64">
        <v>12</v>
      </c>
      <c r="G2318" s="76">
        <v>3.7</v>
      </c>
      <c r="H2318" s="75">
        <f>G2318*0.95</f>
        <v>3.5150000000000001</v>
      </c>
      <c r="I2318" s="78" t="s">
        <v>2427</v>
      </c>
      <c r="J2318" s="78" t="s">
        <v>14</v>
      </c>
      <c r="K2318" s="237"/>
      <c r="L2318" s="474"/>
      <c r="M2318" s="475"/>
      <c r="N2318" s="65">
        <f t="shared" ref="N2318" si="370">O2318*G2318</f>
        <v>0</v>
      </c>
      <c r="O2318" s="57">
        <f t="shared" ref="O2318" si="371">M2318+L2318*F2318</f>
        <v>0</v>
      </c>
      <c r="P2318" s="66" t="s">
        <v>15</v>
      </c>
    </row>
    <row r="2319" spans="1:25" ht="23.25" x14ac:dyDescent="0.35">
      <c r="A2319" s="426" t="s">
        <v>3807</v>
      </c>
      <c r="B2319" s="426" t="s">
        <v>3317</v>
      </c>
      <c r="D2319" s="252" t="s">
        <v>3356</v>
      </c>
      <c r="E2319" s="71"/>
      <c r="F2319" s="71"/>
      <c r="G2319" s="71"/>
      <c r="H2319" s="71"/>
      <c r="I2319" s="71"/>
      <c r="J2319" s="71"/>
      <c r="K2319" s="71"/>
      <c r="L2319" s="22"/>
      <c r="M2319" s="22"/>
      <c r="O2319" s="22"/>
      <c r="P2319" s="23"/>
      <c r="Q2319" s="60"/>
      <c r="R2319" s="60"/>
      <c r="S2319" s="60"/>
      <c r="T2319" s="60"/>
      <c r="U2319" s="60"/>
      <c r="V2319" s="60"/>
      <c r="W2319" s="60"/>
      <c r="X2319" s="60"/>
      <c r="Y2319" s="60"/>
    </row>
    <row r="2320" spans="1:25" s="60" customFormat="1" ht="12.75" x14ac:dyDescent="0.2">
      <c r="A2320" s="425"/>
      <c r="B2320" s="425" t="s">
        <v>3317</v>
      </c>
      <c r="C2320" s="61" t="s">
        <v>3357</v>
      </c>
      <c r="D2320" s="143" t="s">
        <v>3358</v>
      </c>
      <c r="E2320" s="45" t="s">
        <v>3359</v>
      </c>
      <c r="F2320" s="45">
        <v>12</v>
      </c>
      <c r="G2320" s="46">
        <v>2.34</v>
      </c>
      <c r="H2320" s="73">
        <f>G2320*0.95</f>
        <v>2.2229999999999999</v>
      </c>
      <c r="I2320" s="28" t="s">
        <v>3360</v>
      </c>
      <c r="J2320" s="28" t="s">
        <v>14</v>
      </c>
      <c r="K2320" s="239"/>
      <c r="L2320" s="458"/>
      <c r="M2320" s="459"/>
      <c r="N2320" s="29">
        <f t="shared" si="364"/>
        <v>0</v>
      </c>
      <c r="O2320" s="257">
        <f t="shared" si="365"/>
        <v>0</v>
      </c>
      <c r="P2320" s="261" t="s">
        <v>15</v>
      </c>
    </row>
    <row r="2321" spans="1:25" s="60" customFormat="1" ht="12.75" x14ac:dyDescent="0.2">
      <c r="A2321" s="425"/>
      <c r="B2321" s="425" t="s">
        <v>3317</v>
      </c>
      <c r="C2321" s="62" t="s">
        <v>3361</v>
      </c>
      <c r="D2321" s="50" t="s">
        <v>3362</v>
      </c>
      <c r="E2321" s="36" t="s">
        <v>3359</v>
      </c>
      <c r="F2321" s="36">
        <v>12</v>
      </c>
      <c r="G2321" s="37">
        <v>2.54</v>
      </c>
      <c r="H2321" s="75">
        <f>G2321*0.95</f>
        <v>2.4129999999999998</v>
      </c>
      <c r="I2321" s="38" t="s">
        <v>3360</v>
      </c>
      <c r="J2321" s="38" t="s">
        <v>14</v>
      </c>
      <c r="K2321" s="19"/>
      <c r="L2321" s="456"/>
      <c r="M2321" s="457"/>
      <c r="N2321" s="39">
        <f t="shared" si="364"/>
        <v>0</v>
      </c>
      <c r="O2321" s="259">
        <f t="shared" si="365"/>
        <v>0</v>
      </c>
      <c r="P2321" s="263" t="s">
        <v>15</v>
      </c>
    </row>
    <row r="2322" spans="1:25" s="60" customFormat="1" ht="12.75" x14ac:dyDescent="0.2">
      <c r="A2322" s="425"/>
      <c r="B2322" s="425" t="s">
        <v>3317</v>
      </c>
      <c r="C2322" s="62" t="s">
        <v>3363</v>
      </c>
      <c r="D2322" s="50" t="s">
        <v>3364</v>
      </c>
      <c r="E2322" s="36" t="s">
        <v>3341</v>
      </c>
      <c r="F2322" s="36">
        <v>12</v>
      </c>
      <c r="G2322" s="37">
        <v>3.7</v>
      </c>
      <c r="H2322" s="75">
        <f>G2322*0.95</f>
        <v>3.5150000000000001</v>
      </c>
      <c r="I2322" s="38" t="s">
        <v>3321</v>
      </c>
      <c r="J2322" s="38"/>
      <c r="K2322" s="19"/>
      <c r="L2322" s="474"/>
      <c r="M2322" s="475"/>
      <c r="N2322" s="39">
        <f t="shared" si="364"/>
        <v>0</v>
      </c>
      <c r="O2322" s="259">
        <f t="shared" si="365"/>
        <v>0</v>
      </c>
      <c r="P2322" s="263" t="s">
        <v>15</v>
      </c>
    </row>
    <row r="2323" spans="1:25" s="60" customFormat="1" ht="12.75" x14ac:dyDescent="0.2">
      <c r="A2323" s="425" t="s">
        <v>3807</v>
      </c>
      <c r="B2323" s="425" t="s">
        <v>3317</v>
      </c>
      <c r="C2323" s="62" t="s">
        <v>3365</v>
      </c>
      <c r="D2323" s="50" t="s">
        <v>3366</v>
      </c>
      <c r="E2323" s="36" t="s">
        <v>2854</v>
      </c>
      <c r="F2323" s="36">
        <v>1</v>
      </c>
      <c r="G2323" s="37">
        <v>94.74</v>
      </c>
      <c r="H2323" s="75">
        <f>G2323*0.95</f>
        <v>90.002999999999986</v>
      </c>
      <c r="I2323" s="38" t="s">
        <v>339</v>
      </c>
      <c r="J2323" s="38" t="s">
        <v>14</v>
      </c>
      <c r="K2323" s="19"/>
      <c r="L2323" s="474"/>
      <c r="M2323" s="475"/>
      <c r="N2323" s="39">
        <f t="shared" si="364"/>
        <v>0</v>
      </c>
      <c r="O2323" s="259">
        <f t="shared" si="365"/>
        <v>0</v>
      </c>
      <c r="P2323" s="263" t="s">
        <v>15</v>
      </c>
    </row>
    <row r="2324" spans="1:25" ht="23.25" x14ac:dyDescent="0.35">
      <c r="A2324" s="426"/>
      <c r="B2324" s="426" t="s">
        <v>3317</v>
      </c>
      <c r="D2324" s="252" t="s">
        <v>3367</v>
      </c>
      <c r="E2324" s="71"/>
      <c r="F2324" s="71"/>
      <c r="G2324" s="71"/>
      <c r="H2324" s="71"/>
      <c r="I2324" s="71"/>
      <c r="J2324" s="71"/>
      <c r="K2324" s="71"/>
      <c r="L2324" s="22"/>
      <c r="M2324" s="22"/>
      <c r="O2324" s="22"/>
      <c r="P2324" s="23"/>
      <c r="Q2324" s="60"/>
      <c r="R2324" s="60"/>
      <c r="S2324" s="60"/>
      <c r="T2324" s="60"/>
      <c r="U2324" s="60"/>
      <c r="V2324" s="60"/>
      <c r="W2324" s="60"/>
      <c r="X2324" s="60"/>
      <c r="Y2324" s="60"/>
    </row>
    <row r="2325" spans="1:25" s="60" customFormat="1" ht="12.75" x14ac:dyDescent="0.2">
      <c r="A2325" s="425"/>
      <c r="B2325" s="425" t="s">
        <v>3317</v>
      </c>
      <c r="C2325" s="61" t="s">
        <v>3368</v>
      </c>
      <c r="D2325" s="143" t="s">
        <v>3369</v>
      </c>
      <c r="E2325" s="45" t="s">
        <v>2144</v>
      </c>
      <c r="F2325" s="45">
        <v>8</v>
      </c>
      <c r="G2325" s="46">
        <v>2.91</v>
      </c>
      <c r="H2325" s="73">
        <f t="shared" ref="H2325:H2330" si="372">G2325*0.95</f>
        <v>2.7645</v>
      </c>
      <c r="I2325" s="28" t="s">
        <v>3360</v>
      </c>
      <c r="J2325" s="28" t="s">
        <v>14</v>
      </c>
      <c r="K2325" s="239"/>
      <c r="L2325" s="458"/>
      <c r="M2325" s="459"/>
      <c r="N2325" s="29">
        <f t="shared" si="364"/>
        <v>0</v>
      </c>
      <c r="O2325" s="257">
        <f t="shared" si="365"/>
        <v>0</v>
      </c>
      <c r="P2325" s="261" t="s">
        <v>15</v>
      </c>
    </row>
    <row r="2326" spans="1:25" s="60" customFormat="1" ht="12.75" x14ac:dyDescent="0.2">
      <c r="A2326" s="425"/>
      <c r="B2326" s="425" t="s">
        <v>3317</v>
      </c>
      <c r="C2326" s="104" t="s">
        <v>3370</v>
      </c>
      <c r="D2326" s="144" t="s">
        <v>3371</v>
      </c>
      <c r="E2326" s="26" t="s">
        <v>2144</v>
      </c>
      <c r="F2326" s="26">
        <v>8</v>
      </c>
      <c r="G2326" s="27">
        <v>2.73</v>
      </c>
      <c r="H2326" s="74">
        <f t="shared" si="372"/>
        <v>2.5934999999999997</v>
      </c>
      <c r="I2326" s="32" t="s">
        <v>3360</v>
      </c>
      <c r="J2326" s="32" t="s">
        <v>14</v>
      </c>
      <c r="K2326" s="18"/>
      <c r="L2326" s="454"/>
      <c r="M2326" s="455"/>
      <c r="N2326" s="33">
        <f t="shared" si="364"/>
        <v>0</v>
      </c>
      <c r="O2326" s="258">
        <f t="shared" si="365"/>
        <v>0</v>
      </c>
      <c r="P2326" s="262" t="s">
        <v>15</v>
      </c>
    </row>
    <row r="2327" spans="1:25" s="60" customFormat="1" ht="12.75" x14ac:dyDescent="0.2">
      <c r="A2327" s="425"/>
      <c r="B2327" s="425" t="s">
        <v>3317</v>
      </c>
      <c r="C2327" s="62" t="s">
        <v>3372</v>
      </c>
      <c r="D2327" s="50" t="s">
        <v>3373</v>
      </c>
      <c r="E2327" s="36" t="s">
        <v>2144</v>
      </c>
      <c r="F2327" s="36">
        <v>8</v>
      </c>
      <c r="G2327" s="37">
        <v>2.83</v>
      </c>
      <c r="H2327" s="75">
        <f t="shared" si="372"/>
        <v>2.6884999999999999</v>
      </c>
      <c r="I2327" s="38" t="s">
        <v>3360</v>
      </c>
      <c r="J2327" s="38" t="s">
        <v>14</v>
      </c>
      <c r="K2327" s="19"/>
      <c r="L2327" s="456"/>
      <c r="M2327" s="457"/>
      <c r="N2327" s="39">
        <f t="shared" si="364"/>
        <v>0</v>
      </c>
      <c r="O2327" s="259">
        <f t="shared" si="365"/>
        <v>0</v>
      </c>
      <c r="P2327" s="263" t="s">
        <v>15</v>
      </c>
    </row>
    <row r="2328" spans="1:25" s="60" customFormat="1" ht="12.75" x14ac:dyDescent="0.2">
      <c r="A2328" s="425"/>
      <c r="B2328" s="425" t="s">
        <v>3317</v>
      </c>
      <c r="C2328" s="61" t="s">
        <v>3374</v>
      </c>
      <c r="D2328" s="143" t="s">
        <v>3375</v>
      </c>
      <c r="E2328" s="45" t="s">
        <v>3359</v>
      </c>
      <c r="F2328" s="45">
        <v>12</v>
      </c>
      <c r="G2328" s="46">
        <v>2.5099999999999998</v>
      </c>
      <c r="H2328" s="73">
        <f t="shared" si="372"/>
        <v>2.3844999999999996</v>
      </c>
      <c r="I2328" s="28" t="s">
        <v>3360</v>
      </c>
      <c r="J2328" s="28" t="s">
        <v>14</v>
      </c>
      <c r="K2328" s="239"/>
      <c r="L2328" s="458"/>
      <c r="M2328" s="459"/>
      <c r="N2328" s="29">
        <f t="shared" si="364"/>
        <v>0</v>
      </c>
      <c r="O2328" s="257">
        <f t="shared" si="365"/>
        <v>0</v>
      </c>
      <c r="P2328" s="261" t="s">
        <v>15</v>
      </c>
    </row>
    <row r="2329" spans="1:25" s="60" customFormat="1" ht="12.75" x14ac:dyDescent="0.2">
      <c r="A2329" s="425"/>
      <c r="B2329" s="425" t="s">
        <v>3317</v>
      </c>
      <c r="C2329" s="104" t="s">
        <v>3376</v>
      </c>
      <c r="D2329" s="144" t="s">
        <v>3377</v>
      </c>
      <c r="E2329" s="26" t="s">
        <v>3359</v>
      </c>
      <c r="F2329" s="26">
        <v>12</v>
      </c>
      <c r="G2329" s="27">
        <v>2.5099999999999998</v>
      </c>
      <c r="H2329" s="74">
        <f t="shared" si="372"/>
        <v>2.3844999999999996</v>
      </c>
      <c r="I2329" s="32" t="s">
        <v>3360</v>
      </c>
      <c r="J2329" s="32" t="s">
        <v>14</v>
      </c>
      <c r="K2329" s="18"/>
      <c r="L2329" s="454"/>
      <c r="M2329" s="455"/>
      <c r="N2329" s="33">
        <f t="shared" si="364"/>
        <v>0</v>
      </c>
      <c r="O2329" s="258">
        <f t="shared" si="365"/>
        <v>0</v>
      </c>
      <c r="P2329" s="262" t="s">
        <v>15</v>
      </c>
    </row>
    <row r="2330" spans="1:25" s="60" customFormat="1" ht="12.75" x14ac:dyDescent="0.2">
      <c r="A2330" s="425"/>
      <c r="B2330" s="425" t="s">
        <v>3317</v>
      </c>
      <c r="C2330" s="62" t="s">
        <v>3378</v>
      </c>
      <c r="D2330" s="50" t="s">
        <v>3379</v>
      </c>
      <c r="E2330" s="36" t="s">
        <v>3359</v>
      </c>
      <c r="F2330" s="36">
        <v>12</v>
      </c>
      <c r="G2330" s="37">
        <v>2.5099999999999998</v>
      </c>
      <c r="H2330" s="75">
        <f t="shared" si="372"/>
        <v>2.3844999999999996</v>
      </c>
      <c r="I2330" s="38" t="s">
        <v>3360</v>
      </c>
      <c r="J2330" s="38" t="s">
        <v>14</v>
      </c>
      <c r="K2330" s="19"/>
      <c r="L2330" s="456"/>
      <c r="M2330" s="457"/>
      <c r="N2330" s="39">
        <f t="shared" si="364"/>
        <v>0</v>
      </c>
      <c r="O2330" s="259">
        <f t="shared" si="365"/>
        <v>0</v>
      </c>
      <c r="P2330" s="263" t="s">
        <v>15</v>
      </c>
    </row>
    <row r="2331" spans="1:25" ht="23.25" x14ac:dyDescent="0.35">
      <c r="A2331" s="426" t="s">
        <v>3807</v>
      </c>
      <c r="B2331" s="426" t="s">
        <v>3317</v>
      </c>
      <c r="D2331" s="252" t="s">
        <v>3380</v>
      </c>
      <c r="E2331" s="71"/>
      <c r="F2331" s="71"/>
      <c r="G2331" s="71"/>
      <c r="H2331" s="71"/>
      <c r="I2331" s="71"/>
      <c r="J2331" s="71"/>
      <c r="K2331" s="71"/>
      <c r="L2331" s="22"/>
      <c r="M2331" s="22"/>
      <c r="O2331" s="22"/>
      <c r="P2331" s="23"/>
      <c r="Q2331" s="60"/>
      <c r="R2331" s="60"/>
      <c r="S2331" s="60"/>
      <c r="T2331" s="60"/>
      <c r="U2331" s="60"/>
      <c r="V2331" s="60"/>
      <c r="W2331" s="60"/>
      <c r="X2331" s="60"/>
      <c r="Y2331" s="60"/>
    </row>
    <row r="2332" spans="1:25" s="60" customFormat="1" ht="12.75" x14ac:dyDescent="0.2">
      <c r="A2332" s="425"/>
      <c r="B2332" s="425" t="s">
        <v>3317</v>
      </c>
      <c r="C2332" s="61" t="s">
        <v>3381</v>
      </c>
      <c r="D2332" s="143" t="s">
        <v>3382</v>
      </c>
      <c r="E2332" s="45" t="s">
        <v>2135</v>
      </c>
      <c r="F2332" s="45">
        <v>6</v>
      </c>
      <c r="G2332" s="46">
        <v>1.85</v>
      </c>
      <c r="H2332" s="73">
        <f>G2332*0.95</f>
        <v>1.7575000000000001</v>
      </c>
      <c r="I2332" s="28" t="s">
        <v>2224</v>
      </c>
      <c r="J2332" s="28"/>
      <c r="K2332" s="239"/>
      <c r="L2332" s="458"/>
      <c r="M2332" s="459"/>
      <c r="N2332" s="29">
        <f t="shared" si="364"/>
        <v>0</v>
      </c>
      <c r="O2332" s="257">
        <f t="shared" si="365"/>
        <v>0</v>
      </c>
      <c r="P2332" s="261" t="s">
        <v>15</v>
      </c>
    </row>
    <row r="2333" spans="1:25" s="60" customFormat="1" ht="12.75" x14ac:dyDescent="0.2">
      <c r="A2333" s="425" t="s">
        <v>3807</v>
      </c>
      <c r="B2333" s="425" t="s">
        <v>3317</v>
      </c>
      <c r="C2333" s="62" t="s">
        <v>3383</v>
      </c>
      <c r="D2333" s="50" t="s">
        <v>3382</v>
      </c>
      <c r="E2333" s="191" t="s">
        <v>2421</v>
      </c>
      <c r="F2333" s="36">
        <v>1</v>
      </c>
      <c r="G2333" s="37">
        <v>12.9</v>
      </c>
      <c r="H2333" s="75">
        <f>G2333*0.95</f>
        <v>12.254999999999999</v>
      </c>
      <c r="I2333" s="38" t="s">
        <v>2224</v>
      </c>
      <c r="J2333" s="38"/>
      <c r="K2333" s="19"/>
      <c r="L2333" s="456"/>
      <c r="M2333" s="457"/>
      <c r="N2333" s="39">
        <f t="shared" si="364"/>
        <v>0</v>
      </c>
      <c r="O2333" s="259">
        <f t="shared" si="365"/>
        <v>0</v>
      </c>
      <c r="P2333" s="263" t="s">
        <v>15</v>
      </c>
    </row>
    <row r="2334" spans="1:25" ht="23.25" x14ac:dyDescent="0.35">
      <c r="A2334" s="426"/>
      <c r="B2334" s="426" t="s">
        <v>3317</v>
      </c>
      <c r="D2334" s="252" t="s">
        <v>3384</v>
      </c>
      <c r="E2334" s="71"/>
      <c r="F2334" s="71"/>
      <c r="G2334" s="71"/>
      <c r="H2334" s="71"/>
      <c r="I2334" s="71"/>
      <c r="J2334" s="71"/>
      <c r="K2334" s="71"/>
      <c r="L2334" s="22"/>
      <c r="M2334" s="22"/>
      <c r="O2334" s="22"/>
      <c r="P2334" s="23"/>
      <c r="Q2334" s="60"/>
      <c r="R2334" s="60"/>
      <c r="S2334" s="60"/>
      <c r="T2334" s="60"/>
      <c r="U2334" s="60"/>
      <c r="V2334" s="60"/>
      <c r="W2334" s="60"/>
      <c r="X2334" s="60"/>
      <c r="Y2334" s="60"/>
    </row>
    <row r="2335" spans="1:25" s="60" customFormat="1" ht="12.75" x14ac:dyDescent="0.2">
      <c r="A2335" s="425"/>
      <c r="B2335" s="425" t="s">
        <v>3317</v>
      </c>
      <c r="C2335" s="61" t="s">
        <v>3385</v>
      </c>
      <c r="D2335" s="143" t="s">
        <v>3386</v>
      </c>
      <c r="E2335" s="45" t="s">
        <v>3387</v>
      </c>
      <c r="F2335" s="45">
        <v>6</v>
      </c>
      <c r="G2335" s="46">
        <v>2.95</v>
      </c>
      <c r="H2335" s="73">
        <f>G2335*0.95</f>
        <v>2.8025000000000002</v>
      </c>
      <c r="I2335" s="28" t="s">
        <v>123</v>
      </c>
      <c r="J2335" s="28" t="s">
        <v>14</v>
      </c>
      <c r="K2335" s="239"/>
      <c r="L2335" s="458"/>
      <c r="M2335" s="459"/>
      <c r="N2335" s="29">
        <f t="shared" si="364"/>
        <v>0</v>
      </c>
      <c r="O2335" s="257">
        <f t="shared" si="365"/>
        <v>0</v>
      </c>
      <c r="P2335" s="261" t="s">
        <v>15</v>
      </c>
    </row>
    <row r="2336" spans="1:25" s="60" customFormat="1" ht="12.75" x14ac:dyDescent="0.2">
      <c r="A2336" s="425"/>
      <c r="B2336" s="425" t="s">
        <v>3317</v>
      </c>
      <c r="C2336" s="104" t="s">
        <v>3388</v>
      </c>
      <c r="D2336" s="144" t="s">
        <v>3389</v>
      </c>
      <c r="E2336" s="26" t="s">
        <v>3390</v>
      </c>
      <c r="F2336" s="26">
        <v>9</v>
      </c>
      <c r="G2336" s="27">
        <v>3.91</v>
      </c>
      <c r="H2336" s="74">
        <f>G2336*0.95</f>
        <v>3.7145000000000001</v>
      </c>
      <c r="I2336" s="32" t="s">
        <v>123</v>
      </c>
      <c r="J2336" s="32" t="s">
        <v>14</v>
      </c>
      <c r="K2336" s="18"/>
      <c r="L2336" s="454"/>
      <c r="M2336" s="455"/>
      <c r="N2336" s="33">
        <f t="shared" si="364"/>
        <v>0</v>
      </c>
      <c r="O2336" s="258">
        <f t="shared" si="365"/>
        <v>0</v>
      </c>
      <c r="P2336" s="262" t="s">
        <v>15</v>
      </c>
    </row>
    <row r="2337" spans="1:25" s="60" customFormat="1" ht="12.75" x14ac:dyDescent="0.2">
      <c r="A2337" s="425"/>
      <c r="B2337" s="425" t="s">
        <v>3317</v>
      </c>
      <c r="C2337" s="62" t="s">
        <v>3391</v>
      </c>
      <c r="D2337" s="50" t="s">
        <v>3392</v>
      </c>
      <c r="E2337" s="36" t="s">
        <v>3393</v>
      </c>
      <c r="F2337" s="36">
        <v>12</v>
      </c>
      <c r="G2337" s="37">
        <v>2.46</v>
      </c>
      <c r="H2337" s="75">
        <f>G2337*0.95</f>
        <v>2.3369999999999997</v>
      </c>
      <c r="I2337" s="38" t="s">
        <v>123</v>
      </c>
      <c r="J2337" s="38" t="s">
        <v>14</v>
      </c>
      <c r="K2337" s="19"/>
      <c r="L2337" s="456"/>
      <c r="M2337" s="457"/>
      <c r="N2337" s="39">
        <f t="shared" si="364"/>
        <v>0</v>
      </c>
      <c r="O2337" s="259">
        <f t="shared" si="365"/>
        <v>0</v>
      </c>
      <c r="P2337" s="263" t="s">
        <v>15</v>
      </c>
    </row>
    <row r="2338" spans="1:25" x14ac:dyDescent="0.2">
      <c r="A2338" s="426"/>
      <c r="B2338" s="426"/>
      <c r="Q2338" s="60"/>
      <c r="R2338" s="60"/>
      <c r="S2338" s="60"/>
      <c r="T2338" s="60"/>
      <c r="U2338" s="60"/>
      <c r="V2338" s="60"/>
      <c r="W2338" s="60"/>
      <c r="X2338" s="60"/>
      <c r="Y2338" s="60"/>
    </row>
    <row r="2339" spans="1:25" x14ac:dyDescent="0.2">
      <c r="A2339" s="426"/>
      <c r="B2339" s="426"/>
      <c r="Q2339" s="60"/>
      <c r="R2339" s="60"/>
      <c r="S2339" s="60"/>
      <c r="T2339" s="60"/>
      <c r="U2339" s="60"/>
      <c r="V2339" s="60"/>
      <c r="W2339" s="60"/>
      <c r="X2339" s="60"/>
      <c r="Y2339" s="60"/>
    </row>
    <row r="2340" spans="1:25" x14ac:dyDescent="0.2">
      <c r="A2340" s="426"/>
      <c r="B2340" s="426"/>
      <c r="Q2340" s="60"/>
      <c r="R2340" s="60"/>
      <c r="S2340" s="60"/>
      <c r="T2340" s="60"/>
      <c r="U2340" s="60"/>
      <c r="V2340" s="60"/>
      <c r="W2340" s="60"/>
      <c r="X2340" s="60"/>
      <c r="Y2340" s="60"/>
    </row>
    <row r="2341" spans="1:25" x14ac:dyDescent="0.2">
      <c r="A2341" s="426"/>
      <c r="B2341" s="426"/>
      <c r="Q2341" s="60"/>
      <c r="R2341" s="60"/>
      <c r="S2341" s="60"/>
      <c r="T2341" s="60"/>
      <c r="U2341" s="60"/>
      <c r="V2341" s="60"/>
      <c r="W2341" s="60"/>
      <c r="X2341" s="60"/>
      <c r="Y2341" s="60"/>
    </row>
    <row r="2342" spans="1:25" x14ac:dyDescent="0.2">
      <c r="A2342" s="426"/>
      <c r="B2342" s="426"/>
      <c r="Q2342" s="60"/>
      <c r="R2342" s="60"/>
      <c r="S2342" s="60"/>
      <c r="T2342" s="60"/>
      <c r="U2342" s="60"/>
      <c r="V2342" s="60"/>
      <c r="W2342" s="60"/>
      <c r="X2342" s="60"/>
      <c r="Y2342" s="60"/>
    </row>
    <row r="2343" spans="1:25" x14ac:dyDescent="0.2">
      <c r="A2343" s="426"/>
      <c r="B2343" s="426"/>
      <c r="Q2343" s="60"/>
      <c r="R2343" s="60"/>
      <c r="S2343" s="60"/>
      <c r="T2343" s="60"/>
      <c r="U2343" s="60"/>
      <c r="V2343" s="60"/>
      <c r="W2343" s="60"/>
      <c r="X2343" s="60"/>
      <c r="Y2343" s="60"/>
    </row>
    <row r="2344" spans="1:25" x14ac:dyDescent="0.2">
      <c r="A2344" s="426"/>
      <c r="B2344" s="426"/>
      <c r="Q2344" s="60"/>
      <c r="R2344" s="60"/>
      <c r="S2344" s="60"/>
      <c r="T2344" s="60"/>
      <c r="U2344" s="60"/>
      <c r="V2344" s="60"/>
      <c r="W2344" s="60"/>
      <c r="X2344" s="60"/>
      <c r="Y2344" s="60"/>
    </row>
    <row r="2345" spans="1:25" x14ac:dyDescent="0.2">
      <c r="A2345" s="426"/>
      <c r="B2345" s="426"/>
      <c r="Q2345" s="60"/>
      <c r="R2345" s="60"/>
      <c r="S2345" s="60"/>
      <c r="T2345" s="60"/>
      <c r="U2345" s="60"/>
      <c r="V2345" s="60"/>
      <c r="W2345" s="60"/>
      <c r="X2345" s="60"/>
      <c r="Y2345" s="60"/>
    </row>
    <row r="2346" spans="1:25" x14ac:dyDescent="0.2">
      <c r="A2346" s="426"/>
      <c r="B2346" s="426"/>
      <c r="Q2346" s="60"/>
      <c r="R2346" s="60"/>
      <c r="S2346" s="60"/>
      <c r="T2346" s="60"/>
      <c r="U2346" s="60"/>
      <c r="V2346" s="60"/>
      <c r="W2346" s="60"/>
      <c r="X2346" s="60"/>
      <c r="Y2346" s="60"/>
    </row>
    <row r="2347" spans="1:25" x14ac:dyDescent="0.2">
      <c r="A2347" s="426"/>
      <c r="B2347" s="426"/>
      <c r="Q2347" s="60"/>
      <c r="R2347" s="60"/>
      <c r="S2347" s="60"/>
      <c r="T2347" s="60"/>
      <c r="U2347" s="60"/>
      <c r="V2347" s="60"/>
      <c r="W2347" s="60"/>
      <c r="X2347" s="60"/>
      <c r="Y2347" s="60"/>
    </row>
    <row r="2348" spans="1:25" ht="34.5" x14ac:dyDescent="0.2">
      <c r="A2348" s="426"/>
      <c r="B2348" s="426" t="s">
        <v>3417</v>
      </c>
      <c r="D2348" s="476" t="s">
        <v>3417</v>
      </c>
      <c r="E2348" s="476"/>
      <c r="F2348" s="476"/>
      <c r="G2348" s="476"/>
      <c r="H2348" s="476"/>
      <c r="I2348" s="476"/>
      <c r="J2348" s="476"/>
      <c r="K2348" s="476"/>
      <c r="Q2348" s="60"/>
      <c r="R2348" s="60"/>
      <c r="S2348" s="60"/>
      <c r="T2348" s="60"/>
      <c r="U2348" s="60"/>
      <c r="V2348" s="60"/>
      <c r="W2348" s="60"/>
      <c r="X2348" s="60"/>
      <c r="Y2348" s="60"/>
    </row>
    <row r="2349" spans="1:25" x14ac:dyDescent="0.2">
      <c r="A2349" s="427"/>
      <c r="B2349" s="427"/>
      <c r="C2349" s="24"/>
      <c r="D2349" s="24"/>
      <c r="E2349" s="477" t="s">
        <v>41</v>
      </c>
      <c r="F2349" s="478" t="s">
        <v>39</v>
      </c>
      <c r="G2349" s="479" t="s">
        <v>6</v>
      </c>
      <c r="H2349" s="481" t="s">
        <v>51</v>
      </c>
      <c r="I2349" s="482" t="s">
        <v>2</v>
      </c>
      <c r="J2349" s="483" t="s">
        <v>3</v>
      </c>
      <c r="K2349" s="484" t="s">
        <v>38</v>
      </c>
      <c r="L2349" s="460" t="s">
        <v>7</v>
      </c>
      <c r="M2349" s="461"/>
      <c r="N2349" s="461"/>
      <c r="O2349" s="461"/>
      <c r="P2349" s="462"/>
      <c r="Q2349" s="60"/>
      <c r="R2349" s="60"/>
      <c r="S2349" s="60"/>
      <c r="T2349" s="60"/>
      <c r="U2349" s="60"/>
      <c r="V2349" s="60"/>
      <c r="W2349" s="60"/>
      <c r="X2349" s="60"/>
      <c r="Y2349" s="60"/>
    </row>
    <row r="2350" spans="1:25" ht="14.25" customHeight="1" x14ac:dyDescent="0.2">
      <c r="A2350" s="426"/>
      <c r="B2350" s="426"/>
      <c r="C2350" s="463" t="s">
        <v>0</v>
      </c>
      <c r="D2350" s="464" t="s">
        <v>1</v>
      </c>
      <c r="E2350" s="477"/>
      <c r="F2350" s="478"/>
      <c r="G2350" s="480"/>
      <c r="H2350" s="481"/>
      <c r="I2350" s="482"/>
      <c r="J2350" s="483"/>
      <c r="K2350" s="484"/>
      <c r="L2350" s="466" t="s">
        <v>8</v>
      </c>
      <c r="M2350" s="467"/>
      <c r="N2350" s="470" t="s">
        <v>4</v>
      </c>
      <c r="O2350" s="472" t="s">
        <v>9</v>
      </c>
      <c r="P2350" s="473" t="s">
        <v>52</v>
      </c>
      <c r="Q2350" s="60"/>
      <c r="R2350" s="60"/>
      <c r="S2350" s="60"/>
      <c r="T2350" s="60"/>
      <c r="U2350" s="60"/>
      <c r="V2350" s="60"/>
      <c r="W2350" s="60"/>
      <c r="X2350" s="60"/>
      <c r="Y2350" s="60"/>
    </row>
    <row r="2351" spans="1:25" x14ac:dyDescent="0.2">
      <c r="A2351" s="426"/>
      <c r="B2351" s="426"/>
      <c r="C2351" s="463"/>
      <c r="D2351" s="465"/>
      <c r="E2351" s="477"/>
      <c r="F2351" s="478"/>
      <c r="G2351" s="479"/>
      <c r="H2351" s="481"/>
      <c r="I2351" s="482"/>
      <c r="J2351" s="483"/>
      <c r="K2351" s="484"/>
      <c r="L2351" s="468"/>
      <c r="M2351" s="469"/>
      <c r="N2351" s="471"/>
      <c r="O2351" s="472"/>
      <c r="P2351" s="473"/>
      <c r="Q2351" s="60"/>
      <c r="R2351" s="60"/>
      <c r="S2351" s="60"/>
      <c r="T2351" s="60"/>
      <c r="U2351" s="60"/>
      <c r="V2351" s="60"/>
      <c r="W2351" s="60"/>
      <c r="X2351" s="60"/>
      <c r="Y2351" s="60"/>
    </row>
    <row r="2352" spans="1:25" ht="23.25" x14ac:dyDescent="0.35">
      <c r="A2352" s="426"/>
      <c r="B2352" s="426" t="s">
        <v>3417</v>
      </c>
      <c r="D2352" s="252" t="s">
        <v>3395</v>
      </c>
      <c r="E2352" s="252"/>
      <c r="F2352" s="252"/>
      <c r="G2352" s="252"/>
      <c r="H2352" s="252"/>
      <c r="I2352" s="252"/>
      <c r="J2352" s="252"/>
      <c r="K2352" s="252"/>
      <c r="L2352" s="252"/>
      <c r="M2352" s="252"/>
      <c r="N2352" s="252"/>
      <c r="O2352" s="252"/>
      <c r="P2352" s="252"/>
      <c r="Q2352" s="60"/>
      <c r="R2352" s="60"/>
      <c r="S2352" s="60"/>
      <c r="T2352" s="60"/>
      <c r="U2352" s="60"/>
      <c r="V2352" s="60"/>
      <c r="W2352" s="60"/>
      <c r="X2352" s="60"/>
      <c r="Y2352" s="60"/>
    </row>
    <row r="2353" spans="1:25" s="60" customFormat="1" ht="12.75" x14ac:dyDescent="0.2">
      <c r="A2353" s="425"/>
      <c r="B2353" s="425" t="s">
        <v>3417</v>
      </c>
      <c r="C2353" s="61" t="s">
        <v>3396</v>
      </c>
      <c r="D2353" s="143" t="s">
        <v>3397</v>
      </c>
      <c r="E2353" s="45" t="s">
        <v>2227</v>
      </c>
      <c r="F2353" s="45">
        <v>6</v>
      </c>
      <c r="G2353" s="46">
        <v>2.33</v>
      </c>
      <c r="H2353" s="73">
        <f t="shared" ref="H2353:H2358" si="373">G2353*0.95</f>
        <v>2.2134999999999998</v>
      </c>
      <c r="I2353" s="28" t="s">
        <v>2427</v>
      </c>
      <c r="J2353" s="28" t="s">
        <v>14</v>
      </c>
      <c r="K2353" s="239"/>
      <c r="L2353" s="458"/>
      <c r="M2353" s="459"/>
      <c r="N2353" s="29">
        <f t="shared" ref="N2353:N2361" si="374">O2353*G2353</f>
        <v>0</v>
      </c>
      <c r="O2353" s="257">
        <f t="shared" ref="O2353:O2361" si="375">M2353+L2353*F2353</f>
        <v>0</v>
      </c>
      <c r="P2353" s="261" t="s">
        <v>15</v>
      </c>
    </row>
    <row r="2354" spans="1:25" s="60" customFormat="1" ht="12.75" x14ac:dyDescent="0.2">
      <c r="A2354" s="425"/>
      <c r="B2354" s="425" t="s">
        <v>3417</v>
      </c>
      <c r="C2354" s="104" t="s">
        <v>3398</v>
      </c>
      <c r="D2354" s="144" t="s">
        <v>3399</v>
      </c>
      <c r="E2354" s="26" t="s">
        <v>2227</v>
      </c>
      <c r="F2354" s="26">
        <v>6</v>
      </c>
      <c r="G2354" s="27">
        <v>2.4</v>
      </c>
      <c r="H2354" s="74">
        <f t="shared" si="373"/>
        <v>2.2799999999999998</v>
      </c>
      <c r="I2354" s="32" t="s">
        <v>2427</v>
      </c>
      <c r="J2354" s="32" t="s">
        <v>14</v>
      </c>
      <c r="K2354" s="18"/>
      <c r="L2354" s="454"/>
      <c r="M2354" s="455"/>
      <c r="N2354" s="33">
        <f t="shared" si="374"/>
        <v>0</v>
      </c>
      <c r="O2354" s="258">
        <f t="shared" si="375"/>
        <v>0</v>
      </c>
      <c r="P2354" s="262" t="s">
        <v>15</v>
      </c>
    </row>
    <row r="2355" spans="1:25" s="60" customFormat="1" ht="12.75" x14ac:dyDescent="0.2">
      <c r="A2355" s="425"/>
      <c r="B2355" s="425" t="s">
        <v>3417</v>
      </c>
      <c r="C2355" s="104" t="s">
        <v>3400</v>
      </c>
      <c r="D2355" s="144" t="s">
        <v>3401</v>
      </c>
      <c r="E2355" s="26" t="s">
        <v>2227</v>
      </c>
      <c r="F2355" s="26">
        <v>6</v>
      </c>
      <c r="G2355" s="27">
        <v>3.45</v>
      </c>
      <c r="H2355" s="74">
        <f t="shared" si="373"/>
        <v>3.2774999999999999</v>
      </c>
      <c r="I2355" s="32" t="s">
        <v>2427</v>
      </c>
      <c r="J2355" s="32" t="s">
        <v>14</v>
      </c>
      <c r="K2355" s="18"/>
      <c r="L2355" s="454"/>
      <c r="M2355" s="455"/>
      <c r="N2355" s="33">
        <f t="shared" si="374"/>
        <v>0</v>
      </c>
      <c r="O2355" s="258">
        <f t="shared" si="375"/>
        <v>0</v>
      </c>
      <c r="P2355" s="262" t="s">
        <v>15</v>
      </c>
    </row>
    <row r="2356" spans="1:25" s="60" customFormat="1" ht="12.75" x14ac:dyDescent="0.2">
      <c r="A2356" s="425"/>
      <c r="B2356" s="425" t="s">
        <v>3417</v>
      </c>
      <c r="C2356" s="104" t="s">
        <v>3402</v>
      </c>
      <c r="D2356" s="144" t="s">
        <v>3403</v>
      </c>
      <c r="E2356" s="26" t="s">
        <v>2227</v>
      </c>
      <c r="F2356" s="26">
        <v>6</v>
      </c>
      <c r="G2356" s="27">
        <v>3.6</v>
      </c>
      <c r="H2356" s="74">
        <f t="shared" si="373"/>
        <v>3.42</v>
      </c>
      <c r="I2356" s="32" t="s">
        <v>2427</v>
      </c>
      <c r="J2356" s="32" t="s">
        <v>14</v>
      </c>
      <c r="K2356" s="18"/>
      <c r="L2356" s="454"/>
      <c r="M2356" s="455"/>
      <c r="N2356" s="33">
        <f t="shared" si="374"/>
        <v>0</v>
      </c>
      <c r="O2356" s="258">
        <f t="shared" si="375"/>
        <v>0</v>
      </c>
      <c r="P2356" s="262" t="s">
        <v>15</v>
      </c>
    </row>
    <row r="2357" spans="1:25" s="60" customFormat="1" ht="12.75" x14ac:dyDescent="0.2">
      <c r="A2357" s="425"/>
      <c r="B2357" s="425" t="s">
        <v>3417</v>
      </c>
      <c r="C2357" s="62" t="s">
        <v>3404</v>
      </c>
      <c r="D2357" s="50" t="s">
        <v>3405</v>
      </c>
      <c r="E2357" s="36" t="s">
        <v>2227</v>
      </c>
      <c r="F2357" s="36">
        <v>6</v>
      </c>
      <c r="G2357" s="37">
        <v>3.6</v>
      </c>
      <c r="H2357" s="75">
        <f t="shared" si="373"/>
        <v>3.42</v>
      </c>
      <c r="I2357" s="38" t="s">
        <v>2427</v>
      </c>
      <c r="J2357" s="38" t="s">
        <v>14</v>
      </c>
      <c r="K2357" s="19"/>
      <c r="L2357" s="456"/>
      <c r="M2357" s="457"/>
      <c r="N2357" s="39">
        <f t="shared" si="374"/>
        <v>0</v>
      </c>
      <c r="O2357" s="259">
        <f t="shared" si="375"/>
        <v>0</v>
      </c>
      <c r="P2357" s="263" t="s">
        <v>15</v>
      </c>
    </row>
    <row r="2358" spans="1:25" s="60" customFormat="1" ht="12.75" x14ac:dyDescent="0.2">
      <c r="A2358" s="425"/>
      <c r="B2358" s="425" t="s">
        <v>3417</v>
      </c>
      <c r="C2358" s="62" t="s">
        <v>3406</v>
      </c>
      <c r="D2358" s="50" t="s">
        <v>3943</v>
      </c>
      <c r="E2358" s="36" t="s">
        <v>2227</v>
      </c>
      <c r="F2358" s="36">
        <v>6</v>
      </c>
      <c r="G2358" s="37">
        <v>2.64</v>
      </c>
      <c r="H2358" s="75">
        <f t="shared" si="373"/>
        <v>2.508</v>
      </c>
      <c r="I2358" s="38" t="s">
        <v>2427</v>
      </c>
      <c r="J2358" s="38" t="s">
        <v>14</v>
      </c>
      <c r="K2358" s="19"/>
      <c r="L2358" s="474"/>
      <c r="M2358" s="475"/>
      <c r="N2358" s="39">
        <f t="shared" si="374"/>
        <v>0</v>
      </c>
      <c r="O2358" s="259">
        <f t="shared" si="375"/>
        <v>0</v>
      </c>
      <c r="P2358" s="263" t="s">
        <v>15</v>
      </c>
    </row>
    <row r="2359" spans="1:25" ht="23.25" x14ac:dyDescent="0.35">
      <c r="A2359" s="426"/>
      <c r="B2359" s="426" t="s">
        <v>3417</v>
      </c>
      <c r="D2359" s="252" t="s">
        <v>3407</v>
      </c>
      <c r="E2359" s="71"/>
      <c r="F2359" s="71"/>
      <c r="G2359" s="71"/>
      <c r="H2359" s="71"/>
      <c r="I2359" s="71"/>
      <c r="J2359" s="71"/>
      <c r="K2359" s="71"/>
      <c r="L2359" s="22"/>
      <c r="M2359" s="22"/>
      <c r="O2359" s="22"/>
      <c r="P2359" s="23"/>
      <c r="Q2359" s="60"/>
      <c r="R2359" s="60"/>
      <c r="S2359" s="60"/>
      <c r="T2359" s="60"/>
      <c r="U2359" s="60"/>
      <c r="V2359" s="60"/>
      <c r="W2359" s="60"/>
      <c r="X2359" s="60"/>
      <c r="Y2359" s="60"/>
    </row>
    <row r="2360" spans="1:25" s="60" customFormat="1" ht="12.75" x14ac:dyDescent="0.2">
      <c r="A2360" s="425"/>
      <c r="B2360" s="425" t="s">
        <v>3417</v>
      </c>
      <c r="C2360" s="61" t="s">
        <v>3408</v>
      </c>
      <c r="D2360" s="143" t="s">
        <v>3409</v>
      </c>
      <c r="E2360" s="45" t="s">
        <v>3410</v>
      </c>
      <c r="F2360" s="45">
        <v>12</v>
      </c>
      <c r="G2360" s="46">
        <v>2.65</v>
      </c>
      <c r="H2360" s="73">
        <f>G2360*0.95</f>
        <v>2.5174999999999996</v>
      </c>
      <c r="I2360" s="28" t="s">
        <v>2427</v>
      </c>
      <c r="J2360" s="28" t="s">
        <v>14</v>
      </c>
      <c r="K2360" s="240"/>
      <c r="L2360" s="458"/>
      <c r="M2360" s="459"/>
      <c r="N2360" s="29">
        <f t="shared" si="374"/>
        <v>0</v>
      </c>
      <c r="O2360" s="257">
        <f t="shared" si="375"/>
        <v>0</v>
      </c>
      <c r="P2360" s="261" t="s">
        <v>15</v>
      </c>
    </row>
    <row r="2361" spans="1:25" s="60" customFormat="1" ht="12.75" x14ac:dyDescent="0.2">
      <c r="A2361" s="425"/>
      <c r="B2361" s="425" t="s">
        <v>3417</v>
      </c>
      <c r="C2361" s="62" t="s">
        <v>3411</v>
      </c>
      <c r="D2361" s="50" t="s">
        <v>3412</v>
      </c>
      <c r="E2361" s="36" t="s">
        <v>3410</v>
      </c>
      <c r="F2361" s="36">
        <v>12</v>
      </c>
      <c r="G2361" s="37">
        <v>2.65</v>
      </c>
      <c r="H2361" s="75">
        <f>G2361*0.95</f>
        <v>2.5174999999999996</v>
      </c>
      <c r="I2361" s="38" t="s">
        <v>2427</v>
      </c>
      <c r="J2361" s="38" t="s">
        <v>14</v>
      </c>
      <c r="K2361" s="268"/>
      <c r="L2361" s="456"/>
      <c r="M2361" s="457"/>
      <c r="N2361" s="39">
        <f t="shared" si="374"/>
        <v>0</v>
      </c>
      <c r="O2361" s="259">
        <f t="shared" si="375"/>
        <v>0</v>
      </c>
      <c r="P2361" s="263" t="s">
        <v>15</v>
      </c>
    </row>
    <row r="2362" spans="1:25" ht="23.25" x14ac:dyDescent="0.35">
      <c r="A2362" s="426" t="s">
        <v>3807</v>
      </c>
      <c r="B2362" s="426" t="s">
        <v>3417</v>
      </c>
      <c r="D2362" s="252" t="s">
        <v>3418</v>
      </c>
      <c r="E2362" s="252"/>
      <c r="F2362" s="252"/>
      <c r="G2362" s="252"/>
      <c r="H2362" s="252"/>
      <c r="I2362" s="252"/>
      <c r="J2362" s="252"/>
      <c r="K2362" s="252"/>
      <c r="L2362" s="252"/>
      <c r="M2362" s="252"/>
      <c r="N2362" s="252"/>
      <c r="O2362" s="252"/>
      <c r="P2362" s="252"/>
      <c r="Q2362" s="60"/>
      <c r="R2362" s="60"/>
      <c r="S2362" s="60"/>
      <c r="T2362" s="60"/>
      <c r="U2362" s="60"/>
      <c r="V2362" s="60"/>
      <c r="W2362" s="60"/>
      <c r="X2362" s="60"/>
      <c r="Y2362" s="60"/>
    </row>
    <row r="2363" spans="1:25" s="60" customFormat="1" ht="12.75" x14ac:dyDescent="0.2">
      <c r="A2363" s="425" t="s">
        <v>3807</v>
      </c>
      <c r="B2363" s="425" t="s">
        <v>3417</v>
      </c>
      <c r="C2363" s="61" t="s">
        <v>3419</v>
      </c>
      <c r="D2363" s="49" t="s">
        <v>3397</v>
      </c>
      <c r="E2363" s="45" t="s">
        <v>2197</v>
      </c>
      <c r="F2363" s="45">
        <v>1</v>
      </c>
      <c r="G2363" s="46">
        <v>21.7</v>
      </c>
      <c r="H2363" s="73">
        <f>G2363*0.95</f>
        <v>20.614999999999998</v>
      </c>
      <c r="I2363" s="28" t="s">
        <v>2427</v>
      </c>
      <c r="J2363" s="28" t="s">
        <v>14</v>
      </c>
      <c r="K2363" s="218"/>
      <c r="L2363" s="458"/>
      <c r="M2363" s="459"/>
      <c r="N2363" s="29">
        <f t="shared" ref="N2363:N2371" si="376">O2363*G2363</f>
        <v>0</v>
      </c>
      <c r="O2363" s="257">
        <f t="shared" ref="O2363:O2371" si="377">M2363+L2363*F2363</f>
        <v>0</v>
      </c>
      <c r="P2363" s="261" t="s">
        <v>15</v>
      </c>
    </row>
    <row r="2364" spans="1:25" s="60" customFormat="1" ht="12.75" x14ac:dyDescent="0.2">
      <c r="A2364" s="425" t="s">
        <v>3807</v>
      </c>
      <c r="B2364" s="425" t="s">
        <v>3417</v>
      </c>
      <c r="C2364" s="104" t="s">
        <v>3420</v>
      </c>
      <c r="D2364" s="9" t="s">
        <v>3399</v>
      </c>
      <c r="E2364" s="26" t="s">
        <v>3421</v>
      </c>
      <c r="F2364" s="26">
        <v>1</v>
      </c>
      <c r="G2364" s="27">
        <v>22.5</v>
      </c>
      <c r="H2364" s="74">
        <f t="shared" ref="H2364:H2371" si="378">G2364*0.95</f>
        <v>21.375</v>
      </c>
      <c r="I2364" s="32" t="s">
        <v>2427</v>
      </c>
      <c r="J2364" s="32" t="s">
        <v>14</v>
      </c>
      <c r="K2364" s="231"/>
      <c r="L2364" s="454"/>
      <c r="M2364" s="455"/>
      <c r="N2364" s="33">
        <f t="shared" si="376"/>
        <v>0</v>
      </c>
      <c r="O2364" s="258">
        <f t="shared" si="377"/>
        <v>0</v>
      </c>
      <c r="P2364" s="262" t="s">
        <v>15</v>
      </c>
    </row>
    <row r="2365" spans="1:25" s="60" customFormat="1" ht="12.75" x14ac:dyDescent="0.2">
      <c r="A2365" s="425" t="s">
        <v>3807</v>
      </c>
      <c r="B2365" s="425" t="s">
        <v>3417</v>
      </c>
      <c r="C2365" s="104" t="s">
        <v>3422</v>
      </c>
      <c r="D2365" s="10" t="s">
        <v>3401</v>
      </c>
      <c r="E2365" s="26" t="s">
        <v>2197</v>
      </c>
      <c r="F2365" s="26">
        <v>1</v>
      </c>
      <c r="G2365" s="27">
        <v>39</v>
      </c>
      <c r="H2365" s="74">
        <f t="shared" si="378"/>
        <v>37.049999999999997</v>
      </c>
      <c r="I2365" s="32" t="s">
        <v>2427</v>
      </c>
      <c r="J2365" s="32" t="s">
        <v>14</v>
      </c>
      <c r="K2365" s="231"/>
      <c r="L2365" s="456"/>
      <c r="M2365" s="457"/>
      <c r="N2365" s="33">
        <f t="shared" si="376"/>
        <v>0</v>
      </c>
      <c r="O2365" s="258">
        <f t="shared" si="377"/>
        <v>0</v>
      </c>
      <c r="P2365" s="262" t="s">
        <v>15</v>
      </c>
    </row>
    <row r="2366" spans="1:25" s="60" customFormat="1" ht="12.75" x14ac:dyDescent="0.2">
      <c r="A2366" s="425" t="s">
        <v>3807</v>
      </c>
      <c r="B2366" s="425" t="s">
        <v>3417</v>
      </c>
      <c r="C2366" s="105" t="s">
        <v>3423</v>
      </c>
      <c r="D2366" s="51" t="s">
        <v>3424</v>
      </c>
      <c r="E2366" s="64" t="s">
        <v>2197</v>
      </c>
      <c r="F2366" s="64">
        <v>1</v>
      </c>
      <c r="G2366" s="76">
        <v>25</v>
      </c>
      <c r="H2366" s="77">
        <f t="shared" si="378"/>
        <v>23.75</v>
      </c>
      <c r="I2366" s="78" t="s">
        <v>2427</v>
      </c>
      <c r="J2366" s="78" t="s">
        <v>14</v>
      </c>
      <c r="K2366" s="232"/>
      <c r="L2366" s="474"/>
      <c r="M2366" s="475"/>
      <c r="N2366" s="65">
        <f t="shared" si="376"/>
        <v>0</v>
      </c>
      <c r="O2366" s="260">
        <f t="shared" si="377"/>
        <v>0</v>
      </c>
      <c r="P2366" s="264" t="s">
        <v>15</v>
      </c>
    </row>
    <row r="2367" spans="1:25" ht="23.25" x14ac:dyDescent="0.35">
      <c r="A2367" s="426" t="s">
        <v>3807</v>
      </c>
      <c r="B2367" s="426" t="s">
        <v>3417</v>
      </c>
      <c r="D2367" s="252" t="s">
        <v>3425</v>
      </c>
      <c r="E2367" s="71"/>
      <c r="F2367" s="71"/>
      <c r="G2367" s="71"/>
      <c r="H2367" s="71"/>
      <c r="I2367" s="71"/>
      <c r="J2367" s="71"/>
      <c r="K2367" s="71"/>
      <c r="L2367" s="22"/>
      <c r="M2367" s="22"/>
      <c r="O2367" s="22"/>
      <c r="P2367" s="23"/>
      <c r="Q2367" s="60"/>
      <c r="R2367" s="60"/>
      <c r="S2367" s="60"/>
      <c r="T2367" s="60"/>
      <c r="U2367" s="60"/>
      <c r="V2367" s="60"/>
      <c r="W2367" s="60"/>
      <c r="X2367" s="60"/>
      <c r="Y2367" s="60"/>
    </row>
    <row r="2368" spans="1:25" s="60" customFormat="1" ht="12.75" x14ac:dyDescent="0.2">
      <c r="A2368" s="425" t="s">
        <v>3807</v>
      </c>
      <c r="B2368" s="425" t="s">
        <v>3417</v>
      </c>
      <c r="C2368" s="61" t="s">
        <v>3426</v>
      </c>
      <c r="D2368" s="49" t="s">
        <v>3409</v>
      </c>
      <c r="E2368" s="45" t="s">
        <v>2113</v>
      </c>
      <c r="F2368" s="45">
        <v>1</v>
      </c>
      <c r="G2368" s="46">
        <v>16</v>
      </c>
      <c r="H2368" s="73">
        <f t="shared" si="378"/>
        <v>15.2</v>
      </c>
      <c r="I2368" s="28" t="s">
        <v>2427</v>
      </c>
      <c r="J2368" s="28" t="s">
        <v>14</v>
      </c>
      <c r="K2368" s="240"/>
      <c r="L2368" s="458"/>
      <c r="M2368" s="459"/>
      <c r="N2368" s="29">
        <f t="shared" si="376"/>
        <v>0</v>
      </c>
      <c r="O2368" s="257">
        <f t="shared" si="377"/>
        <v>0</v>
      </c>
      <c r="P2368" s="261" t="s">
        <v>15</v>
      </c>
    </row>
    <row r="2369" spans="1:25" s="60" customFormat="1" ht="12.75" x14ac:dyDescent="0.2">
      <c r="A2369" s="425" t="s">
        <v>3807</v>
      </c>
      <c r="B2369" s="425" t="s">
        <v>3417</v>
      </c>
      <c r="C2369" s="62" t="s">
        <v>3427</v>
      </c>
      <c r="D2369" s="10" t="s">
        <v>3412</v>
      </c>
      <c r="E2369" s="36" t="s">
        <v>2113</v>
      </c>
      <c r="F2369" s="36">
        <v>1</v>
      </c>
      <c r="G2369" s="37">
        <v>16</v>
      </c>
      <c r="H2369" s="75">
        <f t="shared" si="378"/>
        <v>15.2</v>
      </c>
      <c r="I2369" s="38" t="s">
        <v>2427</v>
      </c>
      <c r="J2369" s="38" t="s">
        <v>14</v>
      </c>
      <c r="K2369" s="268"/>
      <c r="L2369" s="456"/>
      <c r="M2369" s="457"/>
      <c r="N2369" s="39">
        <f t="shared" si="376"/>
        <v>0</v>
      </c>
      <c r="O2369" s="259">
        <f t="shared" si="377"/>
        <v>0</v>
      </c>
      <c r="P2369" s="263" t="s">
        <v>15</v>
      </c>
    </row>
    <row r="2370" spans="1:25" s="60" customFormat="1" ht="12.75" x14ac:dyDescent="0.2">
      <c r="A2370" s="425" t="s">
        <v>3807</v>
      </c>
      <c r="B2370" s="425" t="s">
        <v>3417</v>
      </c>
      <c r="C2370" s="61" t="s">
        <v>3428</v>
      </c>
      <c r="D2370" s="49" t="s">
        <v>3412</v>
      </c>
      <c r="E2370" s="45" t="s">
        <v>2854</v>
      </c>
      <c r="F2370" s="45">
        <v>1</v>
      </c>
      <c r="G2370" s="46">
        <v>71.58</v>
      </c>
      <c r="H2370" s="73">
        <f t="shared" si="378"/>
        <v>68.000999999999991</v>
      </c>
      <c r="I2370" s="28" t="s">
        <v>2427</v>
      </c>
      <c r="J2370" s="28" t="s">
        <v>14</v>
      </c>
      <c r="K2370" s="218"/>
      <c r="L2370" s="458"/>
      <c r="M2370" s="459"/>
      <c r="N2370" s="29">
        <f t="shared" si="376"/>
        <v>0</v>
      </c>
      <c r="O2370" s="257">
        <f t="shared" si="377"/>
        <v>0</v>
      </c>
      <c r="P2370" s="261" t="s">
        <v>15</v>
      </c>
    </row>
    <row r="2371" spans="1:25" s="60" customFormat="1" ht="12.75" x14ac:dyDescent="0.2">
      <c r="A2371" s="425" t="s">
        <v>3807</v>
      </c>
      <c r="B2371" s="425" t="s">
        <v>3417</v>
      </c>
      <c r="C2371" s="62" t="s">
        <v>3429</v>
      </c>
      <c r="D2371" s="10" t="s">
        <v>3430</v>
      </c>
      <c r="E2371" s="36" t="s">
        <v>2854</v>
      </c>
      <c r="F2371" s="36">
        <v>1</v>
      </c>
      <c r="G2371" s="37">
        <v>71.58</v>
      </c>
      <c r="H2371" s="75">
        <f t="shared" si="378"/>
        <v>68.000999999999991</v>
      </c>
      <c r="I2371" s="38" t="s">
        <v>2427</v>
      </c>
      <c r="J2371" s="38" t="s">
        <v>14</v>
      </c>
      <c r="K2371" s="241"/>
      <c r="L2371" s="456"/>
      <c r="M2371" s="457"/>
      <c r="N2371" s="39">
        <f t="shared" si="376"/>
        <v>0</v>
      </c>
      <c r="O2371" s="259">
        <f t="shared" si="377"/>
        <v>0</v>
      </c>
      <c r="P2371" s="263" t="s">
        <v>15</v>
      </c>
    </row>
    <row r="2372" spans="1:25" x14ac:dyDescent="0.2">
      <c r="A2372" s="426"/>
      <c r="B2372" s="426"/>
      <c r="Q2372" s="60"/>
      <c r="R2372" s="60"/>
      <c r="S2372" s="60"/>
      <c r="T2372" s="60"/>
      <c r="U2372" s="60"/>
      <c r="V2372" s="60"/>
      <c r="W2372" s="60"/>
      <c r="X2372" s="60"/>
      <c r="Y2372" s="60"/>
    </row>
    <row r="2373" spans="1:25" ht="34.5" x14ac:dyDescent="0.2">
      <c r="A2373" s="426"/>
      <c r="B2373" s="426" t="s">
        <v>3110</v>
      </c>
      <c r="D2373" s="476" t="s">
        <v>3110</v>
      </c>
      <c r="E2373" s="476"/>
      <c r="F2373" s="476"/>
      <c r="G2373" s="476"/>
      <c r="H2373" s="476"/>
      <c r="I2373" s="476"/>
      <c r="J2373" s="476"/>
      <c r="K2373" s="476"/>
      <c r="Q2373" s="60"/>
      <c r="R2373" s="60"/>
      <c r="S2373" s="60"/>
      <c r="T2373" s="60"/>
      <c r="U2373" s="60"/>
      <c r="V2373" s="60"/>
      <c r="W2373" s="60"/>
      <c r="X2373" s="60"/>
      <c r="Y2373" s="60"/>
    </row>
    <row r="2374" spans="1:25" x14ac:dyDescent="0.2">
      <c r="A2374" s="427"/>
      <c r="B2374" s="427"/>
      <c r="C2374" s="24"/>
      <c r="D2374" s="24"/>
      <c r="E2374" s="477" t="s">
        <v>41</v>
      </c>
      <c r="F2374" s="478" t="s">
        <v>39</v>
      </c>
      <c r="G2374" s="479" t="s">
        <v>6</v>
      </c>
      <c r="H2374" s="481" t="s">
        <v>51</v>
      </c>
      <c r="I2374" s="482" t="s">
        <v>2</v>
      </c>
      <c r="J2374" s="483" t="s">
        <v>3</v>
      </c>
      <c r="K2374" s="484" t="s">
        <v>38</v>
      </c>
      <c r="L2374" s="460" t="s">
        <v>7</v>
      </c>
      <c r="M2374" s="461"/>
      <c r="N2374" s="461"/>
      <c r="O2374" s="461"/>
      <c r="P2374" s="462"/>
      <c r="Q2374" s="60"/>
      <c r="R2374" s="60"/>
      <c r="S2374" s="60"/>
      <c r="T2374" s="60"/>
      <c r="U2374" s="60"/>
      <c r="V2374" s="60"/>
      <c r="W2374" s="60"/>
      <c r="X2374" s="60"/>
      <c r="Y2374" s="60"/>
    </row>
    <row r="2375" spans="1:25" ht="14.25" customHeight="1" x14ac:dyDescent="0.2">
      <c r="A2375" s="426"/>
      <c r="B2375" s="426"/>
      <c r="C2375" s="463" t="s">
        <v>0</v>
      </c>
      <c r="D2375" s="464" t="s">
        <v>1</v>
      </c>
      <c r="E2375" s="477"/>
      <c r="F2375" s="478"/>
      <c r="G2375" s="480"/>
      <c r="H2375" s="481"/>
      <c r="I2375" s="482"/>
      <c r="J2375" s="483"/>
      <c r="K2375" s="484"/>
      <c r="L2375" s="466" t="s">
        <v>8</v>
      </c>
      <c r="M2375" s="467"/>
      <c r="N2375" s="470" t="s">
        <v>4</v>
      </c>
      <c r="O2375" s="472" t="s">
        <v>9</v>
      </c>
      <c r="P2375" s="473" t="s">
        <v>52</v>
      </c>
      <c r="Q2375" s="60"/>
      <c r="R2375" s="60"/>
      <c r="S2375" s="60"/>
      <c r="T2375" s="60"/>
      <c r="U2375" s="60"/>
      <c r="V2375" s="60"/>
      <c r="W2375" s="60"/>
      <c r="X2375" s="60"/>
      <c r="Y2375" s="60"/>
    </row>
    <row r="2376" spans="1:25" x14ac:dyDescent="0.2">
      <c r="A2376" s="426"/>
      <c r="B2376" s="426"/>
      <c r="C2376" s="463"/>
      <c r="D2376" s="465"/>
      <c r="E2376" s="477"/>
      <c r="F2376" s="478"/>
      <c r="G2376" s="479"/>
      <c r="H2376" s="481"/>
      <c r="I2376" s="482"/>
      <c r="J2376" s="483"/>
      <c r="K2376" s="484"/>
      <c r="L2376" s="468"/>
      <c r="M2376" s="469"/>
      <c r="N2376" s="471"/>
      <c r="O2376" s="472"/>
      <c r="P2376" s="473"/>
      <c r="Q2376" s="60"/>
      <c r="R2376" s="60"/>
      <c r="S2376" s="60"/>
      <c r="T2376" s="60"/>
      <c r="U2376" s="60"/>
      <c r="V2376" s="60"/>
      <c r="W2376" s="60"/>
      <c r="X2376" s="60"/>
      <c r="Y2376" s="60"/>
    </row>
    <row r="2377" spans="1:25" ht="23.25" x14ac:dyDescent="0.35">
      <c r="A2377" s="426"/>
      <c r="B2377" s="426" t="s">
        <v>3110</v>
      </c>
      <c r="D2377" s="252" t="s">
        <v>3431</v>
      </c>
      <c r="E2377" s="252"/>
      <c r="F2377" s="252"/>
      <c r="G2377" s="252"/>
      <c r="H2377" s="252"/>
      <c r="I2377" s="252"/>
      <c r="J2377" s="252"/>
      <c r="K2377" s="252"/>
      <c r="L2377" s="252"/>
      <c r="M2377" s="252"/>
      <c r="N2377" s="252"/>
      <c r="O2377" s="252"/>
      <c r="P2377" s="252"/>
      <c r="Q2377" s="60"/>
      <c r="R2377" s="60"/>
      <c r="S2377" s="60"/>
      <c r="T2377" s="60"/>
      <c r="U2377" s="60"/>
      <c r="V2377" s="60"/>
      <c r="W2377" s="60"/>
      <c r="X2377" s="60"/>
      <c r="Y2377" s="60"/>
    </row>
    <row r="2378" spans="1:25" s="60" customFormat="1" ht="12.75" x14ac:dyDescent="0.2">
      <c r="A2378" s="425"/>
      <c r="B2378" s="425" t="s">
        <v>3110</v>
      </c>
      <c r="C2378" s="61" t="s">
        <v>3445</v>
      </c>
      <c r="D2378" s="143" t="s">
        <v>3432</v>
      </c>
      <c r="E2378" s="45" t="s">
        <v>3433</v>
      </c>
      <c r="F2378" s="45">
        <v>6</v>
      </c>
      <c r="G2378" s="46">
        <v>2.9</v>
      </c>
      <c r="H2378" s="73">
        <f>G2378*0.95</f>
        <v>2.7549999999999999</v>
      </c>
      <c r="I2378" s="28" t="s">
        <v>2427</v>
      </c>
      <c r="J2378" s="28" t="s">
        <v>14</v>
      </c>
      <c r="K2378" s="218"/>
      <c r="L2378" s="458"/>
      <c r="M2378" s="459"/>
      <c r="N2378" s="29">
        <f t="shared" ref="N2378:N2389" si="379">O2378*G2378</f>
        <v>0</v>
      </c>
      <c r="O2378" s="257">
        <f t="shared" ref="O2378:O2389" si="380">M2378+L2378*F2378</f>
        <v>0</v>
      </c>
      <c r="P2378" s="261" t="s">
        <v>15</v>
      </c>
    </row>
    <row r="2379" spans="1:25" s="60" customFormat="1" ht="12.75" x14ac:dyDescent="0.2">
      <c r="A2379" s="425"/>
      <c r="B2379" s="425" t="s">
        <v>3110</v>
      </c>
      <c r="C2379" s="104" t="s">
        <v>3446</v>
      </c>
      <c r="D2379" s="144" t="s">
        <v>3434</v>
      </c>
      <c r="E2379" s="26" t="s">
        <v>1788</v>
      </c>
      <c r="F2379" s="26">
        <v>6</v>
      </c>
      <c r="G2379" s="27">
        <v>2.4300000000000002</v>
      </c>
      <c r="H2379" s="74">
        <f>G2379*0.95</f>
        <v>2.3085</v>
      </c>
      <c r="I2379" s="32" t="s">
        <v>2427</v>
      </c>
      <c r="J2379" s="32" t="s">
        <v>14</v>
      </c>
      <c r="K2379" s="18"/>
      <c r="L2379" s="516"/>
      <c r="M2379" s="517"/>
      <c r="N2379" s="33">
        <f t="shared" si="379"/>
        <v>0</v>
      </c>
      <c r="O2379" s="258">
        <f t="shared" si="380"/>
        <v>0</v>
      </c>
      <c r="P2379" s="262" t="s">
        <v>15</v>
      </c>
    </row>
    <row r="2380" spans="1:25" s="60" customFormat="1" ht="12.75" x14ac:dyDescent="0.2">
      <c r="A2380" s="425"/>
      <c r="B2380" s="425" t="s">
        <v>3110</v>
      </c>
      <c r="C2380" s="104" t="s">
        <v>3447</v>
      </c>
      <c r="D2380" s="144" t="s">
        <v>3435</v>
      </c>
      <c r="E2380" s="26" t="s">
        <v>1788</v>
      </c>
      <c r="F2380" s="26">
        <v>6</v>
      </c>
      <c r="G2380" s="27">
        <v>2.5499999999999998</v>
      </c>
      <c r="H2380" s="74">
        <f>G2380*0.95</f>
        <v>2.4224999999999999</v>
      </c>
      <c r="I2380" s="32" t="s">
        <v>2427</v>
      </c>
      <c r="J2380" s="32" t="s">
        <v>14</v>
      </c>
      <c r="K2380" s="18"/>
      <c r="L2380" s="454"/>
      <c r="M2380" s="455"/>
      <c r="N2380" s="33">
        <f t="shared" si="379"/>
        <v>0</v>
      </c>
      <c r="O2380" s="258">
        <f t="shared" si="380"/>
        <v>0</v>
      </c>
      <c r="P2380" s="262" t="s">
        <v>15</v>
      </c>
    </row>
    <row r="2381" spans="1:25" s="60" customFormat="1" ht="12.75" x14ac:dyDescent="0.2">
      <c r="A2381" s="425"/>
      <c r="B2381" s="425" t="s">
        <v>3110</v>
      </c>
      <c r="C2381" s="104" t="s">
        <v>3448</v>
      </c>
      <c r="D2381" s="144" t="s">
        <v>3436</v>
      </c>
      <c r="E2381" s="26" t="s">
        <v>1788</v>
      </c>
      <c r="F2381" s="26">
        <v>6</v>
      </c>
      <c r="G2381" s="27">
        <v>2.57</v>
      </c>
      <c r="H2381" s="74">
        <f>G2381*0.95</f>
        <v>2.4414999999999996</v>
      </c>
      <c r="I2381" s="32" t="s">
        <v>2427</v>
      </c>
      <c r="J2381" s="32" t="s">
        <v>14</v>
      </c>
      <c r="K2381" s="18"/>
      <c r="L2381" s="454"/>
      <c r="M2381" s="455"/>
      <c r="N2381" s="33">
        <f t="shared" si="379"/>
        <v>0</v>
      </c>
      <c r="O2381" s="258">
        <f t="shared" si="380"/>
        <v>0</v>
      </c>
      <c r="P2381" s="262" t="s">
        <v>15</v>
      </c>
    </row>
    <row r="2382" spans="1:25" s="60" customFormat="1" ht="12.75" x14ac:dyDescent="0.2">
      <c r="A2382" s="425"/>
      <c r="B2382" s="425" t="s">
        <v>3110</v>
      </c>
      <c r="C2382" s="62" t="s">
        <v>3449</v>
      </c>
      <c r="D2382" s="50" t="s">
        <v>3437</v>
      </c>
      <c r="E2382" s="36" t="s">
        <v>1788</v>
      </c>
      <c r="F2382" s="36">
        <v>6</v>
      </c>
      <c r="G2382" s="37">
        <v>2.65</v>
      </c>
      <c r="H2382" s="75">
        <f>G2382*0.95</f>
        <v>2.5174999999999996</v>
      </c>
      <c r="I2382" s="38" t="s">
        <v>2427</v>
      </c>
      <c r="J2382" s="38" t="s">
        <v>14</v>
      </c>
      <c r="K2382" s="19"/>
      <c r="L2382" s="456"/>
      <c r="M2382" s="457"/>
      <c r="N2382" s="39">
        <f t="shared" si="379"/>
        <v>0</v>
      </c>
      <c r="O2382" s="259">
        <f t="shared" si="380"/>
        <v>0</v>
      </c>
      <c r="P2382" s="263" t="s">
        <v>15</v>
      </c>
    </row>
    <row r="2383" spans="1:25" ht="23.25" x14ac:dyDescent="0.35">
      <c r="A2383" s="426"/>
      <c r="B2383" s="426" t="s">
        <v>3110</v>
      </c>
      <c r="D2383" s="252" t="s">
        <v>3438</v>
      </c>
      <c r="E2383" s="71"/>
      <c r="F2383" s="71"/>
      <c r="G2383" s="71"/>
      <c r="H2383" s="71"/>
      <c r="I2383" s="71"/>
      <c r="J2383" s="71"/>
      <c r="K2383" s="71"/>
      <c r="L2383" s="22"/>
      <c r="M2383" s="22"/>
      <c r="O2383" s="22"/>
      <c r="P2383" s="23"/>
      <c r="Q2383" s="60"/>
      <c r="R2383" s="60"/>
      <c r="S2383" s="60"/>
      <c r="T2383" s="60"/>
      <c r="U2383" s="60"/>
      <c r="V2383" s="60"/>
      <c r="W2383" s="60"/>
      <c r="X2383" s="60"/>
      <c r="Y2383" s="60"/>
    </row>
    <row r="2384" spans="1:25" s="60" customFormat="1" ht="12.75" x14ac:dyDescent="0.2">
      <c r="A2384" s="425"/>
      <c r="B2384" s="425" t="s">
        <v>3110</v>
      </c>
      <c r="C2384" s="61" t="s">
        <v>3450</v>
      </c>
      <c r="D2384" s="143" t="s">
        <v>3439</v>
      </c>
      <c r="E2384" s="45" t="s">
        <v>1785</v>
      </c>
      <c r="F2384" s="45">
        <v>10</v>
      </c>
      <c r="G2384" s="153">
        <v>2.5299999999999998</v>
      </c>
      <c r="H2384" s="73">
        <f t="shared" ref="H2384:H2389" si="381">G2384*0.95</f>
        <v>2.4034999999999997</v>
      </c>
      <c r="I2384" s="28" t="s">
        <v>3360</v>
      </c>
      <c r="J2384" s="28" t="s">
        <v>14</v>
      </c>
      <c r="K2384" s="240"/>
      <c r="L2384" s="458"/>
      <c r="M2384" s="459"/>
      <c r="N2384" s="29">
        <f t="shared" si="379"/>
        <v>0</v>
      </c>
      <c r="O2384" s="257">
        <f t="shared" si="380"/>
        <v>0</v>
      </c>
      <c r="P2384" s="261" t="s">
        <v>15</v>
      </c>
    </row>
    <row r="2385" spans="1:25" s="60" customFormat="1" ht="12.75" x14ac:dyDescent="0.2">
      <c r="A2385" s="425"/>
      <c r="B2385" s="425" t="s">
        <v>3110</v>
      </c>
      <c r="C2385" s="104" t="s">
        <v>3451</v>
      </c>
      <c r="D2385" s="144" t="s">
        <v>3440</v>
      </c>
      <c r="E2385" s="26" t="s">
        <v>1785</v>
      </c>
      <c r="F2385" s="26">
        <v>10</v>
      </c>
      <c r="G2385" s="79">
        <v>2.4700000000000002</v>
      </c>
      <c r="H2385" s="74">
        <f t="shared" si="381"/>
        <v>2.3465000000000003</v>
      </c>
      <c r="I2385" s="32" t="s">
        <v>3360</v>
      </c>
      <c r="J2385" s="32" t="s">
        <v>14</v>
      </c>
      <c r="K2385" s="18"/>
      <c r="L2385" s="454"/>
      <c r="M2385" s="455"/>
      <c r="N2385" s="33">
        <f t="shared" si="379"/>
        <v>0</v>
      </c>
      <c r="O2385" s="258">
        <f t="shared" si="380"/>
        <v>0</v>
      </c>
      <c r="P2385" s="262" t="s">
        <v>15</v>
      </c>
    </row>
    <row r="2386" spans="1:25" s="60" customFormat="1" ht="12.75" x14ac:dyDescent="0.2">
      <c r="A2386" s="425"/>
      <c r="B2386" s="425" t="s">
        <v>3110</v>
      </c>
      <c r="C2386" s="104" t="s">
        <v>3452</v>
      </c>
      <c r="D2386" s="144" t="s">
        <v>3441</v>
      </c>
      <c r="E2386" s="26" t="s">
        <v>1785</v>
      </c>
      <c r="F2386" s="26">
        <v>10</v>
      </c>
      <c r="G2386" s="79">
        <v>2.4900000000000002</v>
      </c>
      <c r="H2386" s="74">
        <f t="shared" si="381"/>
        <v>2.3654999999999999</v>
      </c>
      <c r="I2386" s="32" t="s">
        <v>3360</v>
      </c>
      <c r="J2386" s="32" t="s">
        <v>14</v>
      </c>
      <c r="K2386" s="18"/>
      <c r="L2386" s="454"/>
      <c r="M2386" s="455"/>
      <c r="N2386" s="33">
        <f t="shared" si="379"/>
        <v>0</v>
      </c>
      <c r="O2386" s="258">
        <f t="shared" si="380"/>
        <v>0</v>
      </c>
      <c r="P2386" s="262" t="s">
        <v>15</v>
      </c>
    </row>
    <row r="2387" spans="1:25" s="60" customFormat="1" ht="12.75" x14ac:dyDescent="0.2">
      <c r="A2387" s="425"/>
      <c r="B2387" s="425" t="s">
        <v>3110</v>
      </c>
      <c r="C2387" s="104" t="s">
        <v>3453</v>
      </c>
      <c r="D2387" s="144" t="s">
        <v>3442</v>
      </c>
      <c r="E2387" s="26" t="s">
        <v>1785</v>
      </c>
      <c r="F2387" s="26">
        <v>10</v>
      </c>
      <c r="G2387" s="79">
        <v>2.5099999999999998</v>
      </c>
      <c r="H2387" s="74">
        <f t="shared" si="381"/>
        <v>2.3844999999999996</v>
      </c>
      <c r="I2387" s="32" t="s">
        <v>3360</v>
      </c>
      <c r="J2387" s="32" t="s">
        <v>14</v>
      </c>
      <c r="K2387" s="18"/>
      <c r="L2387" s="454"/>
      <c r="M2387" s="455"/>
      <c r="N2387" s="33">
        <f t="shared" si="379"/>
        <v>0</v>
      </c>
      <c r="O2387" s="258">
        <f t="shared" si="380"/>
        <v>0</v>
      </c>
      <c r="P2387" s="262" t="s">
        <v>15</v>
      </c>
    </row>
    <row r="2388" spans="1:25" s="60" customFormat="1" ht="12.75" x14ac:dyDescent="0.2">
      <c r="A2388" s="425"/>
      <c r="B2388" s="425" t="s">
        <v>3110</v>
      </c>
      <c r="C2388" s="104" t="s">
        <v>3454</v>
      </c>
      <c r="D2388" s="144" t="s">
        <v>3443</v>
      </c>
      <c r="E2388" s="26" t="s">
        <v>1785</v>
      </c>
      <c r="F2388" s="26">
        <v>10</v>
      </c>
      <c r="G2388" s="79">
        <v>2.57</v>
      </c>
      <c r="H2388" s="74">
        <f t="shared" si="381"/>
        <v>2.4414999999999996</v>
      </c>
      <c r="I2388" s="32" t="s">
        <v>3360</v>
      </c>
      <c r="J2388" s="32" t="s">
        <v>14</v>
      </c>
      <c r="K2388" s="18"/>
      <c r="L2388" s="454"/>
      <c r="M2388" s="455"/>
      <c r="N2388" s="33">
        <f t="shared" si="379"/>
        <v>0</v>
      </c>
      <c r="O2388" s="258">
        <f t="shared" si="380"/>
        <v>0</v>
      </c>
      <c r="P2388" s="262" t="s">
        <v>15</v>
      </c>
    </row>
    <row r="2389" spans="1:25" s="60" customFormat="1" ht="12.75" x14ac:dyDescent="0.2">
      <c r="A2389" s="425"/>
      <c r="B2389" s="425" t="s">
        <v>3110</v>
      </c>
      <c r="C2389" s="62" t="s">
        <v>3455</v>
      </c>
      <c r="D2389" s="50" t="s">
        <v>3444</v>
      </c>
      <c r="E2389" s="36" t="s">
        <v>1785</v>
      </c>
      <c r="F2389" s="36">
        <v>10</v>
      </c>
      <c r="G2389" s="81">
        <v>2.56</v>
      </c>
      <c r="H2389" s="75">
        <f t="shared" si="381"/>
        <v>2.4319999999999999</v>
      </c>
      <c r="I2389" s="38" t="s">
        <v>3360</v>
      </c>
      <c r="J2389" s="38" t="s">
        <v>14</v>
      </c>
      <c r="K2389" s="19"/>
      <c r="L2389" s="456"/>
      <c r="M2389" s="457"/>
      <c r="N2389" s="39">
        <f t="shared" si="379"/>
        <v>0</v>
      </c>
      <c r="O2389" s="259">
        <f t="shared" si="380"/>
        <v>0</v>
      </c>
      <c r="P2389" s="263" t="s">
        <v>15</v>
      </c>
    </row>
    <row r="2390" spans="1:25" x14ac:dyDescent="0.2">
      <c r="A2390" s="426"/>
      <c r="B2390" s="426"/>
      <c r="Q2390" s="60"/>
      <c r="R2390" s="60"/>
      <c r="S2390" s="60"/>
      <c r="T2390" s="60"/>
      <c r="U2390" s="60"/>
      <c r="V2390" s="60"/>
      <c r="W2390" s="60"/>
      <c r="X2390" s="60"/>
      <c r="Y2390" s="60"/>
    </row>
    <row r="2391" spans="1:25" x14ac:dyDescent="0.2">
      <c r="A2391" s="426"/>
      <c r="B2391" s="426"/>
      <c r="Q2391" s="60"/>
      <c r="R2391" s="60"/>
      <c r="S2391" s="60"/>
      <c r="T2391" s="60"/>
      <c r="U2391" s="60"/>
      <c r="V2391" s="60"/>
      <c r="W2391" s="60"/>
      <c r="X2391" s="60"/>
      <c r="Y2391" s="60"/>
    </row>
    <row r="2392" spans="1:25" x14ac:dyDescent="0.2">
      <c r="A2392" s="426"/>
      <c r="B2392" s="426"/>
      <c r="Q2392" s="60"/>
      <c r="R2392" s="60"/>
      <c r="S2392" s="60"/>
      <c r="T2392" s="60"/>
      <c r="U2392" s="60"/>
      <c r="V2392" s="60"/>
      <c r="W2392" s="60"/>
      <c r="X2392" s="60"/>
      <c r="Y2392" s="60"/>
    </row>
    <row r="2393" spans="1:25" x14ac:dyDescent="0.2">
      <c r="A2393" s="426"/>
      <c r="B2393" s="426"/>
      <c r="Q2393" s="60"/>
      <c r="R2393" s="60"/>
      <c r="S2393" s="60"/>
      <c r="T2393" s="60"/>
      <c r="U2393" s="60"/>
      <c r="V2393" s="60"/>
      <c r="W2393" s="60"/>
      <c r="X2393" s="60"/>
      <c r="Y2393" s="60"/>
    </row>
    <row r="2394" spans="1:25" x14ac:dyDescent="0.2">
      <c r="A2394" s="426"/>
      <c r="B2394" s="426"/>
      <c r="Q2394" s="60"/>
      <c r="R2394" s="60"/>
      <c r="S2394" s="60"/>
      <c r="T2394" s="60"/>
      <c r="U2394" s="60"/>
      <c r="V2394" s="60"/>
      <c r="W2394" s="60"/>
      <c r="X2394" s="60"/>
      <c r="Y2394" s="60"/>
    </row>
    <row r="2395" spans="1:25" x14ac:dyDescent="0.2">
      <c r="A2395" s="426"/>
      <c r="B2395" s="426"/>
      <c r="Q2395" s="60"/>
      <c r="R2395" s="60"/>
      <c r="S2395" s="60"/>
      <c r="T2395" s="60"/>
      <c r="U2395" s="60"/>
      <c r="V2395" s="60"/>
      <c r="W2395" s="60"/>
      <c r="X2395" s="60"/>
      <c r="Y2395" s="60"/>
    </row>
    <row r="2396" spans="1:25" x14ac:dyDescent="0.2">
      <c r="A2396" s="426"/>
      <c r="B2396" s="426"/>
      <c r="Q2396" s="60"/>
      <c r="R2396" s="60"/>
      <c r="S2396" s="60"/>
      <c r="T2396" s="60"/>
      <c r="U2396" s="60"/>
      <c r="V2396" s="60"/>
      <c r="W2396" s="60"/>
      <c r="X2396" s="60"/>
      <c r="Y2396" s="60"/>
    </row>
    <row r="2397" spans="1:25" x14ac:dyDescent="0.2">
      <c r="A2397" s="426"/>
      <c r="B2397" s="426"/>
      <c r="Q2397" s="60"/>
      <c r="R2397" s="60"/>
      <c r="S2397" s="60"/>
      <c r="T2397" s="60"/>
      <c r="U2397" s="60"/>
      <c r="V2397" s="60"/>
      <c r="W2397" s="60"/>
      <c r="X2397" s="60"/>
      <c r="Y2397" s="60"/>
    </row>
    <row r="2398" spans="1:25" x14ac:dyDescent="0.2">
      <c r="A2398" s="426"/>
      <c r="B2398" s="426"/>
      <c r="Q2398" s="60"/>
      <c r="R2398" s="60"/>
      <c r="S2398" s="60"/>
      <c r="T2398" s="60"/>
      <c r="U2398" s="60"/>
      <c r="V2398" s="60"/>
      <c r="W2398" s="60"/>
      <c r="X2398" s="60"/>
      <c r="Y2398" s="60"/>
    </row>
    <row r="2399" spans="1:25" x14ac:dyDescent="0.2">
      <c r="A2399" s="426"/>
      <c r="B2399" s="426"/>
      <c r="Q2399" s="60"/>
      <c r="R2399" s="60"/>
      <c r="S2399" s="60"/>
      <c r="T2399" s="60"/>
      <c r="U2399" s="60"/>
      <c r="V2399" s="60"/>
      <c r="W2399" s="60"/>
      <c r="X2399" s="60"/>
      <c r="Y2399" s="60"/>
    </row>
    <row r="2400" spans="1:25" x14ac:dyDescent="0.2">
      <c r="A2400" s="426"/>
      <c r="B2400" s="426"/>
      <c r="Q2400" s="60"/>
      <c r="R2400" s="60"/>
      <c r="S2400" s="60"/>
      <c r="T2400" s="60"/>
      <c r="U2400" s="60"/>
      <c r="V2400" s="60"/>
      <c r="W2400" s="60"/>
      <c r="X2400" s="60"/>
      <c r="Y2400" s="60"/>
    </row>
    <row r="2401" spans="1:25" ht="34.5" x14ac:dyDescent="0.2">
      <c r="A2401" s="426"/>
      <c r="B2401" s="426" t="s">
        <v>3111</v>
      </c>
      <c r="D2401" s="476" t="s">
        <v>3111</v>
      </c>
      <c r="E2401" s="476"/>
      <c r="F2401" s="476"/>
      <c r="G2401" s="476"/>
      <c r="H2401" s="476"/>
      <c r="I2401" s="476"/>
      <c r="J2401" s="476"/>
      <c r="K2401" s="476"/>
      <c r="Q2401" s="60"/>
      <c r="R2401" s="60"/>
      <c r="S2401" s="60"/>
      <c r="T2401" s="60"/>
      <c r="U2401" s="60"/>
      <c r="V2401" s="60"/>
      <c r="W2401" s="60"/>
      <c r="X2401" s="60"/>
      <c r="Y2401" s="60"/>
    </row>
    <row r="2402" spans="1:25" x14ac:dyDescent="0.2">
      <c r="A2402" s="427"/>
      <c r="B2402" s="427"/>
      <c r="C2402" s="24"/>
      <c r="D2402" s="24"/>
      <c r="E2402" s="477" t="s">
        <v>41</v>
      </c>
      <c r="F2402" s="478" t="s">
        <v>39</v>
      </c>
      <c r="G2402" s="479" t="s">
        <v>6</v>
      </c>
      <c r="H2402" s="481" t="s">
        <v>51</v>
      </c>
      <c r="I2402" s="482" t="s">
        <v>2</v>
      </c>
      <c r="J2402" s="483" t="s">
        <v>3</v>
      </c>
      <c r="K2402" s="484" t="s">
        <v>38</v>
      </c>
      <c r="L2402" s="460" t="s">
        <v>7</v>
      </c>
      <c r="M2402" s="461"/>
      <c r="N2402" s="461"/>
      <c r="O2402" s="461"/>
      <c r="P2402" s="462"/>
      <c r="Q2402" s="60"/>
      <c r="R2402" s="60"/>
      <c r="S2402" s="60"/>
      <c r="T2402" s="60"/>
      <c r="U2402" s="60"/>
      <c r="V2402" s="60"/>
      <c r="W2402" s="60"/>
      <c r="X2402" s="60"/>
      <c r="Y2402" s="60"/>
    </row>
    <row r="2403" spans="1:25" ht="14.25" customHeight="1" x14ac:dyDescent="0.2">
      <c r="A2403" s="426"/>
      <c r="B2403" s="426"/>
      <c r="C2403" s="463" t="s">
        <v>0</v>
      </c>
      <c r="D2403" s="464" t="s">
        <v>1</v>
      </c>
      <c r="E2403" s="477"/>
      <c r="F2403" s="478"/>
      <c r="G2403" s="480"/>
      <c r="H2403" s="481"/>
      <c r="I2403" s="482"/>
      <c r="J2403" s="483"/>
      <c r="K2403" s="484"/>
      <c r="L2403" s="466" t="s">
        <v>8</v>
      </c>
      <c r="M2403" s="467"/>
      <c r="N2403" s="470" t="s">
        <v>4</v>
      </c>
      <c r="O2403" s="472" t="s">
        <v>9</v>
      </c>
      <c r="P2403" s="473" t="s">
        <v>52</v>
      </c>
      <c r="Q2403" s="60"/>
      <c r="R2403" s="60"/>
      <c r="S2403" s="60"/>
      <c r="T2403" s="60"/>
      <c r="U2403" s="60"/>
      <c r="V2403" s="60"/>
      <c r="W2403" s="60"/>
      <c r="X2403" s="60"/>
      <c r="Y2403" s="60"/>
    </row>
    <row r="2404" spans="1:25" x14ac:dyDescent="0.2">
      <c r="A2404" s="426"/>
      <c r="B2404" s="426"/>
      <c r="C2404" s="463"/>
      <c r="D2404" s="465"/>
      <c r="E2404" s="477"/>
      <c r="F2404" s="478"/>
      <c r="G2404" s="479"/>
      <c r="H2404" s="481"/>
      <c r="I2404" s="482"/>
      <c r="J2404" s="483"/>
      <c r="K2404" s="484"/>
      <c r="L2404" s="468"/>
      <c r="M2404" s="469"/>
      <c r="N2404" s="471"/>
      <c r="O2404" s="472"/>
      <c r="P2404" s="473"/>
      <c r="Q2404" s="60"/>
      <c r="R2404" s="60"/>
      <c r="S2404" s="60"/>
      <c r="T2404" s="60"/>
      <c r="U2404" s="60"/>
      <c r="V2404" s="60"/>
      <c r="W2404" s="60"/>
      <c r="X2404" s="60"/>
      <c r="Y2404" s="60"/>
    </row>
    <row r="2405" spans="1:25" ht="23.25" x14ac:dyDescent="0.35">
      <c r="A2405" s="426"/>
      <c r="B2405" s="426" t="s">
        <v>3111</v>
      </c>
      <c r="D2405" s="252" t="s">
        <v>3456</v>
      </c>
      <c r="E2405" s="252"/>
      <c r="F2405" s="252"/>
      <c r="G2405" s="252"/>
      <c r="H2405" s="252"/>
      <c r="I2405" s="252"/>
      <c r="J2405" s="252"/>
      <c r="K2405" s="252"/>
      <c r="L2405" s="252"/>
      <c r="M2405" s="252"/>
      <c r="N2405" s="252"/>
      <c r="O2405" s="252"/>
      <c r="Q2405" s="60"/>
      <c r="R2405" s="60"/>
      <c r="S2405" s="60"/>
      <c r="T2405" s="60"/>
      <c r="U2405" s="60"/>
      <c r="V2405" s="60"/>
      <c r="W2405" s="60"/>
      <c r="X2405" s="60"/>
      <c r="Y2405" s="60"/>
    </row>
    <row r="2406" spans="1:25" s="60" customFormat="1" ht="12.75" x14ac:dyDescent="0.2">
      <c r="A2406" s="425"/>
      <c r="B2406" s="425" t="s">
        <v>3111</v>
      </c>
      <c r="C2406" s="61" t="s">
        <v>3457</v>
      </c>
      <c r="D2406" s="143" t="s">
        <v>3458</v>
      </c>
      <c r="E2406" s="45" t="s">
        <v>3410</v>
      </c>
      <c r="F2406" s="45">
        <v>12</v>
      </c>
      <c r="G2406" s="46">
        <v>1.56</v>
      </c>
      <c r="H2406" s="73">
        <f t="shared" ref="H2406:H2417" si="382">G2406*0.95</f>
        <v>1.482</v>
      </c>
      <c r="I2406" s="28" t="s">
        <v>216</v>
      </c>
      <c r="J2406" s="28" t="s">
        <v>14</v>
      </c>
      <c r="K2406" s="376"/>
      <c r="L2406" s="458"/>
      <c r="M2406" s="459"/>
      <c r="N2406" s="29">
        <f t="shared" ref="N2406:N2431" si="383">O2406*G2406</f>
        <v>0</v>
      </c>
      <c r="O2406" s="257">
        <f t="shared" ref="O2406:O2431" si="384">M2406+L2406*F2406</f>
        <v>0</v>
      </c>
      <c r="P2406" s="261" t="s">
        <v>15</v>
      </c>
    </row>
    <row r="2407" spans="1:25" s="60" customFormat="1" ht="12.75" x14ac:dyDescent="0.2">
      <c r="A2407" s="425"/>
      <c r="B2407" s="425" t="s">
        <v>3111</v>
      </c>
      <c r="C2407" s="104" t="s">
        <v>3459</v>
      </c>
      <c r="D2407" s="144" t="s">
        <v>3460</v>
      </c>
      <c r="E2407" s="26" t="s">
        <v>3410</v>
      </c>
      <c r="F2407" s="26">
        <v>12</v>
      </c>
      <c r="G2407" s="27">
        <v>1.56</v>
      </c>
      <c r="H2407" s="74">
        <f t="shared" si="382"/>
        <v>1.482</v>
      </c>
      <c r="I2407" s="32" t="s">
        <v>216</v>
      </c>
      <c r="J2407" s="32" t="s">
        <v>14</v>
      </c>
      <c r="K2407" s="377"/>
      <c r="L2407" s="454"/>
      <c r="M2407" s="455"/>
      <c r="N2407" s="33">
        <f t="shared" si="383"/>
        <v>0</v>
      </c>
      <c r="O2407" s="258">
        <f t="shared" si="384"/>
        <v>0</v>
      </c>
      <c r="P2407" s="262" t="s">
        <v>15</v>
      </c>
    </row>
    <row r="2408" spans="1:25" s="60" customFormat="1" ht="12.75" x14ac:dyDescent="0.2">
      <c r="A2408" s="425"/>
      <c r="B2408" s="425" t="s">
        <v>3111</v>
      </c>
      <c r="C2408" s="104" t="s">
        <v>3461</v>
      </c>
      <c r="D2408" s="144" t="s">
        <v>3462</v>
      </c>
      <c r="E2408" s="26" t="s">
        <v>3410</v>
      </c>
      <c r="F2408" s="26">
        <v>12</v>
      </c>
      <c r="G2408" s="27">
        <v>1.86</v>
      </c>
      <c r="H2408" s="74">
        <f t="shared" si="382"/>
        <v>1.7669999999999999</v>
      </c>
      <c r="I2408" s="32" t="s">
        <v>216</v>
      </c>
      <c r="J2408" s="32" t="s">
        <v>14</v>
      </c>
      <c r="K2408" s="377"/>
      <c r="L2408" s="454"/>
      <c r="M2408" s="455"/>
      <c r="N2408" s="33">
        <f t="shared" si="383"/>
        <v>0</v>
      </c>
      <c r="O2408" s="258">
        <f t="shared" si="384"/>
        <v>0</v>
      </c>
      <c r="P2408" s="262" t="s">
        <v>15</v>
      </c>
    </row>
    <row r="2409" spans="1:25" s="60" customFormat="1" ht="12.75" x14ac:dyDescent="0.2">
      <c r="A2409" s="425"/>
      <c r="B2409" s="425" t="s">
        <v>3111</v>
      </c>
      <c r="C2409" s="104" t="s">
        <v>3463</v>
      </c>
      <c r="D2409" s="144" t="s">
        <v>3464</v>
      </c>
      <c r="E2409" s="26" t="s">
        <v>3410</v>
      </c>
      <c r="F2409" s="26">
        <v>12</v>
      </c>
      <c r="G2409" s="27">
        <v>1.56</v>
      </c>
      <c r="H2409" s="74">
        <f t="shared" si="382"/>
        <v>1.482</v>
      </c>
      <c r="I2409" s="32" t="s">
        <v>216</v>
      </c>
      <c r="J2409" s="32" t="s">
        <v>14</v>
      </c>
      <c r="K2409" s="377"/>
      <c r="L2409" s="454"/>
      <c r="M2409" s="455"/>
      <c r="N2409" s="33">
        <f t="shared" si="383"/>
        <v>0</v>
      </c>
      <c r="O2409" s="258">
        <f t="shared" si="384"/>
        <v>0</v>
      </c>
      <c r="P2409" s="262" t="s">
        <v>15</v>
      </c>
    </row>
    <row r="2410" spans="1:25" s="60" customFormat="1" ht="12.75" x14ac:dyDescent="0.2">
      <c r="A2410" s="425"/>
      <c r="B2410" s="425" t="s">
        <v>3111</v>
      </c>
      <c r="C2410" s="104" t="s">
        <v>3465</v>
      </c>
      <c r="D2410" s="144" t="s">
        <v>3466</v>
      </c>
      <c r="E2410" s="26" t="s">
        <v>3410</v>
      </c>
      <c r="F2410" s="26">
        <v>12</v>
      </c>
      <c r="G2410" s="27">
        <v>1.75</v>
      </c>
      <c r="H2410" s="74">
        <f t="shared" si="382"/>
        <v>1.6624999999999999</v>
      </c>
      <c r="I2410" s="32" t="s">
        <v>216</v>
      </c>
      <c r="J2410" s="32" t="s">
        <v>14</v>
      </c>
      <c r="K2410" s="377"/>
      <c r="L2410" s="454"/>
      <c r="M2410" s="455"/>
      <c r="N2410" s="33">
        <f t="shared" si="383"/>
        <v>0</v>
      </c>
      <c r="O2410" s="258">
        <f t="shared" si="384"/>
        <v>0</v>
      </c>
      <c r="P2410" s="262" t="s">
        <v>15</v>
      </c>
    </row>
    <row r="2411" spans="1:25" s="60" customFormat="1" ht="12.75" x14ac:dyDescent="0.2">
      <c r="A2411" s="425"/>
      <c r="B2411" s="425" t="s">
        <v>3111</v>
      </c>
      <c r="C2411" s="104" t="s">
        <v>3467</v>
      </c>
      <c r="D2411" s="144" t="s">
        <v>3468</v>
      </c>
      <c r="E2411" s="26" t="s">
        <v>3410</v>
      </c>
      <c r="F2411" s="26">
        <v>12</v>
      </c>
      <c r="G2411" s="27">
        <v>1.56</v>
      </c>
      <c r="H2411" s="74">
        <f t="shared" si="382"/>
        <v>1.482</v>
      </c>
      <c r="I2411" s="32" t="s">
        <v>216</v>
      </c>
      <c r="J2411" s="32" t="s">
        <v>14</v>
      </c>
      <c r="K2411" s="377"/>
      <c r="L2411" s="454"/>
      <c r="M2411" s="455"/>
      <c r="N2411" s="33">
        <f t="shared" si="383"/>
        <v>0</v>
      </c>
      <c r="O2411" s="258">
        <f t="shared" si="384"/>
        <v>0</v>
      </c>
      <c r="P2411" s="262" t="s">
        <v>15</v>
      </c>
    </row>
    <row r="2412" spans="1:25" s="60" customFormat="1" ht="12.75" x14ac:dyDescent="0.2">
      <c r="A2412" s="425"/>
      <c r="B2412" s="425" t="s">
        <v>3111</v>
      </c>
      <c r="C2412" s="104" t="s">
        <v>3469</v>
      </c>
      <c r="D2412" s="144" t="s">
        <v>3470</v>
      </c>
      <c r="E2412" s="26" t="s">
        <v>3410</v>
      </c>
      <c r="F2412" s="26">
        <v>12</v>
      </c>
      <c r="G2412" s="27">
        <v>2.4500000000000002</v>
      </c>
      <c r="H2412" s="74">
        <f t="shared" si="382"/>
        <v>2.3275000000000001</v>
      </c>
      <c r="I2412" s="32" t="s">
        <v>216</v>
      </c>
      <c r="J2412" s="32" t="s">
        <v>14</v>
      </c>
      <c r="K2412" s="377"/>
      <c r="L2412" s="454"/>
      <c r="M2412" s="455"/>
      <c r="N2412" s="33">
        <f t="shared" si="383"/>
        <v>0</v>
      </c>
      <c r="O2412" s="258">
        <f t="shared" si="384"/>
        <v>0</v>
      </c>
      <c r="P2412" s="262" t="s">
        <v>15</v>
      </c>
    </row>
    <row r="2413" spans="1:25" s="60" customFormat="1" ht="12.75" x14ac:dyDescent="0.2">
      <c r="A2413" s="425"/>
      <c r="B2413" s="425" t="s">
        <v>3111</v>
      </c>
      <c r="C2413" s="62" t="s">
        <v>3471</v>
      </c>
      <c r="D2413" s="50" t="s">
        <v>3472</v>
      </c>
      <c r="E2413" s="36" t="s">
        <v>3410</v>
      </c>
      <c r="F2413" s="36">
        <v>12</v>
      </c>
      <c r="G2413" s="37">
        <v>1.71</v>
      </c>
      <c r="H2413" s="75">
        <f t="shared" si="382"/>
        <v>1.6244999999999998</v>
      </c>
      <c r="I2413" s="38" t="s">
        <v>216</v>
      </c>
      <c r="J2413" s="38" t="s">
        <v>14</v>
      </c>
      <c r="K2413" s="378"/>
      <c r="L2413" s="456"/>
      <c r="M2413" s="457"/>
      <c r="N2413" s="39">
        <f t="shared" si="383"/>
        <v>0</v>
      </c>
      <c r="O2413" s="259">
        <f t="shared" si="384"/>
        <v>0</v>
      </c>
      <c r="P2413" s="263" t="s">
        <v>15</v>
      </c>
    </row>
    <row r="2414" spans="1:25" s="60" customFormat="1" ht="12.75" x14ac:dyDescent="0.2">
      <c r="A2414" s="425"/>
      <c r="B2414" s="425" t="s">
        <v>3111</v>
      </c>
      <c r="C2414" s="61" t="s">
        <v>3473</v>
      </c>
      <c r="D2414" s="143" t="s">
        <v>3474</v>
      </c>
      <c r="E2414" s="45" t="s">
        <v>2227</v>
      </c>
      <c r="F2414" s="45">
        <v>12</v>
      </c>
      <c r="G2414" s="46">
        <v>0.94</v>
      </c>
      <c r="H2414" s="73">
        <f t="shared" si="382"/>
        <v>0.8929999999999999</v>
      </c>
      <c r="I2414" s="28" t="s">
        <v>216</v>
      </c>
      <c r="J2414" s="28" t="s">
        <v>14</v>
      </c>
      <c r="K2414" s="379"/>
      <c r="L2414" s="458"/>
      <c r="M2414" s="459"/>
      <c r="N2414" s="29">
        <f t="shared" si="383"/>
        <v>0</v>
      </c>
      <c r="O2414" s="257">
        <f t="shared" si="384"/>
        <v>0</v>
      </c>
      <c r="P2414" s="261" t="s">
        <v>15</v>
      </c>
    </row>
    <row r="2415" spans="1:25" s="60" customFormat="1" ht="12.75" x14ac:dyDescent="0.2">
      <c r="A2415" s="425"/>
      <c r="B2415" s="425" t="s">
        <v>3111</v>
      </c>
      <c r="C2415" s="104" t="s">
        <v>3475</v>
      </c>
      <c r="D2415" s="144" t="s">
        <v>3476</v>
      </c>
      <c r="E2415" s="26" t="s">
        <v>3504</v>
      </c>
      <c r="F2415" s="26">
        <v>12</v>
      </c>
      <c r="G2415" s="27">
        <v>1.27</v>
      </c>
      <c r="H2415" s="74">
        <f t="shared" si="382"/>
        <v>1.2064999999999999</v>
      </c>
      <c r="I2415" s="32" t="s">
        <v>216</v>
      </c>
      <c r="J2415" s="32" t="s">
        <v>14</v>
      </c>
      <c r="K2415" s="379"/>
      <c r="L2415" s="454"/>
      <c r="M2415" s="455"/>
      <c r="N2415" s="33">
        <f t="shared" si="383"/>
        <v>0</v>
      </c>
      <c r="O2415" s="258">
        <f t="shared" si="384"/>
        <v>0</v>
      </c>
      <c r="P2415" s="262" t="s">
        <v>15</v>
      </c>
    </row>
    <row r="2416" spans="1:25" s="60" customFormat="1" ht="12.75" x14ac:dyDescent="0.2">
      <c r="A2416" s="425"/>
      <c r="B2416" s="425" t="s">
        <v>3111</v>
      </c>
      <c r="C2416" s="62" t="s">
        <v>3477</v>
      </c>
      <c r="D2416" s="50" t="s">
        <v>3478</v>
      </c>
      <c r="E2416" s="36" t="s">
        <v>2355</v>
      </c>
      <c r="F2416" s="36">
        <v>12</v>
      </c>
      <c r="G2416" s="37">
        <v>1.31</v>
      </c>
      <c r="H2416" s="75">
        <f t="shared" si="382"/>
        <v>1.2444999999999999</v>
      </c>
      <c r="I2416" s="38" t="s">
        <v>216</v>
      </c>
      <c r="J2416" s="38" t="s">
        <v>14</v>
      </c>
      <c r="K2416" s="379"/>
      <c r="L2416" s="456"/>
      <c r="M2416" s="457"/>
      <c r="N2416" s="39">
        <f t="shared" si="383"/>
        <v>0</v>
      </c>
      <c r="O2416" s="259">
        <f t="shared" si="384"/>
        <v>0</v>
      </c>
      <c r="P2416" s="263" t="s">
        <v>15</v>
      </c>
    </row>
    <row r="2417" spans="1:25" s="60" customFormat="1" ht="12.75" x14ac:dyDescent="0.2">
      <c r="A2417" s="425"/>
      <c r="B2417" s="425" t="s">
        <v>3111</v>
      </c>
      <c r="C2417" s="105" t="s">
        <v>3479</v>
      </c>
      <c r="D2417" s="189" t="s">
        <v>3480</v>
      </c>
      <c r="E2417" s="64" t="s">
        <v>1780</v>
      </c>
      <c r="F2417" s="64">
        <v>12</v>
      </c>
      <c r="G2417" s="76">
        <v>1.21</v>
      </c>
      <c r="H2417" s="77">
        <f t="shared" si="382"/>
        <v>1.1495</v>
      </c>
      <c r="I2417" s="78" t="s">
        <v>216</v>
      </c>
      <c r="J2417" s="78" t="s">
        <v>14</v>
      </c>
      <c r="K2417" s="379"/>
      <c r="L2417" s="474"/>
      <c r="M2417" s="475"/>
      <c r="N2417" s="65">
        <f t="shared" si="383"/>
        <v>0</v>
      </c>
      <c r="O2417" s="260">
        <f t="shared" si="384"/>
        <v>0</v>
      </c>
      <c r="P2417" s="264" t="s">
        <v>15</v>
      </c>
    </row>
    <row r="2418" spans="1:25" ht="23.25" x14ac:dyDescent="0.35">
      <c r="A2418" s="426"/>
      <c r="B2418" s="426" t="s">
        <v>3111</v>
      </c>
      <c r="D2418" s="252" t="s">
        <v>3481</v>
      </c>
      <c r="E2418" s="71"/>
      <c r="F2418" s="71"/>
      <c r="G2418" s="71"/>
      <c r="H2418" s="71"/>
      <c r="I2418" s="71"/>
      <c r="J2418" s="71"/>
      <c r="K2418" s="71"/>
      <c r="L2418" s="22"/>
      <c r="M2418" s="22"/>
      <c r="O2418" s="22"/>
      <c r="P2418" s="23"/>
      <c r="Q2418" s="60"/>
      <c r="R2418" s="60"/>
      <c r="S2418" s="60"/>
      <c r="T2418" s="60"/>
      <c r="U2418" s="60"/>
      <c r="V2418" s="60"/>
      <c r="W2418" s="60"/>
      <c r="X2418" s="60"/>
      <c r="Y2418" s="60"/>
    </row>
    <row r="2419" spans="1:25" s="60" customFormat="1" ht="12.75" x14ac:dyDescent="0.2">
      <c r="A2419" s="425"/>
      <c r="B2419" s="425" t="s">
        <v>3111</v>
      </c>
      <c r="C2419" s="61" t="s">
        <v>3482</v>
      </c>
      <c r="D2419" s="143" t="s">
        <v>3483</v>
      </c>
      <c r="E2419" s="45" t="s">
        <v>2242</v>
      </c>
      <c r="F2419" s="45">
        <v>12</v>
      </c>
      <c r="G2419" s="46">
        <v>1.34</v>
      </c>
      <c r="H2419" s="73">
        <f>G2419*0.95</f>
        <v>1.2729999999999999</v>
      </c>
      <c r="I2419" s="28" t="s">
        <v>216</v>
      </c>
      <c r="J2419" s="28" t="s">
        <v>14</v>
      </c>
      <c r="K2419" s="239"/>
      <c r="L2419" s="458"/>
      <c r="M2419" s="459"/>
      <c r="N2419" s="29">
        <f t="shared" si="383"/>
        <v>0</v>
      </c>
      <c r="O2419" s="257">
        <f t="shared" si="384"/>
        <v>0</v>
      </c>
      <c r="P2419" s="261" t="s">
        <v>15</v>
      </c>
    </row>
    <row r="2420" spans="1:25" s="60" customFormat="1" ht="12.75" x14ac:dyDescent="0.2">
      <c r="A2420" s="425"/>
      <c r="B2420" s="425" t="s">
        <v>3111</v>
      </c>
      <c r="C2420" s="104" t="s">
        <v>3484</v>
      </c>
      <c r="D2420" s="144" t="s">
        <v>3485</v>
      </c>
      <c r="E2420" s="26" t="s">
        <v>2242</v>
      </c>
      <c r="F2420" s="26">
        <v>12</v>
      </c>
      <c r="G2420" s="27">
        <v>1.43</v>
      </c>
      <c r="H2420" s="74">
        <f>G2420*0.95</f>
        <v>1.3584999999999998</v>
      </c>
      <c r="I2420" s="32" t="s">
        <v>216</v>
      </c>
      <c r="J2420" s="32" t="s">
        <v>14</v>
      </c>
      <c r="K2420" s="18"/>
      <c r="L2420" s="454"/>
      <c r="M2420" s="455"/>
      <c r="N2420" s="33">
        <f t="shared" si="383"/>
        <v>0</v>
      </c>
      <c r="O2420" s="258">
        <f t="shared" si="384"/>
        <v>0</v>
      </c>
      <c r="P2420" s="262" t="s">
        <v>15</v>
      </c>
    </row>
    <row r="2421" spans="1:25" s="60" customFormat="1" ht="12.75" x14ac:dyDescent="0.2">
      <c r="A2421" s="425"/>
      <c r="B2421" s="425" t="s">
        <v>3111</v>
      </c>
      <c r="C2421" s="104" t="s">
        <v>3486</v>
      </c>
      <c r="D2421" s="144" t="s">
        <v>3487</v>
      </c>
      <c r="E2421" s="26" t="s">
        <v>2242</v>
      </c>
      <c r="F2421" s="26">
        <v>12</v>
      </c>
      <c r="G2421" s="27">
        <v>1.48</v>
      </c>
      <c r="H2421" s="74">
        <f>G2421*0.95</f>
        <v>1.4059999999999999</v>
      </c>
      <c r="I2421" s="32" t="s">
        <v>216</v>
      </c>
      <c r="J2421" s="32" t="s">
        <v>14</v>
      </c>
      <c r="K2421" s="18"/>
      <c r="L2421" s="454"/>
      <c r="M2421" s="455"/>
      <c r="N2421" s="33">
        <f t="shared" si="383"/>
        <v>0</v>
      </c>
      <c r="O2421" s="258">
        <f t="shared" si="384"/>
        <v>0</v>
      </c>
      <c r="P2421" s="262" t="s">
        <v>15</v>
      </c>
    </row>
    <row r="2422" spans="1:25" s="60" customFormat="1" ht="12.75" x14ac:dyDescent="0.2">
      <c r="A2422" s="425"/>
      <c r="B2422" s="425" t="s">
        <v>3111</v>
      </c>
      <c r="C2422" s="104" t="s">
        <v>3488</v>
      </c>
      <c r="D2422" s="144" t="s">
        <v>3489</v>
      </c>
      <c r="E2422" s="26" t="s">
        <v>2242</v>
      </c>
      <c r="F2422" s="26">
        <v>12</v>
      </c>
      <c r="G2422" s="27">
        <v>1.48</v>
      </c>
      <c r="H2422" s="74">
        <f>G2422*0.95</f>
        <v>1.4059999999999999</v>
      </c>
      <c r="I2422" s="32" t="s">
        <v>216</v>
      </c>
      <c r="J2422" s="32" t="s">
        <v>14</v>
      </c>
      <c r="K2422" s="19"/>
      <c r="L2422" s="456"/>
      <c r="M2422" s="457"/>
      <c r="N2422" s="33">
        <f t="shared" si="383"/>
        <v>0</v>
      </c>
      <c r="O2422" s="258">
        <f t="shared" si="384"/>
        <v>0</v>
      </c>
      <c r="P2422" s="262" t="s">
        <v>15</v>
      </c>
    </row>
    <row r="2423" spans="1:25" s="60" customFormat="1" ht="12.75" x14ac:dyDescent="0.2">
      <c r="A2423" s="425"/>
      <c r="B2423" s="425" t="s">
        <v>3111</v>
      </c>
      <c r="C2423" s="105" t="s">
        <v>3490</v>
      </c>
      <c r="D2423" s="189" t="s">
        <v>3491</v>
      </c>
      <c r="E2423" s="64" t="s">
        <v>3505</v>
      </c>
      <c r="F2423" s="64">
        <v>12</v>
      </c>
      <c r="G2423" s="76">
        <v>1.49</v>
      </c>
      <c r="H2423" s="77">
        <f>G2423*0.95</f>
        <v>1.4155</v>
      </c>
      <c r="I2423" s="78" t="s">
        <v>216</v>
      </c>
      <c r="J2423" s="78" t="s">
        <v>14</v>
      </c>
      <c r="K2423" s="19"/>
      <c r="L2423" s="474"/>
      <c r="M2423" s="475"/>
      <c r="N2423" s="65">
        <f t="shared" si="383"/>
        <v>0</v>
      </c>
      <c r="O2423" s="260">
        <f t="shared" si="384"/>
        <v>0</v>
      </c>
      <c r="P2423" s="264" t="s">
        <v>15</v>
      </c>
    </row>
    <row r="2424" spans="1:25" ht="23.25" x14ac:dyDescent="0.35">
      <c r="A2424" s="426" t="s">
        <v>3807</v>
      </c>
      <c r="B2424" s="426" t="s">
        <v>3111</v>
      </c>
      <c r="D2424" s="252" t="s">
        <v>3492</v>
      </c>
      <c r="E2424" s="71"/>
      <c r="F2424" s="71"/>
      <c r="G2424" s="71"/>
      <c r="H2424" s="71"/>
      <c r="I2424" s="71"/>
      <c r="J2424" s="71"/>
      <c r="K2424" s="71"/>
      <c r="L2424" s="22"/>
      <c r="M2424" s="22"/>
      <c r="O2424" s="22"/>
      <c r="P2424" s="23"/>
      <c r="Q2424" s="60"/>
      <c r="R2424" s="60"/>
      <c r="S2424" s="60"/>
      <c r="T2424" s="60"/>
      <c r="U2424" s="60"/>
      <c r="V2424" s="60"/>
      <c r="W2424" s="60"/>
      <c r="X2424" s="60"/>
      <c r="Y2424" s="60"/>
    </row>
    <row r="2425" spans="1:25" s="60" customFormat="1" ht="12.75" x14ac:dyDescent="0.2">
      <c r="A2425" s="425" t="s">
        <v>3807</v>
      </c>
      <c r="B2425" s="425" t="s">
        <v>3111</v>
      </c>
      <c r="C2425" s="61" t="s">
        <v>3493</v>
      </c>
      <c r="D2425" s="143" t="s">
        <v>3491</v>
      </c>
      <c r="E2425" s="45" t="s">
        <v>2424</v>
      </c>
      <c r="F2425" s="45">
        <v>6</v>
      </c>
      <c r="G2425" s="46">
        <v>4.25</v>
      </c>
      <c r="H2425" s="73">
        <f>G2425*0.95</f>
        <v>4.0374999999999996</v>
      </c>
      <c r="I2425" s="28" t="s">
        <v>216</v>
      </c>
      <c r="J2425" s="28" t="s">
        <v>14</v>
      </c>
      <c r="K2425" s="239"/>
      <c r="L2425" s="458"/>
      <c r="M2425" s="459"/>
      <c r="N2425" s="29">
        <f t="shared" si="383"/>
        <v>0</v>
      </c>
      <c r="O2425" s="257">
        <f t="shared" si="384"/>
        <v>0</v>
      </c>
      <c r="P2425" s="261" t="s">
        <v>15</v>
      </c>
    </row>
    <row r="2426" spans="1:25" s="60" customFormat="1" ht="12.75" x14ac:dyDescent="0.2">
      <c r="A2426" s="425" t="s">
        <v>3807</v>
      </c>
      <c r="B2426" s="425" t="s">
        <v>3111</v>
      </c>
      <c r="C2426" s="104" t="s">
        <v>3494</v>
      </c>
      <c r="D2426" s="144" t="s">
        <v>3495</v>
      </c>
      <c r="E2426" s="26" t="s">
        <v>2424</v>
      </c>
      <c r="F2426" s="26">
        <v>6</v>
      </c>
      <c r="G2426" s="27">
        <v>4.4000000000000004</v>
      </c>
      <c r="H2426" s="74">
        <f>G2426*0.95</f>
        <v>4.18</v>
      </c>
      <c r="I2426" s="32" t="s">
        <v>216</v>
      </c>
      <c r="J2426" s="32" t="s">
        <v>14</v>
      </c>
      <c r="K2426" s="18"/>
      <c r="L2426" s="454"/>
      <c r="M2426" s="455"/>
      <c r="N2426" s="33">
        <f t="shared" si="383"/>
        <v>0</v>
      </c>
      <c r="O2426" s="258">
        <f t="shared" si="384"/>
        <v>0</v>
      </c>
      <c r="P2426" s="262" t="s">
        <v>15</v>
      </c>
    </row>
    <row r="2427" spans="1:25" s="60" customFormat="1" ht="12.75" x14ac:dyDescent="0.2">
      <c r="A2427" s="425" t="s">
        <v>3807</v>
      </c>
      <c r="B2427" s="425" t="s">
        <v>3111</v>
      </c>
      <c r="C2427" s="104" t="s">
        <v>3496</v>
      </c>
      <c r="D2427" s="144" t="s">
        <v>3497</v>
      </c>
      <c r="E2427" s="217" t="s">
        <v>3507</v>
      </c>
      <c r="F2427" s="26">
        <v>6</v>
      </c>
      <c r="G2427" s="27">
        <v>4.7</v>
      </c>
      <c r="H2427" s="74">
        <f>G2427*0.95</f>
        <v>4.4649999999999999</v>
      </c>
      <c r="I2427" s="32" t="s">
        <v>216</v>
      </c>
      <c r="J2427" s="32" t="s">
        <v>14</v>
      </c>
      <c r="K2427" s="18"/>
      <c r="L2427" s="454"/>
      <c r="M2427" s="455"/>
      <c r="N2427" s="33">
        <f t="shared" si="383"/>
        <v>0</v>
      </c>
      <c r="O2427" s="258">
        <f t="shared" si="384"/>
        <v>0</v>
      </c>
      <c r="P2427" s="262" t="s">
        <v>15</v>
      </c>
    </row>
    <row r="2428" spans="1:25" s="60" customFormat="1" ht="12.75" x14ac:dyDescent="0.2">
      <c r="A2428" s="425" t="s">
        <v>3807</v>
      </c>
      <c r="B2428" s="425" t="s">
        <v>3111</v>
      </c>
      <c r="C2428" s="62" t="s">
        <v>3498</v>
      </c>
      <c r="D2428" s="50" t="s">
        <v>3499</v>
      </c>
      <c r="E2428" s="36" t="s">
        <v>3506</v>
      </c>
      <c r="F2428" s="36">
        <v>1</v>
      </c>
      <c r="G2428" s="37">
        <v>15.7</v>
      </c>
      <c r="H2428" s="75">
        <f>G2428*0.95</f>
        <v>14.914999999999999</v>
      </c>
      <c r="I2428" s="38" t="s">
        <v>216</v>
      </c>
      <c r="J2428" s="38" t="s">
        <v>14</v>
      </c>
      <c r="K2428" s="19"/>
      <c r="L2428" s="456"/>
      <c r="M2428" s="457"/>
      <c r="N2428" s="39">
        <f t="shared" si="383"/>
        <v>0</v>
      </c>
      <c r="O2428" s="259">
        <f t="shared" si="384"/>
        <v>0</v>
      </c>
      <c r="P2428" s="263" t="s">
        <v>15</v>
      </c>
    </row>
    <row r="2429" spans="1:25" ht="23.25" x14ac:dyDescent="0.35">
      <c r="A2429" s="426"/>
      <c r="B2429" s="426" t="s">
        <v>3111</v>
      </c>
      <c r="D2429" s="252" t="s">
        <v>3500</v>
      </c>
      <c r="E2429" s="71"/>
      <c r="F2429" s="71"/>
      <c r="G2429" s="71"/>
      <c r="H2429" s="71"/>
      <c r="I2429" s="71"/>
      <c r="J2429" s="71"/>
      <c r="K2429" s="71"/>
      <c r="L2429" s="22"/>
      <c r="M2429" s="22"/>
      <c r="O2429" s="22"/>
      <c r="P2429" s="23"/>
      <c r="Q2429" s="60"/>
      <c r="R2429" s="60"/>
      <c r="S2429" s="60"/>
      <c r="T2429" s="60"/>
      <c r="U2429" s="60"/>
      <c r="V2429" s="60"/>
      <c r="W2429" s="60"/>
      <c r="X2429" s="60"/>
      <c r="Y2429" s="60"/>
    </row>
    <row r="2430" spans="1:25" s="60" customFormat="1" ht="12.75" x14ac:dyDescent="0.2">
      <c r="A2430" s="425"/>
      <c r="B2430" s="425" t="s">
        <v>3111</v>
      </c>
      <c r="C2430" s="61" t="s">
        <v>3501</v>
      </c>
      <c r="D2430" s="49" t="s">
        <v>3502</v>
      </c>
      <c r="E2430" s="45" t="s">
        <v>2567</v>
      </c>
      <c r="F2430" s="45">
        <v>12</v>
      </c>
      <c r="G2430" s="153">
        <v>0.89</v>
      </c>
      <c r="H2430" s="154">
        <f>G2430*0.95</f>
        <v>0.84549999999999992</v>
      </c>
      <c r="I2430" s="149" t="s">
        <v>216</v>
      </c>
      <c r="J2430" s="28" t="s">
        <v>14</v>
      </c>
      <c r="K2430" s="239"/>
      <c r="L2430" s="458"/>
      <c r="M2430" s="459"/>
      <c r="N2430" s="29">
        <f t="shared" si="383"/>
        <v>0</v>
      </c>
      <c r="O2430" s="257">
        <f t="shared" si="384"/>
        <v>0</v>
      </c>
      <c r="P2430" s="261" t="s">
        <v>15</v>
      </c>
    </row>
    <row r="2431" spans="1:25" s="60" customFormat="1" ht="12.75" x14ac:dyDescent="0.2">
      <c r="A2431" s="425"/>
      <c r="B2431" s="425" t="s">
        <v>3111</v>
      </c>
      <c r="C2431" s="62" t="s">
        <v>3503</v>
      </c>
      <c r="D2431" s="10" t="s">
        <v>3495</v>
      </c>
      <c r="E2431" s="36" t="s">
        <v>2567</v>
      </c>
      <c r="F2431" s="36">
        <v>12</v>
      </c>
      <c r="G2431" s="81">
        <v>0.89</v>
      </c>
      <c r="H2431" s="82">
        <f>G2431*0.95</f>
        <v>0.84549999999999992</v>
      </c>
      <c r="I2431" s="83" t="s">
        <v>216</v>
      </c>
      <c r="J2431" s="38" t="s">
        <v>14</v>
      </c>
      <c r="K2431" s="19"/>
      <c r="L2431" s="456"/>
      <c r="M2431" s="457"/>
      <c r="N2431" s="39">
        <f t="shared" si="383"/>
        <v>0</v>
      </c>
      <c r="O2431" s="259">
        <f t="shared" si="384"/>
        <v>0</v>
      </c>
      <c r="P2431" s="263" t="s">
        <v>15</v>
      </c>
    </row>
    <row r="2432" spans="1:25" x14ac:dyDescent="0.2">
      <c r="A2432" s="426"/>
      <c r="B2432" s="426"/>
      <c r="Q2432" s="60"/>
      <c r="R2432" s="60"/>
      <c r="S2432" s="60"/>
      <c r="T2432" s="60"/>
      <c r="U2432" s="60"/>
      <c r="V2432" s="60"/>
      <c r="W2432" s="60"/>
      <c r="X2432" s="60"/>
      <c r="Y2432" s="60"/>
    </row>
    <row r="2433" spans="1:25" ht="34.5" x14ac:dyDescent="0.2">
      <c r="A2433" s="426"/>
      <c r="B2433" s="426" t="s">
        <v>3112</v>
      </c>
      <c r="D2433" s="476" t="s">
        <v>3112</v>
      </c>
      <c r="E2433" s="476"/>
      <c r="F2433" s="476"/>
      <c r="G2433" s="476"/>
      <c r="H2433" s="476"/>
      <c r="I2433" s="476"/>
      <c r="J2433" s="476"/>
      <c r="K2433" s="476"/>
      <c r="Q2433" s="60"/>
      <c r="R2433" s="60"/>
      <c r="S2433" s="60"/>
      <c r="T2433" s="60"/>
      <c r="U2433" s="60"/>
      <c r="V2433" s="60"/>
      <c r="W2433" s="60"/>
      <c r="X2433" s="60"/>
      <c r="Y2433" s="60"/>
    </row>
    <row r="2434" spans="1:25" x14ac:dyDescent="0.2">
      <c r="A2434" s="427"/>
      <c r="B2434" s="427"/>
      <c r="C2434" s="24"/>
      <c r="D2434" s="24"/>
      <c r="E2434" s="477" t="s">
        <v>41</v>
      </c>
      <c r="F2434" s="478" t="s">
        <v>39</v>
      </c>
      <c r="G2434" s="479" t="s">
        <v>6</v>
      </c>
      <c r="H2434" s="481" t="s">
        <v>51</v>
      </c>
      <c r="I2434" s="482" t="s">
        <v>2</v>
      </c>
      <c r="J2434" s="483" t="s">
        <v>3</v>
      </c>
      <c r="K2434" s="484" t="s">
        <v>38</v>
      </c>
      <c r="L2434" s="460" t="s">
        <v>7</v>
      </c>
      <c r="M2434" s="461"/>
      <c r="N2434" s="461"/>
      <c r="O2434" s="461"/>
      <c r="P2434" s="462"/>
      <c r="Q2434" s="60"/>
      <c r="R2434" s="60"/>
      <c r="S2434" s="60"/>
      <c r="T2434" s="60"/>
      <c r="U2434" s="60"/>
      <c r="V2434" s="60"/>
      <c r="W2434" s="60"/>
      <c r="X2434" s="60"/>
      <c r="Y2434" s="60"/>
    </row>
    <row r="2435" spans="1:25" ht="14.25" customHeight="1" x14ac:dyDescent="0.2">
      <c r="A2435" s="426"/>
      <c r="B2435" s="426"/>
      <c r="C2435" s="463" t="s">
        <v>0</v>
      </c>
      <c r="D2435" s="464" t="s">
        <v>1</v>
      </c>
      <c r="E2435" s="477"/>
      <c r="F2435" s="478"/>
      <c r="G2435" s="480"/>
      <c r="H2435" s="481"/>
      <c r="I2435" s="482"/>
      <c r="J2435" s="483"/>
      <c r="K2435" s="484"/>
      <c r="L2435" s="466" t="s">
        <v>8</v>
      </c>
      <c r="M2435" s="467"/>
      <c r="N2435" s="470" t="s">
        <v>4</v>
      </c>
      <c r="O2435" s="472" t="s">
        <v>9</v>
      </c>
      <c r="P2435" s="473" t="s">
        <v>52</v>
      </c>
      <c r="Q2435" s="60"/>
      <c r="R2435" s="60"/>
      <c r="S2435" s="60"/>
      <c r="T2435" s="60"/>
      <c r="U2435" s="60"/>
      <c r="V2435" s="60"/>
      <c r="W2435" s="60"/>
      <c r="X2435" s="60"/>
      <c r="Y2435" s="60"/>
    </row>
    <row r="2436" spans="1:25" x14ac:dyDescent="0.2">
      <c r="A2436" s="426"/>
      <c r="B2436" s="426"/>
      <c r="C2436" s="463"/>
      <c r="D2436" s="465"/>
      <c r="E2436" s="477"/>
      <c r="F2436" s="478"/>
      <c r="G2436" s="479"/>
      <c r="H2436" s="481"/>
      <c r="I2436" s="482"/>
      <c r="J2436" s="483"/>
      <c r="K2436" s="484"/>
      <c r="L2436" s="468"/>
      <c r="M2436" s="469"/>
      <c r="N2436" s="471"/>
      <c r="O2436" s="472"/>
      <c r="P2436" s="473"/>
      <c r="Q2436" s="60"/>
      <c r="R2436" s="60"/>
      <c r="S2436" s="60"/>
      <c r="T2436" s="60"/>
      <c r="U2436" s="60"/>
      <c r="V2436" s="60"/>
      <c r="W2436" s="60"/>
      <c r="X2436" s="60"/>
      <c r="Y2436" s="60"/>
    </row>
    <row r="2437" spans="1:25" ht="23.25" x14ac:dyDescent="0.35">
      <c r="A2437" s="426"/>
      <c r="B2437" s="426" t="s">
        <v>3112</v>
      </c>
      <c r="D2437" s="252" t="s">
        <v>3532</v>
      </c>
      <c r="E2437" s="252"/>
      <c r="F2437" s="252"/>
      <c r="G2437" s="252"/>
      <c r="H2437" s="252"/>
      <c r="I2437" s="252"/>
      <c r="J2437" s="252"/>
      <c r="K2437" s="252"/>
      <c r="L2437" s="22"/>
      <c r="M2437" s="22"/>
      <c r="O2437" s="22"/>
      <c r="P2437" s="23"/>
      <c r="Q2437" s="60"/>
      <c r="R2437" s="60"/>
      <c r="S2437" s="60"/>
      <c r="T2437" s="60"/>
      <c r="U2437" s="60"/>
      <c r="V2437" s="60"/>
      <c r="W2437" s="60"/>
      <c r="X2437" s="60"/>
      <c r="Y2437" s="60"/>
    </row>
    <row r="2438" spans="1:25" s="60" customFormat="1" ht="12.75" x14ac:dyDescent="0.2">
      <c r="A2438" s="425"/>
      <c r="B2438" s="425" t="s">
        <v>3112</v>
      </c>
      <c r="C2438" s="61" t="s">
        <v>3508</v>
      </c>
      <c r="D2438" s="143" t="s">
        <v>3509</v>
      </c>
      <c r="E2438" s="45" t="s">
        <v>366</v>
      </c>
      <c r="F2438" s="45">
        <v>6</v>
      </c>
      <c r="G2438" s="46">
        <v>2.2599999999999998</v>
      </c>
      <c r="H2438" s="73">
        <f t="shared" ref="H2438:H2453" si="385">G2438*0.95</f>
        <v>2.1469999999999998</v>
      </c>
      <c r="I2438" s="28" t="s">
        <v>121</v>
      </c>
      <c r="J2438" s="28" t="s">
        <v>14</v>
      </c>
      <c r="K2438" s="239"/>
      <c r="L2438" s="458"/>
      <c r="M2438" s="459"/>
      <c r="N2438" s="29">
        <f t="shared" ref="N2438:N2453" si="386">O2438*G2438</f>
        <v>0</v>
      </c>
      <c r="O2438" s="257">
        <f t="shared" ref="O2438:O2453" si="387">M2438+L2438*F2438</f>
        <v>0</v>
      </c>
      <c r="P2438" s="261" t="s">
        <v>15</v>
      </c>
    </row>
    <row r="2439" spans="1:25" s="60" customFormat="1" ht="12.75" x14ac:dyDescent="0.2">
      <c r="A2439" s="425"/>
      <c r="B2439" s="425" t="s">
        <v>3112</v>
      </c>
      <c r="C2439" s="104" t="s">
        <v>3510</v>
      </c>
      <c r="D2439" s="144" t="s">
        <v>3511</v>
      </c>
      <c r="E2439" s="26" t="s">
        <v>366</v>
      </c>
      <c r="F2439" s="26">
        <v>6</v>
      </c>
      <c r="G2439" s="27">
        <v>2.2599999999999998</v>
      </c>
      <c r="H2439" s="74">
        <f t="shared" si="385"/>
        <v>2.1469999999999998</v>
      </c>
      <c r="I2439" s="32" t="s">
        <v>121</v>
      </c>
      <c r="J2439" s="32" t="s">
        <v>14</v>
      </c>
      <c r="K2439" s="18"/>
      <c r="L2439" s="454"/>
      <c r="M2439" s="455"/>
      <c r="N2439" s="33">
        <f t="shared" si="386"/>
        <v>0</v>
      </c>
      <c r="O2439" s="258">
        <f t="shared" si="387"/>
        <v>0</v>
      </c>
      <c r="P2439" s="262" t="s">
        <v>15</v>
      </c>
    </row>
    <row r="2440" spans="1:25" s="60" customFormat="1" ht="12.75" x14ac:dyDescent="0.2">
      <c r="A2440" s="425"/>
      <c r="B2440" s="425" t="s">
        <v>3112</v>
      </c>
      <c r="C2440" s="104" t="s">
        <v>3512</v>
      </c>
      <c r="D2440" s="144" t="s">
        <v>3513</v>
      </c>
      <c r="E2440" s="26" t="s">
        <v>366</v>
      </c>
      <c r="F2440" s="26">
        <v>6</v>
      </c>
      <c r="G2440" s="27">
        <v>2.56</v>
      </c>
      <c r="H2440" s="74">
        <f t="shared" si="385"/>
        <v>2.4319999999999999</v>
      </c>
      <c r="I2440" s="32" t="s">
        <v>121</v>
      </c>
      <c r="J2440" s="32" t="s">
        <v>14</v>
      </c>
      <c r="K2440" s="18"/>
      <c r="L2440" s="454"/>
      <c r="M2440" s="455"/>
      <c r="N2440" s="33">
        <f t="shared" si="386"/>
        <v>0</v>
      </c>
      <c r="O2440" s="258">
        <f t="shared" si="387"/>
        <v>0</v>
      </c>
      <c r="P2440" s="262" t="s">
        <v>15</v>
      </c>
    </row>
    <row r="2441" spans="1:25" s="60" customFormat="1" ht="12.75" x14ac:dyDescent="0.2">
      <c r="A2441" s="425"/>
      <c r="B2441" s="425" t="s">
        <v>3112</v>
      </c>
      <c r="C2441" s="104" t="s">
        <v>3514</v>
      </c>
      <c r="D2441" s="144" t="s">
        <v>3515</v>
      </c>
      <c r="E2441" s="26" t="s">
        <v>366</v>
      </c>
      <c r="F2441" s="26">
        <v>6</v>
      </c>
      <c r="G2441" s="27">
        <v>2.56</v>
      </c>
      <c r="H2441" s="74">
        <f t="shared" si="385"/>
        <v>2.4319999999999999</v>
      </c>
      <c r="I2441" s="32" t="s">
        <v>121</v>
      </c>
      <c r="J2441" s="32" t="s">
        <v>14</v>
      </c>
      <c r="K2441" s="18"/>
      <c r="L2441" s="454"/>
      <c r="M2441" s="455"/>
      <c r="N2441" s="33">
        <f t="shared" si="386"/>
        <v>0</v>
      </c>
      <c r="O2441" s="258">
        <f t="shared" si="387"/>
        <v>0</v>
      </c>
      <c r="P2441" s="262" t="s">
        <v>15</v>
      </c>
    </row>
    <row r="2442" spans="1:25" s="60" customFormat="1" ht="12.75" x14ac:dyDescent="0.2">
      <c r="A2442" s="425"/>
      <c r="B2442" s="425" t="s">
        <v>3112</v>
      </c>
      <c r="C2442" s="104" t="s">
        <v>3516</v>
      </c>
      <c r="D2442" s="144" t="s">
        <v>3517</v>
      </c>
      <c r="E2442" s="26" t="s">
        <v>366</v>
      </c>
      <c r="F2442" s="26">
        <v>6</v>
      </c>
      <c r="G2442" s="27">
        <v>2.56</v>
      </c>
      <c r="H2442" s="74">
        <f t="shared" si="385"/>
        <v>2.4319999999999999</v>
      </c>
      <c r="I2442" s="32" t="s">
        <v>121</v>
      </c>
      <c r="J2442" s="32" t="s">
        <v>14</v>
      </c>
      <c r="K2442" s="18"/>
      <c r="L2442" s="454"/>
      <c r="M2442" s="455"/>
      <c r="N2442" s="33">
        <f t="shared" si="386"/>
        <v>0</v>
      </c>
      <c r="O2442" s="258">
        <f t="shared" si="387"/>
        <v>0</v>
      </c>
      <c r="P2442" s="262" t="s">
        <v>15</v>
      </c>
    </row>
    <row r="2443" spans="1:25" s="60" customFormat="1" ht="12.75" x14ac:dyDescent="0.2">
      <c r="A2443" s="425"/>
      <c r="B2443" s="425" t="s">
        <v>3112</v>
      </c>
      <c r="C2443" s="104" t="s">
        <v>3518</v>
      </c>
      <c r="D2443" s="144" t="s">
        <v>3519</v>
      </c>
      <c r="E2443" s="26" t="s">
        <v>366</v>
      </c>
      <c r="F2443" s="26">
        <v>6</v>
      </c>
      <c r="G2443" s="27">
        <v>2.56</v>
      </c>
      <c r="H2443" s="74">
        <f t="shared" si="385"/>
        <v>2.4319999999999999</v>
      </c>
      <c r="I2443" s="32" t="s">
        <v>121</v>
      </c>
      <c r="J2443" s="32" t="s">
        <v>14</v>
      </c>
      <c r="K2443" s="18"/>
      <c r="L2443" s="454"/>
      <c r="M2443" s="455"/>
      <c r="N2443" s="33">
        <f t="shared" si="386"/>
        <v>0</v>
      </c>
      <c r="O2443" s="258">
        <f t="shared" si="387"/>
        <v>0</v>
      </c>
      <c r="P2443" s="262" t="s">
        <v>15</v>
      </c>
    </row>
    <row r="2444" spans="1:25" s="60" customFormat="1" ht="12.75" x14ac:dyDescent="0.2">
      <c r="A2444" s="425"/>
      <c r="B2444" s="425" t="s">
        <v>3112</v>
      </c>
      <c r="C2444" s="104" t="s">
        <v>3520</v>
      </c>
      <c r="D2444" s="144" t="s">
        <v>3521</v>
      </c>
      <c r="E2444" s="26" t="s">
        <v>366</v>
      </c>
      <c r="F2444" s="26">
        <v>6</v>
      </c>
      <c r="G2444" s="27">
        <v>2.56</v>
      </c>
      <c r="H2444" s="74">
        <f t="shared" si="385"/>
        <v>2.4319999999999999</v>
      </c>
      <c r="I2444" s="32" t="s">
        <v>121</v>
      </c>
      <c r="J2444" s="32" t="s">
        <v>14</v>
      </c>
      <c r="K2444" s="18"/>
      <c r="L2444" s="454"/>
      <c r="M2444" s="455"/>
      <c r="N2444" s="33">
        <f t="shared" si="386"/>
        <v>0</v>
      </c>
      <c r="O2444" s="258">
        <f t="shared" si="387"/>
        <v>0</v>
      </c>
      <c r="P2444" s="262" t="s">
        <v>15</v>
      </c>
    </row>
    <row r="2445" spans="1:25" s="60" customFormat="1" ht="12.75" x14ac:dyDescent="0.2">
      <c r="A2445" s="425"/>
      <c r="B2445" s="425" t="s">
        <v>3112</v>
      </c>
      <c r="C2445" s="62" t="s">
        <v>3522</v>
      </c>
      <c r="D2445" s="50" t="s">
        <v>3523</v>
      </c>
      <c r="E2445" s="36" t="s">
        <v>366</v>
      </c>
      <c r="F2445" s="36">
        <v>6</v>
      </c>
      <c r="G2445" s="37">
        <v>2.87</v>
      </c>
      <c r="H2445" s="75">
        <f t="shared" si="385"/>
        <v>2.7265000000000001</v>
      </c>
      <c r="I2445" s="38" t="s">
        <v>121</v>
      </c>
      <c r="J2445" s="38" t="s">
        <v>14</v>
      </c>
      <c r="K2445" s="19"/>
      <c r="L2445" s="456"/>
      <c r="M2445" s="457"/>
      <c r="N2445" s="39">
        <f t="shared" si="386"/>
        <v>0</v>
      </c>
      <c r="O2445" s="259">
        <f t="shared" si="387"/>
        <v>0</v>
      </c>
      <c r="P2445" s="263" t="s">
        <v>15</v>
      </c>
    </row>
    <row r="2446" spans="1:25" s="60" customFormat="1" ht="12.75" x14ac:dyDescent="0.2">
      <c r="A2446" s="425"/>
      <c r="B2446" s="425" t="s">
        <v>3112</v>
      </c>
      <c r="C2446" s="61" t="s">
        <v>3524</v>
      </c>
      <c r="D2446" s="143" t="s">
        <v>3509</v>
      </c>
      <c r="E2446" s="45" t="s">
        <v>119</v>
      </c>
      <c r="F2446" s="45">
        <v>6</v>
      </c>
      <c r="G2446" s="46">
        <v>3.79</v>
      </c>
      <c r="H2446" s="73">
        <f t="shared" si="385"/>
        <v>3.6004999999999998</v>
      </c>
      <c r="I2446" s="28" t="s">
        <v>121</v>
      </c>
      <c r="J2446" s="28" t="s">
        <v>14</v>
      </c>
      <c r="K2446" s="239"/>
      <c r="L2446" s="458"/>
      <c r="M2446" s="459"/>
      <c r="N2446" s="29">
        <f t="shared" si="386"/>
        <v>0</v>
      </c>
      <c r="O2446" s="257">
        <f t="shared" si="387"/>
        <v>0</v>
      </c>
      <c r="P2446" s="261" t="s">
        <v>15</v>
      </c>
    </row>
    <row r="2447" spans="1:25" s="60" customFormat="1" ht="12.75" x14ac:dyDescent="0.2">
      <c r="A2447" s="425"/>
      <c r="B2447" s="425" t="s">
        <v>3112</v>
      </c>
      <c r="C2447" s="104" t="s">
        <v>3525</v>
      </c>
      <c r="D2447" s="144" t="s">
        <v>3511</v>
      </c>
      <c r="E2447" s="26" t="s">
        <v>119</v>
      </c>
      <c r="F2447" s="26">
        <v>6</v>
      </c>
      <c r="G2447" s="27">
        <v>3.79</v>
      </c>
      <c r="H2447" s="74">
        <f t="shared" si="385"/>
        <v>3.6004999999999998</v>
      </c>
      <c r="I2447" s="32" t="s">
        <v>121</v>
      </c>
      <c r="J2447" s="32" t="s">
        <v>14</v>
      </c>
      <c r="K2447" s="18"/>
      <c r="L2447" s="454"/>
      <c r="M2447" s="455"/>
      <c r="N2447" s="33">
        <f t="shared" si="386"/>
        <v>0</v>
      </c>
      <c r="O2447" s="258">
        <f t="shared" si="387"/>
        <v>0</v>
      </c>
      <c r="P2447" s="262" t="s">
        <v>15</v>
      </c>
    </row>
    <row r="2448" spans="1:25" s="60" customFormat="1" ht="12.75" x14ac:dyDescent="0.2">
      <c r="A2448" s="425"/>
      <c r="B2448" s="425" t="s">
        <v>3112</v>
      </c>
      <c r="C2448" s="104" t="s">
        <v>3526</v>
      </c>
      <c r="D2448" s="144" t="s">
        <v>3513</v>
      </c>
      <c r="E2448" s="26" t="s">
        <v>119</v>
      </c>
      <c r="F2448" s="26">
        <v>6</v>
      </c>
      <c r="G2448" s="27">
        <v>4.1500000000000004</v>
      </c>
      <c r="H2448" s="74">
        <f t="shared" si="385"/>
        <v>3.9425000000000003</v>
      </c>
      <c r="I2448" s="32" t="s">
        <v>121</v>
      </c>
      <c r="J2448" s="32" t="s">
        <v>14</v>
      </c>
      <c r="K2448" s="18"/>
      <c r="L2448" s="454"/>
      <c r="M2448" s="455"/>
      <c r="N2448" s="33">
        <f t="shared" si="386"/>
        <v>0</v>
      </c>
      <c r="O2448" s="258">
        <f t="shared" si="387"/>
        <v>0</v>
      </c>
      <c r="P2448" s="262" t="s">
        <v>15</v>
      </c>
    </row>
    <row r="2449" spans="1:25" s="60" customFormat="1" ht="12.75" x14ac:dyDescent="0.2">
      <c r="A2449" s="425"/>
      <c r="B2449" s="425" t="s">
        <v>3112</v>
      </c>
      <c r="C2449" s="104" t="s">
        <v>3527</v>
      </c>
      <c r="D2449" s="144" t="s">
        <v>3515</v>
      </c>
      <c r="E2449" s="26" t="s">
        <v>119</v>
      </c>
      <c r="F2449" s="26">
        <v>6</v>
      </c>
      <c r="G2449" s="27">
        <v>4.1500000000000004</v>
      </c>
      <c r="H2449" s="74">
        <f t="shared" si="385"/>
        <v>3.9425000000000003</v>
      </c>
      <c r="I2449" s="32" t="s">
        <v>121</v>
      </c>
      <c r="J2449" s="32" t="s">
        <v>14</v>
      </c>
      <c r="K2449" s="18"/>
      <c r="L2449" s="454"/>
      <c r="M2449" s="455"/>
      <c r="N2449" s="33">
        <f t="shared" si="386"/>
        <v>0</v>
      </c>
      <c r="O2449" s="258">
        <f t="shared" si="387"/>
        <v>0</v>
      </c>
      <c r="P2449" s="262" t="s">
        <v>15</v>
      </c>
    </row>
    <row r="2450" spans="1:25" s="60" customFormat="1" ht="12.75" x14ac:dyDescent="0.2">
      <c r="A2450" s="425"/>
      <c r="B2450" s="425" t="s">
        <v>3112</v>
      </c>
      <c r="C2450" s="104" t="s">
        <v>3528</v>
      </c>
      <c r="D2450" s="144" t="s">
        <v>3517</v>
      </c>
      <c r="E2450" s="26" t="s">
        <v>119</v>
      </c>
      <c r="F2450" s="26">
        <v>6</v>
      </c>
      <c r="G2450" s="27">
        <v>4.1500000000000004</v>
      </c>
      <c r="H2450" s="74">
        <f t="shared" si="385"/>
        <v>3.9425000000000003</v>
      </c>
      <c r="I2450" s="32" t="s">
        <v>121</v>
      </c>
      <c r="J2450" s="32" t="s">
        <v>14</v>
      </c>
      <c r="K2450" s="18"/>
      <c r="L2450" s="454"/>
      <c r="M2450" s="455"/>
      <c r="N2450" s="33">
        <f t="shared" si="386"/>
        <v>0</v>
      </c>
      <c r="O2450" s="258">
        <f t="shared" si="387"/>
        <v>0</v>
      </c>
      <c r="P2450" s="262" t="s">
        <v>15</v>
      </c>
    </row>
    <row r="2451" spans="1:25" s="60" customFormat="1" ht="12.75" x14ac:dyDescent="0.2">
      <c r="A2451" s="425"/>
      <c r="B2451" s="425" t="s">
        <v>3112</v>
      </c>
      <c r="C2451" s="104" t="s">
        <v>3529</v>
      </c>
      <c r="D2451" s="144" t="s">
        <v>3519</v>
      </c>
      <c r="E2451" s="26" t="s">
        <v>119</v>
      </c>
      <c r="F2451" s="26">
        <v>6</v>
      </c>
      <c r="G2451" s="27">
        <v>4.1500000000000004</v>
      </c>
      <c r="H2451" s="74">
        <f t="shared" si="385"/>
        <v>3.9425000000000003</v>
      </c>
      <c r="I2451" s="32" t="s">
        <v>121</v>
      </c>
      <c r="J2451" s="32" t="s">
        <v>14</v>
      </c>
      <c r="K2451" s="18"/>
      <c r="L2451" s="454"/>
      <c r="M2451" s="455"/>
      <c r="N2451" s="33">
        <f t="shared" si="386"/>
        <v>0</v>
      </c>
      <c r="O2451" s="258">
        <f t="shared" si="387"/>
        <v>0</v>
      </c>
      <c r="P2451" s="262" t="s">
        <v>15</v>
      </c>
    </row>
    <row r="2452" spans="1:25" s="60" customFormat="1" ht="12.75" x14ac:dyDescent="0.2">
      <c r="A2452" s="425"/>
      <c r="B2452" s="425" t="s">
        <v>3112</v>
      </c>
      <c r="C2452" s="104" t="s">
        <v>3530</v>
      </c>
      <c r="D2452" s="144" t="s">
        <v>3521</v>
      </c>
      <c r="E2452" s="26" t="s">
        <v>119</v>
      </c>
      <c r="F2452" s="26">
        <v>6</v>
      </c>
      <c r="G2452" s="27">
        <v>4.1500000000000004</v>
      </c>
      <c r="H2452" s="74">
        <f t="shared" si="385"/>
        <v>3.9425000000000003</v>
      </c>
      <c r="I2452" s="32" t="s">
        <v>121</v>
      </c>
      <c r="J2452" s="32" t="s">
        <v>14</v>
      </c>
      <c r="K2452" s="18"/>
      <c r="L2452" s="454"/>
      <c r="M2452" s="455"/>
      <c r="N2452" s="33">
        <f t="shared" si="386"/>
        <v>0</v>
      </c>
      <c r="O2452" s="258">
        <f t="shared" si="387"/>
        <v>0</v>
      </c>
      <c r="P2452" s="262" t="s">
        <v>15</v>
      </c>
    </row>
    <row r="2453" spans="1:25" s="60" customFormat="1" ht="12.75" x14ac:dyDescent="0.2">
      <c r="A2453" s="425"/>
      <c r="B2453" s="425" t="s">
        <v>3112</v>
      </c>
      <c r="C2453" s="62" t="s">
        <v>3531</v>
      </c>
      <c r="D2453" s="50" t="s">
        <v>3523</v>
      </c>
      <c r="E2453" s="36" t="s">
        <v>119</v>
      </c>
      <c r="F2453" s="36">
        <v>6</v>
      </c>
      <c r="G2453" s="37">
        <v>4.8899999999999997</v>
      </c>
      <c r="H2453" s="75">
        <f t="shared" si="385"/>
        <v>4.6454999999999993</v>
      </c>
      <c r="I2453" s="38" t="s">
        <v>121</v>
      </c>
      <c r="J2453" s="38" t="s">
        <v>14</v>
      </c>
      <c r="K2453" s="19"/>
      <c r="L2453" s="456"/>
      <c r="M2453" s="457"/>
      <c r="N2453" s="39">
        <f t="shared" si="386"/>
        <v>0</v>
      </c>
      <c r="O2453" s="259">
        <f t="shared" si="387"/>
        <v>0</v>
      </c>
      <c r="P2453" s="263" t="s">
        <v>15</v>
      </c>
    </row>
    <row r="2454" spans="1:25" x14ac:dyDescent="0.2">
      <c r="A2454" s="426"/>
      <c r="B2454" s="426"/>
      <c r="Q2454" s="60"/>
      <c r="R2454" s="60"/>
      <c r="S2454" s="60"/>
      <c r="T2454" s="60"/>
      <c r="U2454" s="60"/>
      <c r="V2454" s="60"/>
      <c r="W2454" s="60"/>
      <c r="X2454" s="60"/>
      <c r="Y2454" s="60"/>
    </row>
    <row r="2455" spans="1:25" x14ac:dyDescent="0.2">
      <c r="A2455" s="426"/>
      <c r="B2455" s="426"/>
      <c r="Q2455" s="60"/>
      <c r="R2455" s="60"/>
      <c r="S2455" s="60"/>
      <c r="T2455" s="60"/>
      <c r="U2455" s="60"/>
      <c r="V2455" s="60"/>
      <c r="W2455" s="60"/>
      <c r="X2455" s="60"/>
      <c r="Y2455" s="60"/>
    </row>
    <row r="2456" spans="1:25" ht="34.5" x14ac:dyDescent="0.2">
      <c r="A2456" s="426"/>
      <c r="B2456" s="426" t="s">
        <v>3113</v>
      </c>
      <c r="D2456" s="476" t="s">
        <v>3113</v>
      </c>
      <c r="E2456" s="476"/>
      <c r="F2456" s="476"/>
      <c r="G2456" s="476"/>
      <c r="H2456" s="476"/>
      <c r="I2456" s="476"/>
      <c r="J2456" s="476"/>
      <c r="K2456" s="476"/>
      <c r="Q2456" s="60"/>
      <c r="R2456" s="60"/>
      <c r="S2456" s="60"/>
      <c r="T2456" s="60"/>
      <c r="U2456" s="60"/>
      <c r="V2456" s="60"/>
      <c r="W2456" s="60"/>
      <c r="X2456" s="60"/>
      <c r="Y2456" s="60"/>
    </row>
    <row r="2457" spans="1:25" x14ac:dyDescent="0.2">
      <c r="A2457" s="427"/>
      <c r="B2457" s="427"/>
      <c r="C2457" s="24"/>
      <c r="D2457" s="24"/>
      <c r="E2457" s="477" t="s">
        <v>41</v>
      </c>
      <c r="F2457" s="478" t="s">
        <v>39</v>
      </c>
      <c r="G2457" s="479" t="s">
        <v>6</v>
      </c>
      <c r="H2457" s="481" t="s">
        <v>51</v>
      </c>
      <c r="I2457" s="482" t="s">
        <v>2</v>
      </c>
      <c r="J2457" s="483" t="s">
        <v>3</v>
      </c>
      <c r="K2457" s="484" t="s">
        <v>3591</v>
      </c>
      <c r="L2457" s="460" t="s">
        <v>7</v>
      </c>
      <c r="M2457" s="461"/>
      <c r="N2457" s="461"/>
      <c r="O2457" s="461"/>
      <c r="P2457" s="462"/>
      <c r="Q2457" s="60"/>
      <c r="R2457" s="60"/>
      <c r="S2457" s="60"/>
      <c r="T2457" s="60"/>
      <c r="U2457" s="60"/>
      <c r="V2457" s="60"/>
      <c r="W2457" s="60"/>
      <c r="X2457" s="60"/>
      <c r="Y2457" s="60"/>
    </row>
    <row r="2458" spans="1:25" ht="14.25" customHeight="1" x14ac:dyDescent="0.2">
      <c r="A2458" s="426"/>
      <c r="B2458" s="426"/>
      <c r="C2458" s="463" t="s">
        <v>0</v>
      </c>
      <c r="D2458" s="464" t="s">
        <v>1</v>
      </c>
      <c r="E2458" s="477"/>
      <c r="F2458" s="478"/>
      <c r="G2458" s="480"/>
      <c r="H2458" s="481"/>
      <c r="I2458" s="482"/>
      <c r="J2458" s="483"/>
      <c r="K2458" s="484"/>
      <c r="L2458" s="466" t="s">
        <v>8</v>
      </c>
      <c r="M2458" s="467"/>
      <c r="N2458" s="470" t="s">
        <v>4</v>
      </c>
      <c r="O2458" s="472" t="s">
        <v>9</v>
      </c>
      <c r="P2458" s="473" t="s">
        <v>52</v>
      </c>
      <c r="Q2458" s="60"/>
      <c r="R2458" s="60"/>
      <c r="S2458" s="60"/>
      <c r="T2458" s="60"/>
      <c r="U2458" s="60"/>
      <c r="V2458" s="60"/>
      <c r="W2458" s="60"/>
      <c r="X2458" s="60"/>
      <c r="Y2458" s="60"/>
    </row>
    <row r="2459" spans="1:25" x14ac:dyDescent="0.2">
      <c r="A2459" s="426"/>
      <c r="B2459" s="426"/>
      <c r="C2459" s="463"/>
      <c r="D2459" s="465"/>
      <c r="E2459" s="477"/>
      <c r="F2459" s="478"/>
      <c r="G2459" s="479"/>
      <c r="H2459" s="481"/>
      <c r="I2459" s="482"/>
      <c r="J2459" s="483"/>
      <c r="K2459" s="484"/>
      <c r="L2459" s="468"/>
      <c r="M2459" s="469"/>
      <c r="N2459" s="471"/>
      <c r="O2459" s="472"/>
      <c r="P2459" s="473"/>
      <c r="Q2459" s="60"/>
      <c r="R2459" s="60"/>
      <c r="S2459" s="60"/>
      <c r="T2459" s="60"/>
      <c r="U2459" s="60"/>
      <c r="V2459" s="60"/>
      <c r="W2459" s="60"/>
      <c r="X2459" s="60"/>
      <c r="Y2459" s="60"/>
    </row>
    <row r="2460" spans="1:25" ht="23.25" x14ac:dyDescent="0.35">
      <c r="A2460" s="426"/>
      <c r="B2460" s="426" t="s">
        <v>3113</v>
      </c>
      <c r="D2460" s="252" t="s">
        <v>3533</v>
      </c>
      <c r="E2460" s="252"/>
      <c r="F2460" s="252"/>
      <c r="G2460" s="252"/>
      <c r="H2460" s="252"/>
      <c r="I2460" s="252"/>
      <c r="J2460" s="252"/>
      <c r="K2460" s="252"/>
      <c r="L2460" s="252"/>
      <c r="M2460" s="252"/>
      <c r="N2460" s="252"/>
      <c r="O2460" s="252"/>
      <c r="P2460" s="252"/>
      <c r="Q2460" s="60"/>
      <c r="R2460" s="60"/>
      <c r="S2460" s="60"/>
      <c r="T2460" s="60"/>
      <c r="U2460" s="60"/>
      <c r="V2460" s="60"/>
      <c r="W2460" s="60"/>
      <c r="X2460" s="60"/>
      <c r="Y2460" s="60"/>
    </row>
    <row r="2461" spans="1:25" s="60" customFormat="1" ht="12.75" x14ac:dyDescent="0.2">
      <c r="A2461" s="425"/>
      <c r="B2461" s="425" t="s">
        <v>3113</v>
      </c>
      <c r="C2461" s="61" t="s">
        <v>3534</v>
      </c>
      <c r="D2461" s="49" t="s">
        <v>3535</v>
      </c>
      <c r="E2461" s="380" t="s">
        <v>3589</v>
      </c>
      <c r="F2461" s="45">
        <v>6</v>
      </c>
      <c r="G2461" s="46">
        <v>3.16</v>
      </c>
      <c r="H2461" s="73">
        <f t="shared" ref="H2461:H2468" si="388">G2461*0.95</f>
        <v>3.0019999999999998</v>
      </c>
      <c r="I2461" s="28" t="s">
        <v>2838</v>
      </c>
      <c r="J2461" s="92" t="s">
        <v>14</v>
      </c>
      <c r="K2461" s="148" t="s">
        <v>2486</v>
      </c>
      <c r="L2461" s="458"/>
      <c r="M2461" s="459"/>
      <c r="N2461" s="29">
        <f t="shared" ref="N2461:N2487" si="389">O2461*G2461</f>
        <v>0</v>
      </c>
      <c r="O2461" s="257">
        <f t="shared" ref="O2461:O2487" si="390">M2461+L2461*F2461</f>
        <v>0</v>
      </c>
      <c r="P2461" s="261" t="s">
        <v>15</v>
      </c>
    </row>
    <row r="2462" spans="1:25" s="60" customFormat="1" ht="12.75" x14ac:dyDescent="0.2">
      <c r="A2462" s="425"/>
      <c r="B2462" s="425" t="s">
        <v>3113</v>
      </c>
      <c r="C2462" s="104" t="s">
        <v>3537</v>
      </c>
      <c r="D2462" s="9" t="s">
        <v>3538</v>
      </c>
      <c r="E2462" s="381" t="s">
        <v>3589</v>
      </c>
      <c r="F2462" s="26">
        <v>6</v>
      </c>
      <c r="G2462" s="27">
        <v>4</v>
      </c>
      <c r="H2462" s="74">
        <f t="shared" si="388"/>
        <v>3.8</v>
      </c>
      <c r="I2462" s="32" t="s">
        <v>2838</v>
      </c>
      <c r="J2462" s="93" t="s">
        <v>14</v>
      </c>
      <c r="K2462" s="150" t="s">
        <v>2486</v>
      </c>
      <c r="L2462" s="454"/>
      <c r="M2462" s="455"/>
      <c r="N2462" s="33">
        <f t="shared" si="389"/>
        <v>0</v>
      </c>
      <c r="O2462" s="258">
        <f t="shared" si="390"/>
        <v>0</v>
      </c>
      <c r="P2462" s="262" t="s">
        <v>15</v>
      </c>
    </row>
    <row r="2463" spans="1:25" s="60" customFormat="1" ht="12.75" x14ac:dyDescent="0.2">
      <c r="A2463" s="425"/>
      <c r="B2463" s="425" t="s">
        <v>3113</v>
      </c>
      <c r="C2463" s="62" t="s">
        <v>3539</v>
      </c>
      <c r="D2463" s="10" t="s">
        <v>3540</v>
      </c>
      <c r="E2463" s="382" t="s">
        <v>3536</v>
      </c>
      <c r="F2463" s="36">
        <v>6</v>
      </c>
      <c r="G2463" s="37">
        <v>3.68</v>
      </c>
      <c r="H2463" s="75">
        <f t="shared" si="388"/>
        <v>3.496</v>
      </c>
      <c r="I2463" s="38" t="s">
        <v>2838</v>
      </c>
      <c r="J2463" s="94" t="s">
        <v>14</v>
      </c>
      <c r="K2463" s="151" t="s">
        <v>2486</v>
      </c>
      <c r="L2463" s="456"/>
      <c r="M2463" s="457"/>
      <c r="N2463" s="39">
        <f t="shared" si="389"/>
        <v>0</v>
      </c>
      <c r="O2463" s="259">
        <f t="shared" si="390"/>
        <v>0</v>
      </c>
      <c r="P2463" s="263" t="s">
        <v>15</v>
      </c>
    </row>
    <row r="2464" spans="1:25" s="60" customFormat="1" ht="12.75" x14ac:dyDescent="0.2">
      <c r="A2464" s="425"/>
      <c r="B2464" s="425" t="s">
        <v>3113</v>
      </c>
      <c r="C2464" s="61" t="s">
        <v>3541</v>
      </c>
      <c r="D2464" s="49" t="s">
        <v>3542</v>
      </c>
      <c r="E2464" s="380" t="s">
        <v>3590</v>
      </c>
      <c r="F2464" s="45">
        <v>12</v>
      </c>
      <c r="G2464" s="46">
        <v>2.5299999999999998</v>
      </c>
      <c r="H2464" s="73">
        <f t="shared" si="388"/>
        <v>2.4034999999999997</v>
      </c>
      <c r="I2464" s="28" t="s">
        <v>2838</v>
      </c>
      <c r="J2464" s="92" t="s">
        <v>14</v>
      </c>
      <c r="K2464" s="148" t="s">
        <v>3543</v>
      </c>
      <c r="L2464" s="458"/>
      <c r="M2464" s="459"/>
      <c r="N2464" s="29">
        <f t="shared" si="389"/>
        <v>0</v>
      </c>
      <c r="O2464" s="257">
        <f t="shared" si="390"/>
        <v>0</v>
      </c>
      <c r="P2464" s="261" t="s">
        <v>15</v>
      </c>
    </row>
    <row r="2465" spans="1:25" s="60" customFormat="1" ht="12.75" x14ac:dyDescent="0.2">
      <c r="A2465" s="425"/>
      <c r="B2465" s="425" t="s">
        <v>3113</v>
      </c>
      <c r="C2465" s="104" t="s">
        <v>3544</v>
      </c>
      <c r="D2465" s="9" t="s">
        <v>3545</v>
      </c>
      <c r="E2465" s="381" t="s">
        <v>3590</v>
      </c>
      <c r="F2465" s="26">
        <v>12</v>
      </c>
      <c r="G2465" s="27">
        <v>2.4700000000000002</v>
      </c>
      <c r="H2465" s="74">
        <f t="shared" si="388"/>
        <v>2.3465000000000003</v>
      </c>
      <c r="I2465" s="32" t="s">
        <v>2838</v>
      </c>
      <c r="J2465" s="93" t="s">
        <v>14</v>
      </c>
      <c r="K2465" s="150" t="s">
        <v>3543</v>
      </c>
      <c r="L2465" s="454"/>
      <c r="M2465" s="455"/>
      <c r="N2465" s="33">
        <f t="shared" si="389"/>
        <v>0</v>
      </c>
      <c r="O2465" s="258">
        <f t="shared" si="390"/>
        <v>0</v>
      </c>
      <c r="P2465" s="262" t="s">
        <v>15</v>
      </c>
    </row>
    <row r="2466" spans="1:25" s="60" customFormat="1" ht="12.75" x14ac:dyDescent="0.2">
      <c r="A2466" s="425"/>
      <c r="B2466" s="425" t="s">
        <v>3113</v>
      </c>
      <c r="C2466" s="104" t="s">
        <v>3546</v>
      </c>
      <c r="D2466" s="9" t="s">
        <v>3547</v>
      </c>
      <c r="E2466" s="381" t="s">
        <v>3590</v>
      </c>
      <c r="F2466" s="26">
        <v>12</v>
      </c>
      <c r="G2466" s="27">
        <v>2.37</v>
      </c>
      <c r="H2466" s="74">
        <f t="shared" si="388"/>
        <v>2.2515000000000001</v>
      </c>
      <c r="I2466" s="32" t="s">
        <v>2838</v>
      </c>
      <c r="J2466" s="93" t="s">
        <v>14</v>
      </c>
      <c r="K2466" s="150" t="s">
        <v>3543</v>
      </c>
      <c r="L2466" s="454"/>
      <c r="M2466" s="455"/>
      <c r="N2466" s="33">
        <f t="shared" si="389"/>
        <v>0</v>
      </c>
      <c r="O2466" s="258">
        <f t="shared" si="390"/>
        <v>0</v>
      </c>
      <c r="P2466" s="262" t="s">
        <v>15</v>
      </c>
    </row>
    <row r="2467" spans="1:25" s="60" customFormat="1" ht="12.75" x14ac:dyDescent="0.2">
      <c r="A2467" s="425"/>
      <c r="B2467" s="425" t="s">
        <v>3113</v>
      </c>
      <c r="C2467" s="104" t="s">
        <v>3548</v>
      </c>
      <c r="D2467" s="9" t="s">
        <v>3549</v>
      </c>
      <c r="E2467" s="381" t="s">
        <v>3590</v>
      </c>
      <c r="F2467" s="26">
        <v>12</v>
      </c>
      <c r="G2467" s="27">
        <v>2.5299999999999998</v>
      </c>
      <c r="H2467" s="74">
        <f t="shared" si="388"/>
        <v>2.4034999999999997</v>
      </c>
      <c r="I2467" s="32" t="s">
        <v>2838</v>
      </c>
      <c r="J2467" s="93" t="s">
        <v>14</v>
      </c>
      <c r="K2467" s="150" t="s">
        <v>3543</v>
      </c>
      <c r="L2467" s="454"/>
      <c r="M2467" s="455"/>
      <c r="N2467" s="33">
        <f t="shared" si="389"/>
        <v>0</v>
      </c>
      <c r="O2467" s="258">
        <f t="shared" si="390"/>
        <v>0</v>
      </c>
      <c r="P2467" s="262" t="s">
        <v>15</v>
      </c>
    </row>
    <row r="2468" spans="1:25" s="60" customFormat="1" ht="12.75" x14ac:dyDescent="0.2">
      <c r="A2468" s="425"/>
      <c r="B2468" s="425" t="s">
        <v>3113</v>
      </c>
      <c r="C2468" s="62" t="s">
        <v>3550</v>
      </c>
      <c r="D2468" s="10" t="s">
        <v>2848</v>
      </c>
      <c r="E2468" s="382" t="s">
        <v>3590</v>
      </c>
      <c r="F2468" s="36">
        <v>12</v>
      </c>
      <c r="G2468" s="37">
        <v>2.4700000000000002</v>
      </c>
      <c r="H2468" s="75">
        <f t="shared" si="388"/>
        <v>2.3465000000000003</v>
      </c>
      <c r="I2468" s="38" t="s">
        <v>2838</v>
      </c>
      <c r="J2468" s="94" t="s">
        <v>14</v>
      </c>
      <c r="K2468" s="151" t="s">
        <v>3543</v>
      </c>
      <c r="L2468" s="456"/>
      <c r="M2468" s="457"/>
      <c r="N2468" s="39">
        <f t="shared" si="389"/>
        <v>0</v>
      </c>
      <c r="O2468" s="259">
        <f t="shared" si="390"/>
        <v>0</v>
      </c>
      <c r="P2468" s="263" t="s">
        <v>15</v>
      </c>
    </row>
    <row r="2469" spans="1:25" ht="23.25" x14ac:dyDescent="0.35">
      <c r="A2469" s="426"/>
      <c r="B2469" s="426" t="s">
        <v>3113</v>
      </c>
      <c r="D2469" s="252" t="s">
        <v>3551</v>
      </c>
      <c r="E2469" s="71"/>
      <c r="F2469" s="71"/>
      <c r="G2469" s="71"/>
      <c r="H2469" s="71"/>
      <c r="I2469" s="71"/>
      <c r="J2469" s="71"/>
      <c r="K2469" s="71"/>
      <c r="L2469" s="22"/>
      <c r="M2469" s="22"/>
      <c r="O2469" s="22"/>
      <c r="P2469" s="23"/>
      <c r="Q2469" s="60"/>
      <c r="R2469" s="60"/>
      <c r="S2469" s="60"/>
      <c r="T2469" s="60"/>
      <c r="U2469" s="60"/>
      <c r="V2469" s="60"/>
      <c r="W2469" s="60"/>
      <c r="X2469" s="60"/>
      <c r="Y2469" s="60"/>
    </row>
    <row r="2470" spans="1:25" s="60" customFormat="1" ht="12.75" x14ac:dyDescent="0.2">
      <c r="A2470" s="425"/>
      <c r="B2470" s="425" t="s">
        <v>3113</v>
      </c>
      <c r="C2470" s="61" t="s">
        <v>3552</v>
      </c>
      <c r="D2470" s="49" t="s">
        <v>3553</v>
      </c>
      <c r="E2470" s="45" t="s">
        <v>3554</v>
      </c>
      <c r="F2470" s="45">
        <v>12</v>
      </c>
      <c r="G2470" s="46">
        <v>3.16</v>
      </c>
      <c r="H2470" s="73">
        <f>G2470*0.95</f>
        <v>3.0019999999999998</v>
      </c>
      <c r="I2470" s="28" t="s">
        <v>2838</v>
      </c>
      <c r="J2470" s="92" t="s">
        <v>14</v>
      </c>
      <c r="K2470" s="148"/>
      <c r="L2470" s="458"/>
      <c r="M2470" s="459"/>
      <c r="N2470" s="29">
        <f t="shared" si="389"/>
        <v>0</v>
      </c>
      <c r="O2470" s="257">
        <f t="shared" si="390"/>
        <v>0</v>
      </c>
      <c r="P2470" s="261" t="s">
        <v>15</v>
      </c>
    </row>
    <row r="2471" spans="1:25" s="60" customFormat="1" ht="12.75" x14ac:dyDescent="0.2">
      <c r="A2471" s="425"/>
      <c r="B2471" s="425" t="s">
        <v>3113</v>
      </c>
      <c r="C2471" s="104" t="s">
        <v>3555</v>
      </c>
      <c r="D2471" s="9" t="s">
        <v>3556</v>
      </c>
      <c r="E2471" s="26" t="s">
        <v>3554</v>
      </c>
      <c r="F2471" s="26">
        <v>12</v>
      </c>
      <c r="G2471" s="27">
        <v>2.89</v>
      </c>
      <c r="H2471" s="74">
        <f>G2471*0.95</f>
        <v>2.7454999999999998</v>
      </c>
      <c r="I2471" s="32" t="s">
        <v>2838</v>
      </c>
      <c r="J2471" s="93" t="s">
        <v>14</v>
      </c>
      <c r="K2471" s="150"/>
      <c r="L2471" s="454"/>
      <c r="M2471" s="455"/>
      <c r="N2471" s="33">
        <f t="shared" si="389"/>
        <v>0</v>
      </c>
      <c r="O2471" s="258">
        <f t="shared" si="390"/>
        <v>0</v>
      </c>
      <c r="P2471" s="262" t="s">
        <v>15</v>
      </c>
    </row>
    <row r="2472" spans="1:25" s="60" customFormat="1" ht="12.75" x14ac:dyDescent="0.2">
      <c r="A2472" s="425"/>
      <c r="B2472" s="425" t="s">
        <v>3113</v>
      </c>
      <c r="C2472" s="104" t="s">
        <v>3557</v>
      </c>
      <c r="D2472" s="9" t="s">
        <v>3558</v>
      </c>
      <c r="E2472" s="26" t="s">
        <v>3554</v>
      </c>
      <c r="F2472" s="26">
        <v>12</v>
      </c>
      <c r="G2472" s="27">
        <v>2.74</v>
      </c>
      <c r="H2472" s="74">
        <f>G2472*0.95</f>
        <v>2.6030000000000002</v>
      </c>
      <c r="I2472" s="32" t="s">
        <v>2838</v>
      </c>
      <c r="J2472" s="93" t="s">
        <v>14</v>
      </c>
      <c r="K2472" s="150"/>
      <c r="L2472" s="454"/>
      <c r="M2472" s="455"/>
      <c r="N2472" s="33">
        <f t="shared" si="389"/>
        <v>0</v>
      </c>
      <c r="O2472" s="258">
        <f t="shared" si="390"/>
        <v>0</v>
      </c>
      <c r="P2472" s="262" t="s">
        <v>15</v>
      </c>
    </row>
    <row r="2473" spans="1:25" s="60" customFormat="1" ht="12.75" x14ac:dyDescent="0.2">
      <c r="A2473" s="425"/>
      <c r="B2473" s="425" t="s">
        <v>3113</v>
      </c>
      <c r="C2473" s="104" t="s">
        <v>3559</v>
      </c>
      <c r="D2473" s="9" t="s">
        <v>3560</v>
      </c>
      <c r="E2473" s="26" t="s">
        <v>3554</v>
      </c>
      <c r="F2473" s="26">
        <v>12</v>
      </c>
      <c r="G2473" s="27">
        <v>2.74</v>
      </c>
      <c r="H2473" s="74">
        <f>G2473*0.95</f>
        <v>2.6030000000000002</v>
      </c>
      <c r="I2473" s="32" t="s">
        <v>2838</v>
      </c>
      <c r="J2473" s="93" t="s">
        <v>14</v>
      </c>
      <c r="K2473" s="150"/>
      <c r="L2473" s="454"/>
      <c r="M2473" s="455"/>
      <c r="N2473" s="33">
        <f t="shared" si="389"/>
        <v>0</v>
      </c>
      <c r="O2473" s="258">
        <f t="shared" si="390"/>
        <v>0</v>
      </c>
      <c r="P2473" s="262" t="s">
        <v>15</v>
      </c>
    </row>
    <row r="2474" spans="1:25" s="60" customFormat="1" ht="12.75" x14ac:dyDescent="0.2">
      <c r="A2474" s="425"/>
      <c r="B2474" s="425" t="s">
        <v>3113</v>
      </c>
      <c r="C2474" s="62" t="s">
        <v>3561</v>
      </c>
      <c r="D2474" s="10" t="s">
        <v>3562</v>
      </c>
      <c r="E2474" s="36" t="s">
        <v>3554</v>
      </c>
      <c r="F2474" s="36">
        <v>12</v>
      </c>
      <c r="G2474" s="37">
        <v>3.16</v>
      </c>
      <c r="H2474" s="75">
        <f>G2474*0.95</f>
        <v>3.0019999999999998</v>
      </c>
      <c r="I2474" s="38" t="s">
        <v>2838</v>
      </c>
      <c r="J2474" s="94" t="s">
        <v>14</v>
      </c>
      <c r="K2474" s="151"/>
      <c r="L2474" s="456"/>
      <c r="M2474" s="457"/>
      <c r="N2474" s="39">
        <f t="shared" si="389"/>
        <v>0</v>
      </c>
      <c r="O2474" s="259">
        <f t="shared" si="390"/>
        <v>0</v>
      </c>
      <c r="P2474" s="263" t="s">
        <v>15</v>
      </c>
    </row>
    <row r="2475" spans="1:25" ht="23.25" x14ac:dyDescent="0.35">
      <c r="A2475" s="426"/>
      <c r="B2475" s="426" t="s">
        <v>3113</v>
      </c>
      <c r="D2475" s="252" t="s">
        <v>3960</v>
      </c>
      <c r="E2475" s="71"/>
      <c r="F2475" s="71"/>
      <c r="G2475" s="71"/>
      <c r="H2475" s="71"/>
      <c r="I2475" s="71"/>
      <c r="J2475" s="71"/>
      <c r="K2475" s="71"/>
      <c r="L2475" s="22"/>
      <c r="M2475" s="22"/>
      <c r="O2475" s="22"/>
      <c r="P2475" s="23"/>
      <c r="Q2475" s="60"/>
      <c r="R2475" s="60"/>
      <c r="S2475" s="60"/>
      <c r="T2475" s="60"/>
      <c r="U2475" s="60"/>
      <c r="V2475" s="60"/>
      <c r="W2475" s="60"/>
      <c r="X2475" s="60"/>
      <c r="Y2475" s="60"/>
    </row>
    <row r="2476" spans="1:25" s="60" customFormat="1" ht="12.75" x14ac:dyDescent="0.2">
      <c r="A2476" s="425"/>
      <c r="B2476" s="425" t="s">
        <v>3113</v>
      </c>
      <c r="C2476" s="61" t="s">
        <v>3563</v>
      </c>
      <c r="D2476" s="49" t="s">
        <v>3564</v>
      </c>
      <c r="E2476" s="45" t="s">
        <v>2567</v>
      </c>
      <c r="F2476" s="45">
        <v>12</v>
      </c>
      <c r="G2476" s="46">
        <v>2.61</v>
      </c>
      <c r="H2476" s="73">
        <f t="shared" ref="H2476:H2482" si="391">G2476*0.95</f>
        <v>2.4794999999999998</v>
      </c>
      <c r="I2476" s="28" t="s">
        <v>2287</v>
      </c>
      <c r="J2476" s="92" t="s">
        <v>14</v>
      </c>
      <c r="K2476" s="148" t="s">
        <v>2531</v>
      </c>
      <c r="L2476" s="458"/>
      <c r="M2476" s="459"/>
      <c r="N2476" s="29">
        <f t="shared" si="389"/>
        <v>0</v>
      </c>
      <c r="O2476" s="257">
        <f t="shared" si="390"/>
        <v>0</v>
      </c>
      <c r="P2476" s="261" t="s">
        <v>15</v>
      </c>
    </row>
    <row r="2477" spans="1:25" s="60" customFormat="1" ht="12.75" x14ac:dyDescent="0.2">
      <c r="A2477" s="425"/>
      <c r="B2477" s="425" t="s">
        <v>3113</v>
      </c>
      <c r="C2477" s="104" t="s">
        <v>3565</v>
      </c>
      <c r="D2477" s="9" t="s">
        <v>3566</v>
      </c>
      <c r="E2477" s="26" t="s">
        <v>3567</v>
      </c>
      <c r="F2477" s="26">
        <v>6</v>
      </c>
      <c r="G2477" s="27">
        <v>2.44</v>
      </c>
      <c r="H2477" s="74">
        <f t="shared" si="391"/>
        <v>2.3180000000000001</v>
      </c>
      <c r="I2477" s="32"/>
      <c r="J2477" s="93" t="s">
        <v>14</v>
      </c>
      <c r="K2477" s="150"/>
      <c r="L2477" s="454"/>
      <c r="M2477" s="455"/>
      <c r="N2477" s="33">
        <f t="shared" si="389"/>
        <v>0</v>
      </c>
      <c r="O2477" s="258">
        <f t="shared" si="390"/>
        <v>0</v>
      </c>
      <c r="P2477" s="262" t="s">
        <v>15</v>
      </c>
    </row>
    <row r="2478" spans="1:25" s="60" customFormat="1" ht="12.75" x14ac:dyDescent="0.2">
      <c r="A2478" s="425"/>
      <c r="B2478" s="425" t="s">
        <v>3113</v>
      </c>
      <c r="C2478" s="104" t="s">
        <v>3568</v>
      </c>
      <c r="D2478" s="9" t="s">
        <v>3569</v>
      </c>
      <c r="E2478" s="26" t="s">
        <v>2567</v>
      </c>
      <c r="F2478" s="26">
        <v>6</v>
      </c>
      <c r="G2478" s="27">
        <v>1.02</v>
      </c>
      <c r="H2478" s="74">
        <f t="shared" si="391"/>
        <v>0.96899999999999997</v>
      </c>
      <c r="I2478" s="32"/>
      <c r="J2478" s="93" t="s">
        <v>14</v>
      </c>
      <c r="K2478" s="150" t="s">
        <v>3570</v>
      </c>
      <c r="L2478" s="454"/>
      <c r="M2478" s="455"/>
      <c r="N2478" s="33">
        <f t="shared" si="389"/>
        <v>0</v>
      </c>
      <c r="O2478" s="258">
        <f t="shared" si="390"/>
        <v>0</v>
      </c>
      <c r="P2478" s="262" t="s">
        <v>15</v>
      </c>
    </row>
    <row r="2479" spans="1:25" s="60" customFormat="1" ht="12.75" x14ac:dyDescent="0.2">
      <c r="A2479" s="425"/>
      <c r="B2479" s="425" t="s">
        <v>3113</v>
      </c>
      <c r="C2479" s="104" t="s">
        <v>3571</v>
      </c>
      <c r="D2479" s="9" t="s">
        <v>3572</v>
      </c>
      <c r="E2479" s="26" t="s">
        <v>2567</v>
      </c>
      <c r="F2479" s="26">
        <v>12</v>
      </c>
      <c r="G2479" s="27">
        <v>1.67</v>
      </c>
      <c r="H2479" s="74">
        <f t="shared" si="391"/>
        <v>1.5864999999999998</v>
      </c>
      <c r="I2479" s="32" t="s">
        <v>123</v>
      </c>
      <c r="J2479" s="93" t="s">
        <v>14</v>
      </c>
      <c r="K2479" s="150" t="s">
        <v>3573</v>
      </c>
      <c r="L2479" s="454"/>
      <c r="M2479" s="455"/>
      <c r="N2479" s="33">
        <f t="shared" si="389"/>
        <v>0</v>
      </c>
      <c r="O2479" s="258">
        <f t="shared" si="390"/>
        <v>0</v>
      </c>
      <c r="P2479" s="262" t="s">
        <v>15</v>
      </c>
    </row>
    <row r="2480" spans="1:25" s="60" customFormat="1" ht="12.75" x14ac:dyDescent="0.2">
      <c r="A2480" s="425"/>
      <c r="B2480" s="425" t="s">
        <v>3113</v>
      </c>
      <c r="C2480" s="104" t="s">
        <v>3574</v>
      </c>
      <c r="D2480" s="9" t="s">
        <v>3575</v>
      </c>
      <c r="E2480" s="26" t="s">
        <v>2242</v>
      </c>
      <c r="F2480" s="26">
        <v>12</v>
      </c>
      <c r="G2480" s="27">
        <v>1.32</v>
      </c>
      <c r="H2480" s="74">
        <f t="shared" si="391"/>
        <v>1.254</v>
      </c>
      <c r="I2480" s="32" t="s">
        <v>123</v>
      </c>
      <c r="J2480" s="93" t="s">
        <v>14</v>
      </c>
      <c r="K2480" s="150" t="s">
        <v>3576</v>
      </c>
      <c r="L2480" s="454"/>
      <c r="M2480" s="455"/>
      <c r="N2480" s="33">
        <f t="shared" si="389"/>
        <v>0</v>
      </c>
      <c r="O2480" s="258">
        <f t="shared" si="390"/>
        <v>0</v>
      </c>
      <c r="P2480" s="262" t="s">
        <v>15</v>
      </c>
    </row>
    <row r="2481" spans="1:25" s="60" customFormat="1" ht="12.75" x14ac:dyDescent="0.2">
      <c r="A2481" s="425"/>
      <c r="B2481" s="425" t="s">
        <v>3113</v>
      </c>
      <c r="C2481" s="104" t="s">
        <v>3577</v>
      </c>
      <c r="D2481" s="9" t="s">
        <v>3578</v>
      </c>
      <c r="E2481" s="26" t="s">
        <v>2567</v>
      </c>
      <c r="F2481" s="26">
        <v>12</v>
      </c>
      <c r="G2481" s="27">
        <v>1.78</v>
      </c>
      <c r="H2481" s="74">
        <f t="shared" si="391"/>
        <v>1.6909999999999998</v>
      </c>
      <c r="I2481" s="32" t="s">
        <v>2287</v>
      </c>
      <c r="J2481" s="93" t="s">
        <v>14</v>
      </c>
      <c r="K2481" s="150" t="s">
        <v>3416</v>
      </c>
      <c r="L2481" s="454"/>
      <c r="M2481" s="455"/>
      <c r="N2481" s="33">
        <f t="shared" si="389"/>
        <v>0</v>
      </c>
      <c r="O2481" s="258">
        <f t="shared" si="390"/>
        <v>0</v>
      </c>
      <c r="P2481" s="262" t="s">
        <v>15</v>
      </c>
    </row>
    <row r="2482" spans="1:25" s="60" customFormat="1" ht="12.75" x14ac:dyDescent="0.2">
      <c r="A2482" s="425"/>
      <c r="B2482" s="425" t="s">
        <v>3113</v>
      </c>
      <c r="C2482" s="62" t="s">
        <v>3579</v>
      </c>
      <c r="D2482" s="10" t="s">
        <v>2848</v>
      </c>
      <c r="E2482" s="36" t="s">
        <v>2567</v>
      </c>
      <c r="F2482" s="36">
        <v>6</v>
      </c>
      <c r="G2482" s="37">
        <v>1</v>
      </c>
      <c r="H2482" s="75">
        <f t="shared" si="391"/>
        <v>0.95</v>
      </c>
      <c r="I2482" s="38" t="s">
        <v>216</v>
      </c>
      <c r="J2482" s="94" t="s">
        <v>14</v>
      </c>
      <c r="K2482" s="151" t="s">
        <v>3570</v>
      </c>
      <c r="L2482" s="456"/>
      <c r="M2482" s="457"/>
      <c r="N2482" s="39">
        <f t="shared" si="389"/>
        <v>0</v>
      </c>
      <c r="O2482" s="259">
        <f t="shared" si="390"/>
        <v>0</v>
      </c>
      <c r="P2482" s="263" t="s">
        <v>15</v>
      </c>
    </row>
    <row r="2483" spans="1:25" ht="23.25" x14ac:dyDescent="0.35">
      <c r="A2483" s="426"/>
      <c r="B2483" s="426" t="s">
        <v>3113</v>
      </c>
      <c r="D2483" s="252" t="s">
        <v>3580</v>
      </c>
      <c r="E2483" s="71"/>
      <c r="F2483" s="71"/>
      <c r="G2483" s="71"/>
      <c r="H2483" s="71"/>
      <c r="I2483" s="71"/>
      <c r="J2483" s="71"/>
      <c r="K2483" s="71"/>
      <c r="L2483" s="22"/>
      <c r="M2483" s="22"/>
      <c r="O2483" s="22"/>
      <c r="P2483" s="23"/>
      <c r="Q2483" s="60"/>
      <c r="R2483" s="60"/>
      <c r="S2483" s="60"/>
      <c r="T2483" s="60"/>
      <c r="U2483" s="60"/>
      <c r="V2483" s="60"/>
      <c r="W2483" s="60"/>
      <c r="X2483" s="60"/>
      <c r="Y2483" s="60"/>
    </row>
    <row r="2484" spans="1:25" s="60" customFormat="1" ht="12.75" x14ac:dyDescent="0.2">
      <c r="A2484" s="425" t="s">
        <v>3807</v>
      </c>
      <c r="B2484" s="425" t="s">
        <v>3113</v>
      </c>
      <c r="C2484" s="105" t="s">
        <v>3581</v>
      </c>
      <c r="D2484" s="51" t="s">
        <v>2848</v>
      </c>
      <c r="E2484" s="64" t="s">
        <v>118</v>
      </c>
      <c r="F2484" s="64">
        <v>1</v>
      </c>
      <c r="G2484" s="76">
        <v>11.28</v>
      </c>
      <c r="H2484" s="77">
        <f>G2484*0.95</f>
        <v>10.715999999999999</v>
      </c>
      <c r="I2484" s="78" t="s">
        <v>2838</v>
      </c>
      <c r="J2484" s="330" t="s">
        <v>14</v>
      </c>
      <c r="K2484" s="280" t="s">
        <v>3582</v>
      </c>
      <c r="L2484" s="474"/>
      <c r="M2484" s="475"/>
      <c r="N2484" s="65">
        <f t="shared" si="389"/>
        <v>0</v>
      </c>
      <c r="O2484" s="260">
        <f t="shared" si="390"/>
        <v>0</v>
      </c>
      <c r="P2484" s="264" t="s">
        <v>15</v>
      </c>
    </row>
    <row r="2485" spans="1:25" s="60" customFormat="1" ht="12.75" x14ac:dyDescent="0.2">
      <c r="A2485" s="425" t="s">
        <v>3807</v>
      </c>
      <c r="B2485" s="425" t="s">
        <v>3113</v>
      </c>
      <c r="C2485" s="105" t="s">
        <v>3583</v>
      </c>
      <c r="D2485" s="51" t="s">
        <v>3584</v>
      </c>
      <c r="E2485" s="64" t="s">
        <v>118</v>
      </c>
      <c r="F2485" s="64">
        <v>1</v>
      </c>
      <c r="G2485" s="76">
        <v>10.91</v>
      </c>
      <c r="H2485" s="77">
        <f>G2485*0.95</f>
        <v>10.3645</v>
      </c>
      <c r="I2485" s="78" t="s">
        <v>2838</v>
      </c>
      <c r="J2485" s="330" t="s">
        <v>14</v>
      </c>
      <c r="K2485" s="280" t="s">
        <v>3582</v>
      </c>
      <c r="L2485" s="474"/>
      <c r="M2485" s="475"/>
      <c r="N2485" s="65">
        <f t="shared" si="389"/>
        <v>0</v>
      </c>
      <c r="O2485" s="260">
        <f t="shared" si="390"/>
        <v>0</v>
      </c>
      <c r="P2485" s="264" t="s">
        <v>15</v>
      </c>
    </row>
    <row r="2486" spans="1:25" ht="23.25" x14ac:dyDescent="0.35">
      <c r="A2486" s="426"/>
      <c r="B2486" s="426" t="s">
        <v>3113</v>
      </c>
      <c r="D2486" s="252" t="s">
        <v>3585</v>
      </c>
      <c r="E2486" s="71"/>
      <c r="F2486" s="71"/>
      <c r="G2486" s="71"/>
      <c r="H2486" s="71"/>
      <c r="I2486" s="71"/>
      <c r="J2486" s="71"/>
      <c r="K2486" s="71"/>
      <c r="L2486" s="22"/>
      <c r="M2486" s="22"/>
      <c r="O2486" s="22"/>
      <c r="P2486" s="23"/>
      <c r="Q2486" s="60"/>
      <c r="R2486" s="60"/>
      <c r="S2486" s="60"/>
      <c r="T2486" s="60"/>
      <c r="U2486" s="60"/>
      <c r="V2486" s="60"/>
      <c r="W2486" s="60"/>
      <c r="X2486" s="60"/>
      <c r="Y2486" s="60"/>
    </row>
    <row r="2487" spans="1:25" s="60" customFormat="1" ht="12.75" x14ac:dyDescent="0.2">
      <c r="A2487" s="425"/>
      <c r="B2487" s="425" t="s">
        <v>3113</v>
      </c>
      <c r="C2487" s="105" t="s">
        <v>3586</v>
      </c>
      <c r="D2487" s="51" t="s">
        <v>3587</v>
      </c>
      <c r="E2487" s="280" t="s">
        <v>1726</v>
      </c>
      <c r="F2487" s="64">
        <v>7</v>
      </c>
      <c r="G2487" s="76">
        <v>2.25</v>
      </c>
      <c r="H2487" s="77">
        <f>G2487*0.95</f>
        <v>2.1374999999999997</v>
      </c>
      <c r="I2487" s="78" t="s">
        <v>3588</v>
      </c>
      <c r="J2487" s="330" t="s">
        <v>14</v>
      </c>
      <c r="K2487" s="383"/>
      <c r="L2487" s="474"/>
      <c r="M2487" s="475"/>
      <c r="N2487" s="65">
        <f t="shared" si="389"/>
        <v>0</v>
      </c>
      <c r="O2487" s="260">
        <f t="shared" si="390"/>
        <v>0</v>
      </c>
      <c r="P2487" s="264" t="s">
        <v>15</v>
      </c>
    </row>
    <row r="2488" spans="1:25" x14ac:dyDescent="0.2">
      <c r="A2488" s="426"/>
      <c r="B2488" s="426"/>
      <c r="Q2488" s="60"/>
      <c r="R2488" s="60"/>
      <c r="S2488" s="60"/>
      <c r="T2488" s="60"/>
      <c r="U2488" s="60"/>
      <c r="V2488" s="60"/>
      <c r="W2488" s="60"/>
      <c r="X2488" s="60"/>
      <c r="Y2488" s="60"/>
    </row>
    <row r="2489" spans="1:25" ht="34.5" x14ac:dyDescent="0.2">
      <c r="A2489" s="426"/>
      <c r="B2489" s="426" t="s">
        <v>3113</v>
      </c>
      <c r="D2489" s="476" t="s">
        <v>3114</v>
      </c>
      <c r="E2489" s="476"/>
      <c r="F2489" s="476"/>
      <c r="G2489" s="476"/>
      <c r="H2489" s="476"/>
      <c r="I2489" s="476"/>
      <c r="J2489" s="476"/>
      <c r="K2489" s="476"/>
      <c r="Q2489" s="60"/>
      <c r="R2489" s="60"/>
      <c r="S2489" s="60"/>
      <c r="T2489" s="60"/>
      <c r="U2489" s="60"/>
      <c r="V2489" s="60"/>
      <c r="W2489" s="60"/>
      <c r="X2489" s="60"/>
      <c r="Y2489" s="60"/>
    </row>
    <row r="2490" spans="1:25" x14ac:dyDescent="0.2">
      <c r="A2490" s="427"/>
      <c r="B2490" s="427"/>
      <c r="C2490" s="24"/>
      <c r="D2490" s="24"/>
      <c r="E2490" s="477" t="s">
        <v>41</v>
      </c>
      <c r="F2490" s="478" t="s">
        <v>39</v>
      </c>
      <c r="G2490" s="479" t="s">
        <v>6</v>
      </c>
      <c r="H2490" s="481" t="s">
        <v>51</v>
      </c>
      <c r="I2490" s="482" t="s">
        <v>2</v>
      </c>
      <c r="J2490" s="483" t="s">
        <v>3</v>
      </c>
      <c r="K2490" s="485" t="s">
        <v>3613</v>
      </c>
      <c r="L2490" s="460" t="s">
        <v>7</v>
      </c>
      <c r="M2490" s="461"/>
      <c r="N2490" s="461"/>
      <c r="O2490" s="461"/>
      <c r="P2490" s="462"/>
      <c r="Q2490" s="60"/>
      <c r="R2490" s="60"/>
      <c r="S2490" s="60"/>
      <c r="T2490" s="60"/>
      <c r="U2490" s="60"/>
      <c r="V2490" s="60"/>
      <c r="W2490" s="60"/>
      <c r="X2490" s="60"/>
      <c r="Y2490" s="60"/>
    </row>
    <row r="2491" spans="1:25" ht="14.25" customHeight="1" x14ac:dyDescent="0.2">
      <c r="A2491" s="426"/>
      <c r="B2491" s="426"/>
      <c r="C2491" s="463" t="s">
        <v>0</v>
      </c>
      <c r="D2491" s="464" t="s">
        <v>1</v>
      </c>
      <c r="E2491" s="477"/>
      <c r="F2491" s="478"/>
      <c r="G2491" s="480"/>
      <c r="H2491" s="481"/>
      <c r="I2491" s="482"/>
      <c r="J2491" s="483"/>
      <c r="K2491" s="485"/>
      <c r="L2491" s="466" t="s">
        <v>8</v>
      </c>
      <c r="M2491" s="467"/>
      <c r="N2491" s="470" t="s">
        <v>4</v>
      </c>
      <c r="O2491" s="472" t="s">
        <v>9</v>
      </c>
      <c r="P2491" s="473" t="s">
        <v>52</v>
      </c>
      <c r="Q2491" s="60"/>
      <c r="R2491" s="60"/>
      <c r="S2491" s="60"/>
      <c r="T2491" s="60"/>
      <c r="U2491" s="60"/>
      <c r="V2491" s="60"/>
      <c r="W2491" s="60"/>
      <c r="X2491" s="60"/>
      <c r="Y2491" s="60"/>
    </row>
    <row r="2492" spans="1:25" x14ac:dyDescent="0.2">
      <c r="A2492" s="426"/>
      <c r="B2492" s="426"/>
      <c r="C2492" s="463"/>
      <c r="D2492" s="465"/>
      <c r="E2492" s="477"/>
      <c r="F2492" s="478"/>
      <c r="G2492" s="479"/>
      <c r="H2492" s="481"/>
      <c r="I2492" s="482"/>
      <c r="J2492" s="483"/>
      <c r="K2492" s="485"/>
      <c r="L2492" s="468"/>
      <c r="M2492" s="469"/>
      <c r="N2492" s="471"/>
      <c r="O2492" s="472"/>
      <c r="P2492" s="473"/>
      <c r="Q2492" s="60"/>
      <c r="R2492" s="60"/>
      <c r="S2492" s="60"/>
      <c r="T2492" s="60"/>
      <c r="U2492" s="60"/>
      <c r="V2492" s="60"/>
      <c r="W2492" s="60"/>
      <c r="X2492" s="60"/>
      <c r="Y2492" s="60"/>
    </row>
    <row r="2493" spans="1:25" ht="28.5" customHeight="1" x14ac:dyDescent="0.2">
      <c r="A2493" s="426"/>
      <c r="B2493" s="426" t="s">
        <v>3113</v>
      </c>
      <c r="D2493" s="526" t="s">
        <v>3592</v>
      </c>
      <c r="E2493" s="526"/>
      <c r="F2493" s="526"/>
      <c r="G2493" s="526"/>
      <c r="H2493" s="526"/>
      <c r="I2493" s="526"/>
      <c r="J2493" s="526"/>
      <c r="K2493" s="526"/>
      <c r="Q2493" s="60"/>
      <c r="R2493" s="60"/>
      <c r="S2493" s="60"/>
      <c r="T2493" s="60"/>
      <c r="U2493" s="60"/>
      <c r="V2493" s="60"/>
      <c r="W2493" s="60"/>
      <c r="X2493" s="60"/>
      <c r="Y2493" s="60"/>
    </row>
    <row r="2494" spans="1:25" ht="23.25" x14ac:dyDescent="0.35">
      <c r="A2494" s="426"/>
      <c r="B2494" s="426" t="s">
        <v>3113</v>
      </c>
      <c r="D2494" s="252" t="s">
        <v>3614</v>
      </c>
      <c r="E2494" s="252"/>
      <c r="F2494" s="252"/>
      <c r="G2494" s="252"/>
      <c r="H2494" s="252"/>
      <c r="I2494" s="252"/>
      <c r="J2494" s="252"/>
      <c r="K2494" s="252"/>
      <c r="L2494" s="252"/>
      <c r="M2494" s="252"/>
      <c r="N2494" s="252"/>
      <c r="O2494" s="252"/>
      <c r="P2494" s="252"/>
      <c r="Q2494" s="60"/>
      <c r="R2494" s="60"/>
      <c r="S2494" s="60"/>
      <c r="T2494" s="60"/>
      <c r="U2494" s="60"/>
      <c r="V2494" s="60"/>
      <c r="W2494" s="60"/>
      <c r="X2494" s="60"/>
      <c r="Y2494" s="60"/>
    </row>
    <row r="2495" spans="1:25" s="60" customFormat="1" ht="12.75" x14ac:dyDescent="0.2">
      <c r="A2495" s="425"/>
      <c r="B2495" s="425" t="s">
        <v>3113</v>
      </c>
      <c r="C2495" s="61" t="s">
        <v>3604</v>
      </c>
      <c r="D2495" s="49" t="s">
        <v>3593</v>
      </c>
      <c r="E2495" s="45" t="s">
        <v>1788</v>
      </c>
      <c r="F2495" s="45">
        <v>6</v>
      </c>
      <c r="G2495" s="46">
        <v>3.61</v>
      </c>
      <c r="H2495" s="73">
        <f>G2495*0.95</f>
        <v>3.4294999999999995</v>
      </c>
      <c r="I2495" s="149" t="s">
        <v>3157</v>
      </c>
      <c r="J2495" s="28" t="s">
        <v>14</v>
      </c>
      <c r="K2495" s="148" t="s">
        <v>3594</v>
      </c>
      <c r="L2495" s="458"/>
      <c r="M2495" s="459"/>
      <c r="N2495" s="29">
        <f t="shared" ref="N2495:N2505" si="392">O2495*G2495</f>
        <v>0</v>
      </c>
      <c r="O2495" s="257">
        <f t="shared" ref="O2495:O2505" si="393">M2495+L2495*F2495</f>
        <v>0</v>
      </c>
      <c r="P2495" s="261" t="s">
        <v>15</v>
      </c>
    </row>
    <row r="2496" spans="1:25" s="60" customFormat="1" ht="12.75" x14ac:dyDescent="0.2">
      <c r="A2496" s="425"/>
      <c r="B2496" s="425" t="s">
        <v>3113</v>
      </c>
      <c r="C2496" s="104" t="s">
        <v>3605</v>
      </c>
      <c r="D2496" s="9" t="s">
        <v>3595</v>
      </c>
      <c r="E2496" s="26" t="s">
        <v>1788</v>
      </c>
      <c r="F2496" s="26">
        <v>6</v>
      </c>
      <c r="G2496" s="27">
        <v>3.45</v>
      </c>
      <c r="H2496" s="74">
        <f>G2496*0.95</f>
        <v>3.2774999999999999</v>
      </c>
      <c r="I2496" s="102" t="s">
        <v>3157</v>
      </c>
      <c r="J2496" s="32" t="s">
        <v>14</v>
      </c>
      <c r="K2496" s="150" t="s">
        <v>3594</v>
      </c>
      <c r="L2496" s="454"/>
      <c r="M2496" s="455"/>
      <c r="N2496" s="33">
        <f t="shared" si="392"/>
        <v>0</v>
      </c>
      <c r="O2496" s="258">
        <f t="shared" si="393"/>
        <v>0</v>
      </c>
      <c r="P2496" s="262" t="s">
        <v>15</v>
      </c>
    </row>
    <row r="2497" spans="1:25" s="60" customFormat="1" ht="12.75" x14ac:dyDescent="0.2">
      <c r="A2497" s="425"/>
      <c r="B2497" s="425" t="s">
        <v>3113</v>
      </c>
      <c r="C2497" s="104" t="s">
        <v>3606</v>
      </c>
      <c r="D2497" s="9" t="s">
        <v>3596</v>
      </c>
      <c r="E2497" s="26" t="s">
        <v>1788</v>
      </c>
      <c r="F2497" s="26">
        <v>6</v>
      </c>
      <c r="G2497" s="27">
        <v>3.69</v>
      </c>
      <c r="H2497" s="74">
        <f>G2497*0.95</f>
        <v>3.5054999999999996</v>
      </c>
      <c r="I2497" s="102" t="s">
        <v>3157</v>
      </c>
      <c r="J2497" s="32" t="s">
        <v>14</v>
      </c>
      <c r="K2497" s="150" t="s">
        <v>3594</v>
      </c>
      <c r="L2497" s="454"/>
      <c r="M2497" s="455"/>
      <c r="N2497" s="33">
        <f t="shared" si="392"/>
        <v>0</v>
      </c>
      <c r="O2497" s="258">
        <f t="shared" si="393"/>
        <v>0</v>
      </c>
      <c r="P2497" s="262" t="s">
        <v>15</v>
      </c>
    </row>
    <row r="2498" spans="1:25" s="60" customFormat="1" ht="12.75" x14ac:dyDescent="0.2">
      <c r="A2498" s="425"/>
      <c r="B2498" s="425" t="s">
        <v>3113</v>
      </c>
      <c r="C2498" s="62" t="s">
        <v>3607</v>
      </c>
      <c r="D2498" s="10" t="s">
        <v>3597</v>
      </c>
      <c r="E2498" s="36" t="s">
        <v>1788</v>
      </c>
      <c r="F2498" s="36">
        <v>6</v>
      </c>
      <c r="G2498" s="37">
        <v>3.54</v>
      </c>
      <c r="H2498" s="75">
        <f>G2498*0.95</f>
        <v>3.363</v>
      </c>
      <c r="I2498" s="83" t="s">
        <v>3157</v>
      </c>
      <c r="J2498" s="38" t="s">
        <v>14</v>
      </c>
      <c r="K2498" s="151" t="s">
        <v>3594</v>
      </c>
      <c r="L2498" s="456"/>
      <c r="M2498" s="457"/>
      <c r="N2498" s="39">
        <f t="shared" si="392"/>
        <v>0</v>
      </c>
      <c r="O2498" s="259">
        <f t="shared" si="393"/>
        <v>0</v>
      </c>
      <c r="P2498" s="263" t="s">
        <v>15</v>
      </c>
    </row>
    <row r="2499" spans="1:25" ht="23.25" x14ac:dyDescent="0.35">
      <c r="A2499" s="426"/>
      <c r="B2499" s="426" t="s">
        <v>3113</v>
      </c>
      <c r="D2499" s="252" t="s">
        <v>3615</v>
      </c>
      <c r="E2499" s="71"/>
      <c r="F2499" s="71"/>
      <c r="G2499" s="71"/>
      <c r="H2499" s="71"/>
      <c r="I2499" s="71"/>
      <c r="J2499" s="71"/>
      <c r="K2499" s="71"/>
      <c r="L2499" s="22"/>
      <c r="M2499" s="22"/>
      <c r="O2499" s="22"/>
      <c r="P2499" s="23"/>
      <c r="Q2499" s="60"/>
      <c r="R2499" s="60"/>
      <c r="S2499" s="60"/>
      <c r="T2499" s="60"/>
      <c r="U2499" s="60"/>
      <c r="V2499" s="60"/>
      <c r="W2499" s="60"/>
      <c r="X2499" s="60"/>
      <c r="Y2499" s="60"/>
    </row>
    <row r="2500" spans="1:25" s="60" customFormat="1" ht="12.75" x14ac:dyDescent="0.2">
      <c r="A2500" s="425"/>
      <c r="B2500" s="425" t="s">
        <v>3113</v>
      </c>
      <c r="C2500" s="61" t="s">
        <v>3608</v>
      </c>
      <c r="D2500" s="49" t="s">
        <v>3783</v>
      </c>
      <c r="E2500" s="45" t="s">
        <v>1788</v>
      </c>
      <c r="F2500" s="45">
        <v>6</v>
      </c>
      <c r="G2500" s="46">
        <v>3</v>
      </c>
      <c r="H2500" s="73">
        <f>G2500*0.95</f>
        <v>2.8499999999999996</v>
      </c>
      <c r="I2500" s="149" t="s">
        <v>3157</v>
      </c>
      <c r="J2500" s="28" t="s">
        <v>14</v>
      </c>
      <c r="K2500" s="148" t="s">
        <v>3598</v>
      </c>
      <c r="L2500" s="458"/>
      <c r="M2500" s="459"/>
      <c r="N2500" s="29">
        <f t="shared" si="392"/>
        <v>0</v>
      </c>
      <c r="O2500" s="257">
        <f t="shared" si="393"/>
        <v>0</v>
      </c>
      <c r="P2500" s="261" t="s">
        <v>15</v>
      </c>
    </row>
    <row r="2501" spans="1:25" s="60" customFormat="1" ht="12.75" x14ac:dyDescent="0.2">
      <c r="A2501" s="425"/>
      <c r="B2501" s="425" t="s">
        <v>3113</v>
      </c>
      <c r="C2501" s="104" t="s">
        <v>3609</v>
      </c>
      <c r="D2501" s="9" t="s">
        <v>3599</v>
      </c>
      <c r="E2501" s="26" t="s">
        <v>1788</v>
      </c>
      <c r="F2501" s="26">
        <v>6</v>
      </c>
      <c r="G2501" s="27">
        <v>2.81</v>
      </c>
      <c r="H2501" s="74">
        <f>G2501*0.95</f>
        <v>2.6694999999999998</v>
      </c>
      <c r="I2501" s="102" t="s">
        <v>3157</v>
      </c>
      <c r="J2501" s="32" t="s">
        <v>14</v>
      </c>
      <c r="K2501" s="150" t="s">
        <v>3600</v>
      </c>
      <c r="L2501" s="454"/>
      <c r="M2501" s="455"/>
      <c r="N2501" s="33">
        <f t="shared" si="392"/>
        <v>0</v>
      </c>
      <c r="O2501" s="258">
        <f t="shared" si="393"/>
        <v>0</v>
      </c>
      <c r="P2501" s="262" t="s">
        <v>15</v>
      </c>
    </row>
    <row r="2502" spans="1:25" s="60" customFormat="1" ht="12.75" x14ac:dyDescent="0.2">
      <c r="A2502" s="425"/>
      <c r="B2502" s="425" t="s">
        <v>3113</v>
      </c>
      <c r="C2502" s="62" t="s">
        <v>3610</v>
      </c>
      <c r="D2502" s="10" t="s">
        <v>3601</v>
      </c>
      <c r="E2502" s="36" t="s">
        <v>1788</v>
      </c>
      <c r="F2502" s="36">
        <v>6</v>
      </c>
      <c r="G2502" s="37">
        <v>3.36</v>
      </c>
      <c r="H2502" s="75">
        <f>G2502*0.95</f>
        <v>3.1919999999999997</v>
      </c>
      <c r="I2502" s="83" t="s">
        <v>3157</v>
      </c>
      <c r="J2502" s="38" t="s">
        <v>14</v>
      </c>
      <c r="K2502" s="151" t="s">
        <v>3598</v>
      </c>
      <c r="L2502" s="456"/>
      <c r="M2502" s="457"/>
      <c r="N2502" s="39">
        <f t="shared" si="392"/>
        <v>0</v>
      </c>
      <c r="O2502" s="259">
        <f t="shared" si="393"/>
        <v>0</v>
      </c>
      <c r="P2502" s="263" t="s">
        <v>15</v>
      </c>
    </row>
    <row r="2503" spans="1:25" ht="23.25" x14ac:dyDescent="0.35">
      <c r="A2503" s="426"/>
      <c r="B2503" s="426" t="s">
        <v>3113</v>
      </c>
      <c r="D2503" s="252" t="s">
        <v>3616</v>
      </c>
      <c r="E2503" s="71"/>
      <c r="F2503" s="71"/>
      <c r="G2503" s="71"/>
      <c r="H2503" s="71"/>
      <c r="I2503" s="71"/>
      <c r="J2503" s="71"/>
      <c r="K2503" s="71"/>
      <c r="L2503" s="22"/>
      <c r="M2503" s="22"/>
      <c r="O2503" s="22"/>
      <c r="P2503" s="23"/>
      <c r="Q2503" s="60"/>
      <c r="R2503" s="60"/>
      <c r="S2503" s="60"/>
      <c r="T2503" s="60"/>
      <c r="U2503" s="60"/>
      <c r="V2503" s="60"/>
      <c r="W2503" s="60"/>
      <c r="X2503" s="60"/>
      <c r="Y2503" s="60"/>
    </row>
    <row r="2504" spans="1:25" s="60" customFormat="1" ht="12.75" x14ac:dyDescent="0.2">
      <c r="A2504" s="425"/>
      <c r="B2504" s="425" t="s">
        <v>3113</v>
      </c>
      <c r="C2504" s="105" t="s">
        <v>3611</v>
      </c>
      <c r="D2504" s="51" t="s">
        <v>3602</v>
      </c>
      <c r="E2504" s="64" t="s">
        <v>1788</v>
      </c>
      <c r="F2504" s="64">
        <v>9</v>
      </c>
      <c r="G2504" s="76">
        <v>3.44</v>
      </c>
      <c r="H2504" s="77">
        <f>G2504*0.95</f>
        <v>3.2679999999999998</v>
      </c>
      <c r="I2504" s="354" t="s">
        <v>3157</v>
      </c>
      <c r="J2504" s="78" t="s">
        <v>14</v>
      </c>
      <c r="K2504" s="148" t="s">
        <v>3600</v>
      </c>
      <c r="L2504" s="474"/>
      <c r="M2504" s="475"/>
      <c r="N2504" s="65">
        <f t="shared" si="392"/>
        <v>0</v>
      </c>
      <c r="O2504" s="260">
        <f t="shared" si="393"/>
        <v>0</v>
      </c>
      <c r="P2504" s="264" t="s">
        <v>15</v>
      </c>
    </row>
    <row r="2505" spans="1:25" s="60" customFormat="1" ht="12.75" x14ac:dyDescent="0.2">
      <c r="A2505" s="425"/>
      <c r="B2505" s="425" t="s">
        <v>3113</v>
      </c>
      <c r="C2505" s="105" t="s">
        <v>3612</v>
      </c>
      <c r="D2505" s="51" t="s">
        <v>3603</v>
      </c>
      <c r="E2505" s="64" t="s">
        <v>1788</v>
      </c>
      <c r="F2505" s="64">
        <v>9</v>
      </c>
      <c r="G2505" s="76">
        <v>2.65</v>
      </c>
      <c r="H2505" s="77">
        <f>G2505*0.95</f>
        <v>2.5174999999999996</v>
      </c>
      <c r="I2505" s="354" t="s">
        <v>3157</v>
      </c>
      <c r="J2505" s="78" t="s">
        <v>14</v>
      </c>
      <c r="K2505" s="150" t="s">
        <v>3594</v>
      </c>
      <c r="L2505" s="474"/>
      <c r="M2505" s="475"/>
      <c r="N2505" s="65">
        <f t="shared" si="392"/>
        <v>0</v>
      </c>
      <c r="O2505" s="260">
        <f t="shared" si="393"/>
        <v>0</v>
      </c>
      <c r="P2505" s="264" t="s">
        <v>15</v>
      </c>
    </row>
    <row r="2506" spans="1:25" x14ac:dyDescent="0.2">
      <c r="A2506" s="426"/>
      <c r="B2506" s="426"/>
      <c r="Q2506" s="60"/>
      <c r="R2506" s="60"/>
      <c r="S2506" s="60"/>
      <c r="T2506" s="60"/>
      <c r="U2506" s="60"/>
      <c r="V2506" s="60"/>
      <c r="W2506" s="60"/>
      <c r="X2506" s="60"/>
      <c r="Y2506" s="60"/>
    </row>
    <row r="2507" spans="1:25" x14ac:dyDescent="0.2">
      <c r="A2507" s="426"/>
      <c r="B2507" s="426"/>
      <c r="Q2507" s="60"/>
      <c r="R2507" s="60"/>
      <c r="S2507" s="60"/>
      <c r="T2507" s="60"/>
      <c r="U2507" s="60"/>
      <c r="V2507" s="60"/>
      <c r="W2507" s="60"/>
      <c r="X2507" s="60"/>
      <c r="Y2507" s="60"/>
    </row>
    <row r="2508" spans="1:25" ht="34.5" x14ac:dyDescent="0.2">
      <c r="A2508" s="426"/>
      <c r="B2508" s="426" t="s">
        <v>3671</v>
      </c>
      <c r="D2508" s="476" t="s">
        <v>3115</v>
      </c>
      <c r="E2508" s="476"/>
      <c r="F2508" s="476"/>
      <c r="G2508" s="476"/>
      <c r="H2508" s="476"/>
      <c r="I2508" s="476"/>
      <c r="J2508" s="476"/>
      <c r="K2508" s="476"/>
      <c r="Q2508" s="60"/>
      <c r="R2508" s="60"/>
      <c r="S2508" s="60"/>
      <c r="T2508" s="60"/>
      <c r="U2508" s="60"/>
      <c r="V2508" s="60"/>
      <c r="W2508" s="60"/>
      <c r="X2508" s="60"/>
      <c r="Y2508" s="60"/>
    </row>
    <row r="2509" spans="1:25" x14ac:dyDescent="0.2">
      <c r="A2509" s="427"/>
      <c r="B2509" s="427"/>
      <c r="C2509" s="24"/>
      <c r="D2509" s="24"/>
      <c r="E2509" s="477" t="s">
        <v>41</v>
      </c>
      <c r="F2509" s="478" t="s">
        <v>39</v>
      </c>
      <c r="G2509" s="479" t="s">
        <v>6</v>
      </c>
      <c r="H2509" s="481" t="s">
        <v>51</v>
      </c>
      <c r="I2509" s="482" t="s">
        <v>2</v>
      </c>
      <c r="J2509" s="483" t="s">
        <v>3</v>
      </c>
      <c r="K2509" s="485" t="s">
        <v>37</v>
      </c>
      <c r="L2509" s="460" t="s">
        <v>7</v>
      </c>
      <c r="M2509" s="461"/>
      <c r="N2509" s="461"/>
      <c r="O2509" s="461"/>
      <c r="P2509" s="462"/>
      <c r="Q2509" s="60"/>
      <c r="R2509" s="60"/>
      <c r="S2509" s="60"/>
      <c r="T2509" s="60"/>
      <c r="U2509" s="60"/>
      <c r="V2509" s="60"/>
      <c r="W2509" s="60"/>
      <c r="X2509" s="60"/>
      <c r="Y2509" s="60"/>
    </row>
    <row r="2510" spans="1:25" ht="14.25" customHeight="1" x14ac:dyDescent="0.2">
      <c r="A2510" s="426"/>
      <c r="B2510" s="426" t="s">
        <v>3671</v>
      </c>
      <c r="C2510" s="463" t="s">
        <v>0</v>
      </c>
      <c r="D2510" s="464" t="s">
        <v>1</v>
      </c>
      <c r="E2510" s="477"/>
      <c r="F2510" s="478"/>
      <c r="G2510" s="480"/>
      <c r="H2510" s="481"/>
      <c r="I2510" s="482"/>
      <c r="J2510" s="483"/>
      <c r="K2510" s="485"/>
      <c r="L2510" s="466" t="s">
        <v>399</v>
      </c>
      <c r="M2510" s="467"/>
      <c r="N2510" s="470" t="s">
        <v>4</v>
      </c>
      <c r="O2510" s="472" t="s">
        <v>9</v>
      </c>
      <c r="P2510" s="473" t="s">
        <v>52</v>
      </c>
      <c r="Q2510" s="60"/>
      <c r="R2510" s="60"/>
      <c r="S2510" s="60"/>
      <c r="T2510" s="60"/>
      <c r="U2510" s="60"/>
      <c r="V2510" s="60"/>
      <c r="W2510" s="60"/>
      <c r="X2510" s="60"/>
      <c r="Y2510" s="60"/>
    </row>
    <row r="2511" spans="1:25" x14ac:dyDescent="0.2">
      <c r="A2511" s="426"/>
      <c r="B2511" s="426" t="s">
        <v>3671</v>
      </c>
      <c r="C2511" s="463"/>
      <c r="D2511" s="465"/>
      <c r="E2511" s="477"/>
      <c r="F2511" s="478"/>
      <c r="G2511" s="479"/>
      <c r="H2511" s="481"/>
      <c r="I2511" s="482"/>
      <c r="J2511" s="483"/>
      <c r="K2511" s="485"/>
      <c r="L2511" s="468"/>
      <c r="M2511" s="469"/>
      <c r="N2511" s="471"/>
      <c r="O2511" s="472"/>
      <c r="P2511" s="473"/>
      <c r="Q2511" s="60"/>
      <c r="R2511" s="60"/>
      <c r="S2511" s="60"/>
      <c r="T2511" s="60"/>
      <c r="U2511" s="60"/>
      <c r="V2511" s="60"/>
      <c r="W2511" s="60"/>
      <c r="X2511" s="60"/>
      <c r="Y2511" s="60"/>
    </row>
    <row r="2512" spans="1:25" ht="42.75" customHeight="1" x14ac:dyDescent="0.2">
      <c r="A2512" s="426"/>
      <c r="B2512" s="426" t="s">
        <v>3671</v>
      </c>
      <c r="D2512" s="518" t="s">
        <v>3617</v>
      </c>
      <c r="E2512" s="518"/>
      <c r="F2512" s="518"/>
      <c r="G2512" s="518"/>
      <c r="H2512" s="518"/>
      <c r="I2512" s="518"/>
      <c r="J2512" s="518"/>
      <c r="K2512" s="518"/>
      <c r="Q2512" s="60"/>
      <c r="R2512" s="60"/>
      <c r="S2512" s="60"/>
      <c r="T2512" s="60"/>
      <c r="U2512" s="60"/>
      <c r="V2512" s="60"/>
      <c r="W2512" s="60"/>
      <c r="X2512" s="60"/>
      <c r="Y2512" s="60"/>
    </row>
    <row r="2513" spans="1:25" ht="29.25" customHeight="1" x14ac:dyDescent="0.2">
      <c r="A2513" s="426"/>
      <c r="B2513" s="426" t="s">
        <v>3671</v>
      </c>
      <c r="D2513" s="518" t="s">
        <v>3618</v>
      </c>
      <c r="E2513" s="518"/>
      <c r="F2513" s="518"/>
      <c r="G2513" s="518"/>
      <c r="H2513" s="518"/>
      <c r="I2513" s="518"/>
      <c r="J2513" s="518"/>
      <c r="K2513" s="518"/>
      <c r="Q2513" s="60"/>
      <c r="R2513" s="60"/>
      <c r="S2513" s="60"/>
      <c r="T2513" s="60"/>
      <c r="U2513" s="60"/>
      <c r="V2513" s="60"/>
      <c r="W2513" s="60"/>
      <c r="X2513" s="60"/>
      <c r="Y2513" s="60"/>
    </row>
    <row r="2514" spans="1:25" ht="23.25" x14ac:dyDescent="0.2">
      <c r="A2514" s="426" t="s">
        <v>3808</v>
      </c>
      <c r="B2514" s="426" t="s">
        <v>3671</v>
      </c>
      <c r="D2514" s="397" t="s">
        <v>3619</v>
      </c>
      <c r="E2514" s="398"/>
      <c r="F2514" s="398"/>
      <c r="G2514" s="398"/>
      <c r="H2514" s="398"/>
      <c r="I2514" s="398"/>
      <c r="J2514" s="398"/>
      <c r="K2514" s="398"/>
      <c r="L2514" s="398"/>
      <c r="M2514" s="398"/>
      <c r="N2514" s="398"/>
      <c r="O2514" s="398"/>
      <c r="Q2514" s="60"/>
      <c r="R2514" s="60"/>
      <c r="S2514" s="60"/>
      <c r="T2514" s="60"/>
      <c r="U2514" s="60"/>
      <c r="V2514" s="60"/>
      <c r="W2514" s="60"/>
      <c r="X2514" s="60"/>
      <c r="Y2514" s="60"/>
    </row>
    <row r="2515" spans="1:25" ht="16.5" x14ac:dyDescent="0.2">
      <c r="A2515" s="426" t="s">
        <v>3808</v>
      </c>
      <c r="B2515" s="426" t="s">
        <v>3671</v>
      </c>
      <c r="D2515" s="384" t="s">
        <v>3803</v>
      </c>
      <c r="E2515" s="384"/>
      <c r="F2515" s="384"/>
      <c r="G2515" s="384"/>
      <c r="H2515" s="384"/>
      <c r="I2515" s="384"/>
      <c r="J2515" s="384"/>
      <c r="K2515" s="384"/>
      <c r="L2515" s="384"/>
      <c r="M2515" s="384"/>
      <c r="N2515" s="384"/>
      <c r="O2515" s="384"/>
      <c r="Q2515" s="60"/>
      <c r="R2515" s="60"/>
      <c r="S2515" s="60"/>
      <c r="T2515" s="60"/>
      <c r="U2515" s="60"/>
      <c r="V2515" s="60"/>
      <c r="W2515" s="60"/>
      <c r="X2515" s="60"/>
      <c r="Y2515" s="60"/>
    </row>
    <row r="2516" spans="1:25" s="60" customFormat="1" ht="12.75" x14ac:dyDescent="0.2">
      <c r="A2516" s="425" t="s">
        <v>3808</v>
      </c>
      <c r="B2516" s="425" t="s">
        <v>3671</v>
      </c>
      <c r="C2516" s="61" t="s">
        <v>3620</v>
      </c>
      <c r="D2516" s="49" t="s">
        <v>3621</v>
      </c>
      <c r="E2516" s="45" t="s">
        <v>3570</v>
      </c>
      <c r="F2516" s="45">
        <v>1</v>
      </c>
      <c r="G2516" s="46">
        <v>3.48</v>
      </c>
      <c r="H2516" s="73">
        <f t="shared" ref="H2516:H2525" si="394">G2516*0.95</f>
        <v>3.306</v>
      </c>
      <c r="I2516" s="28" t="s">
        <v>213</v>
      </c>
      <c r="J2516" s="28" t="s">
        <v>14</v>
      </c>
      <c r="K2516" s="95">
        <v>1</v>
      </c>
      <c r="L2516" s="458"/>
      <c r="M2516" s="459"/>
      <c r="N2516" s="29">
        <f t="shared" ref="N2516:N2538" si="395">O2516*G2516</f>
        <v>0</v>
      </c>
      <c r="O2516" s="257">
        <f t="shared" ref="O2516:O2538" si="396">M2516+L2516*F2516</f>
        <v>0</v>
      </c>
      <c r="P2516" s="261" t="s">
        <v>15</v>
      </c>
    </row>
    <row r="2517" spans="1:25" s="60" customFormat="1" ht="12.75" x14ac:dyDescent="0.2">
      <c r="A2517" s="425" t="s">
        <v>3808</v>
      </c>
      <c r="B2517" s="425" t="s">
        <v>3671</v>
      </c>
      <c r="C2517" s="104" t="s">
        <v>3622</v>
      </c>
      <c r="D2517" s="9" t="s">
        <v>3623</v>
      </c>
      <c r="E2517" s="26" t="s">
        <v>3624</v>
      </c>
      <c r="F2517" s="26">
        <v>1</v>
      </c>
      <c r="G2517" s="27">
        <v>3.48</v>
      </c>
      <c r="H2517" s="74">
        <f t="shared" si="394"/>
        <v>3.306</v>
      </c>
      <c r="I2517" s="32" t="s">
        <v>213</v>
      </c>
      <c r="J2517" s="32" t="s">
        <v>14</v>
      </c>
      <c r="K2517" s="96">
        <v>1</v>
      </c>
      <c r="L2517" s="454"/>
      <c r="M2517" s="455"/>
      <c r="N2517" s="33">
        <f t="shared" si="395"/>
        <v>0</v>
      </c>
      <c r="O2517" s="258">
        <f t="shared" si="396"/>
        <v>0</v>
      </c>
      <c r="P2517" s="262" t="s">
        <v>15</v>
      </c>
    </row>
    <row r="2518" spans="1:25" s="60" customFormat="1" ht="12.75" x14ac:dyDescent="0.2">
      <c r="A2518" s="425" t="s">
        <v>3808</v>
      </c>
      <c r="B2518" s="425" t="s">
        <v>3671</v>
      </c>
      <c r="C2518" s="104" t="s">
        <v>3625</v>
      </c>
      <c r="D2518" s="9" t="s">
        <v>3626</v>
      </c>
      <c r="E2518" s="26" t="s">
        <v>3627</v>
      </c>
      <c r="F2518" s="26">
        <v>1</v>
      </c>
      <c r="G2518" s="27">
        <v>3.48</v>
      </c>
      <c r="H2518" s="74">
        <f t="shared" si="394"/>
        <v>3.306</v>
      </c>
      <c r="I2518" s="32" t="s">
        <v>213</v>
      </c>
      <c r="J2518" s="32" t="s">
        <v>14</v>
      </c>
      <c r="K2518" s="96">
        <v>1</v>
      </c>
      <c r="L2518" s="454"/>
      <c r="M2518" s="455"/>
      <c r="N2518" s="33">
        <f t="shared" si="395"/>
        <v>0</v>
      </c>
      <c r="O2518" s="258">
        <f t="shared" si="396"/>
        <v>0</v>
      </c>
      <c r="P2518" s="262" t="s">
        <v>15</v>
      </c>
    </row>
    <row r="2519" spans="1:25" s="60" customFormat="1" ht="12.75" x14ac:dyDescent="0.2">
      <c r="A2519" s="425" t="s">
        <v>3808</v>
      </c>
      <c r="B2519" s="425" t="s">
        <v>3671</v>
      </c>
      <c r="C2519" s="104" t="s">
        <v>3628</v>
      </c>
      <c r="D2519" s="9" t="s">
        <v>3629</v>
      </c>
      <c r="E2519" s="26" t="s">
        <v>3630</v>
      </c>
      <c r="F2519" s="26">
        <v>1</v>
      </c>
      <c r="G2519" s="27">
        <v>3.48</v>
      </c>
      <c r="H2519" s="74">
        <f t="shared" si="394"/>
        <v>3.306</v>
      </c>
      <c r="I2519" s="32" t="s">
        <v>213</v>
      </c>
      <c r="J2519" s="32" t="s">
        <v>14</v>
      </c>
      <c r="K2519" s="96">
        <v>1</v>
      </c>
      <c r="L2519" s="454"/>
      <c r="M2519" s="455"/>
      <c r="N2519" s="33">
        <f t="shared" si="395"/>
        <v>0</v>
      </c>
      <c r="O2519" s="258">
        <f t="shared" si="396"/>
        <v>0</v>
      </c>
      <c r="P2519" s="262" t="s">
        <v>15</v>
      </c>
    </row>
    <row r="2520" spans="1:25" s="60" customFormat="1" ht="12.75" x14ac:dyDescent="0.2">
      <c r="A2520" s="425" t="s">
        <v>3808</v>
      </c>
      <c r="B2520" s="425" t="s">
        <v>3671</v>
      </c>
      <c r="C2520" s="104" t="s">
        <v>3631</v>
      </c>
      <c r="D2520" s="9" t="s">
        <v>3632</v>
      </c>
      <c r="E2520" s="26" t="s">
        <v>3633</v>
      </c>
      <c r="F2520" s="26">
        <v>1</v>
      </c>
      <c r="G2520" s="27">
        <v>3.48</v>
      </c>
      <c r="H2520" s="74">
        <f t="shared" si="394"/>
        <v>3.306</v>
      </c>
      <c r="I2520" s="32" t="s">
        <v>213</v>
      </c>
      <c r="J2520" s="32" t="s">
        <v>14</v>
      </c>
      <c r="K2520" s="96">
        <v>1</v>
      </c>
      <c r="L2520" s="454"/>
      <c r="M2520" s="455"/>
      <c r="N2520" s="33">
        <f t="shared" si="395"/>
        <v>0</v>
      </c>
      <c r="O2520" s="258">
        <f t="shared" si="396"/>
        <v>0</v>
      </c>
      <c r="P2520" s="262" t="s">
        <v>15</v>
      </c>
    </row>
    <row r="2521" spans="1:25" s="60" customFormat="1" ht="12.75" x14ac:dyDescent="0.2">
      <c r="A2521" s="425" t="s">
        <v>3808</v>
      </c>
      <c r="B2521" s="425" t="s">
        <v>3671</v>
      </c>
      <c r="C2521" s="104" t="s">
        <v>3634</v>
      </c>
      <c r="D2521" s="9" t="s">
        <v>3635</v>
      </c>
      <c r="E2521" s="26" t="s">
        <v>3633</v>
      </c>
      <c r="F2521" s="26">
        <v>1</v>
      </c>
      <c r="G2521" s="27">
        <v>3.48</v>
      </c>
      <c r="H2521" s="74">
        <f t="shared" si="394"/>
        <v>3.306</v>
      </c>
      <c r="I2521" s="32" t="s">
        <v>213</v>
      </c>
      <c r="J2521" s="32" t="s">
        <v>14</v>
      </c>
      <c r="K2521" s="96">
        <v>1</v>
      </c>
      <c r="L2521" s="454"/>
      <c r="M2521" s="455"/>
      <c r="N2521" s="33">
        <f t="shared" si="395"/>
        <v>0</v>
      </c>
      <c r="O2521" s="258">
        <f t="shared" si="396"/>
        <v>0</v>
      </c>
      <c r="P2521" s="262" t="s">
        <v>15</v>
      </c>
    </row>
    <row r="2522" spans="1:25" s="60" customFormat="1" ht="12.75" x14ac:dyDescent="0.2">
      <c r="A2522" s="425" t="s">
        <v>3808</v>
      </c>
      <c r="B2522" s="425" t="s">
        <v>3671</v>
      </c>
      <c r="C2522" s="104" t="s">
        <v>3636</v>
      </c>
      <c r="D2522" s="9" t="s">
        <v>3637</v>
      </c>
      <c r="E2522" s="26" t="s">
        <v>2344</v>
      </c>
      <c r="F2522" s="26">
        <v>1</v>
      </c>
      <c r="G2522" s="27">
        <v>3.48</v>
      </c>
      <c r="H2522" s="74">
        <f t="shared" si="394"/>
        <v>3.306</v>
      </c>
      <c r="I2522" s="32" t="s">
        <v>213</v>
      </c>
      <c r="J2522" s="32" t="s">
        <v>14</v>
      </c>
      <c r="K2522" s="96">
        <v>1</v>
      </c>
      <c r="L2522" s="454"/>
      <c r="M2522" s="455"/>
      <c r="N2522" s="33">
        <f t="shared" si="395"/>
        <v>0</v>
      </c>
      <c r="O2522" s="258">
        <f t="shared" si="396"/>
        <v>0</v>
      </c>
      <c r="P2522" s="262" t="s">
        <v>15</v>
      </c>
    </row>
    <row r="2523" spans="1:25" s="60" customFormat="1" ht="12.75" x14ac:dyDescent="0.2">
      <c r="A2523" s="425" t="s">
        <v>3808</v>
      </c>
      <c r="B2523" s="425" t="s">
        <v>3671</v>
      </c>
      <c r="C2523" s="104" t="s">
        <v>3638</v>
      </c>
      <c r="D2523" s="9" t="s">
        <v>3639</v>
      </c>
      <c r="E2523" s="26" t="s">
        <v>2531</v>
      </c>
      <c r="F2523" s="26">
        <v>1</v>
      </c>
      <c r="G2523" s="27">
        <v>4.54</v>
      </c>
      <c r="H2523" s="74">
        <f t="shared" si="394"/>
        <v>4.3129999999999997</v>
      </c>
      <c r="I2523" s="32" t="s">
        <v>213</v>
      </c>
      <c r="J2523" s="32" t="s">
        <v>14</v>
      </c>
      <c r="K2523" s="96">
        <v>1</v>
      </c>
      <c r="L2523" s="454"/>
      <c r="M2523" s="455"/>
      <c r="N2523" s="33">
        <f t="shared" si="395"/>
        <v>0</v>
      </c>
      <c r="O2523" s="258">
        <f t="shared" si="396"/>
        <v>0</v>
      </c>
      <c r="P2523" s="262" t="s">
        <v>15</v>
      </c>
    </row>
    <row r="2524" spans="1:25" s="60" customFormat="1" ht="12.75" x14ac:dyDescent="0.2">
      <c r="A2524" s="425" t="s">
        <v>3808</v>
      </c>
      <c r="B2524" s="425" t="s">
        <v>3671</v>
      </c>
      <c r="C2524" s="104" t="s">
        <v>3640</v>
      </c>
      <c r="D2524" s="9" t="s">
        <v>3641</v>
      </c>
      <c r="E2524" s="26" t="s">
        <v>3642</v>
      </c>
      <c r="F2524" s="26">
        <v>1</v>
      </c>
      <c r="G2524" s="27">
        <v>4.54</v>
      </c>
      <c r="H2524" s="74">
        <f t="shared" si="394"/>
        <v>4.3129999999999997</v>
      </c>
      <c r="I2524" s="32" t="s">
        <v>213</v>
      </c>
      <c r="J2524" s="32" t="s">
        <v>14</v>
      </c>
      <c r="K2524" s="96">
        <v>1</v>
      </c>
      <c r="L2524" s="454"/>
      <c r="M2524" s="455"/>
      <c r="N2524" s="33">
        <f t="shared" si="395"/>
        <v>0</v>
      </c>
      <c r="O2524" s="258">
        <f t="shared" si="396"/>
        <v>0</v>
      </c>
      <c r="P2524" s="262" t="s">
        <v>15</v>
      </c>
    </row>
    <row r="2525" spans="1:25" s="60" customFormat="1" ht="12.75" x14ac:dyDescent="0.2">
      <c r="A2525" s="425" t="s">
        <v>3808</v>
      </c>
      <c r="B2525" s="425" t="s">
        <v>3671</v>
      </c>
      <c r="C2525" s="62" t="s">
        <v>3643</v>
      </c>
      <c r="D2525" s="10" t="s">
        <v>3644</v>
      </c>
      <c r="E2525" s="36" t="s">
        <v>1780</v>
      </c>
      <c r="F2525" s="36">
        <v>1</v>
      </c>
      <c r="G2525" s="37">
        <v>3.48</v>
      </c>
      <c r="H2525" s="75">
        <f t="shared" si="394"/>
        <v>3.306</v>
      </c>
      <c r="I2525" s="38" t="s">
        <v>213</v>
      </c>
      <c r="J2525" s="38" t="s">
        <v>14</v>
      </c>
      <c r="K2525" s="97">
        <v>1</v>
      </c>
      <c r="L2525" s="456"/>
      <c r="M2525" s="457"/>
      <c r="N2525" s="39">
        <f t="shared" si="395"/>
        <v>0</v>
      </c>
      <c r="O2525" s="259">
        <f t="shared" si="396"/>
        <v>0</v>
      </c>
      <c r="P2525" s="263" t="s">
        <v>15</v>
      </c>
    </row>
    <row r="2526" spans="1:25" ht="23.25" x14ac:dyDescent="0.35">
      <c r="A2526" s="426" t="s">
        <v>3808</v>
      </c>
      <c r="B2526" s="426" t="s">
        <v>3671</v>
      </c>
      <c r="D2526" s="339" t="s">
        <v>3645</v>
      </c>
      <c r="E2526" s="388"/>
      <c r="F2526" s="388"/>
      <c r="G2526" s="388"/>
      <c r="H2526" s="388"/>
      <c r="I2526" s="388"/>
      <c r="J2526" s="388"/>
      <c r="K2526" s="399"/>
      <c r="L2526" s="22"/>
      <c r="M2526" s="22"/>
      <c r="O2526" s="22"/>
      <c r="P2526" s="23"/>
      <c r="Q2526" s="60"/>
      <c r="R2526" s="60"/>
      <c r="S2526" s="60"/>
      <c r="T2526" s="60"/>
      <c r="U2526" s="60"/>
      <c r="V2526" s="60"/>
      <c r="W2526" s="60"/>
      <c r="X2526" s="60"/>
      <c r="Y2526" s="60"/>
    </row>
    <row r="2527" spans="1:25" ht="16.5" x14ac:dyDescent="0.2">
      <c r="A2527" s="426" t="s">
        <v>3808</v>
      </c>
      <c r="B2527" s="426" t="s">
        <v>3671</v>
      </c>
      <c r="D2527" s="384" t="s">
        <v>3646</v>
      </c>
      <c r="E2527" s="385"/>
      <c r="F2527" s="385"/>
      <c r="G2527" s="385"/>
      <c r="H2527" s="385"/>
      <c r="I2527" s="385"/>
      <c r="J2527" s="385"/>
      <c r="K2527" s="386"/>
      <c r="L2527" s="22"/>
      <c r="M2527" s="22"/>
      <c r="O2527" s="22"/>
      <c r="P2527" s="23"/>
      <c r="Q2527" s="60"/>
      <c r="R2527" s="60"/>
      <c r="S2527" s="60"/>
      <c r="T2527" s="60"/>
      <c r="U2527" s="60"/>
      <c r="V2527" s="60"/>
      <c r="W2527" s="60"/>
      <c r="X2527" s="60"/>
      <c r="Y2527" s="60"/>
    </row>
    <row r="2528" spans="1:25" s="60" customFormat="1" ht="12.75" x14ac:dyDescent="0.2">
      <c r="A2528" s="425" t="s">
        <v>3808</v>
      </c>
      <c r="B2528" s="425" t="s">
        <v>3671</v>
      </c>
      <c r="C2528" s="61" t="s">
        <v>3647</v>
      </c>
      <c r="D2528" s="49" t="s">
        <v>3648</v>
      </c>
      <c r="E2528" s="45" t="s">
        <v>3649</v>
      </c>
      <c r="F2528" s="45">
        <v>1</v>
      </c>
      <c r="G2528" s="46">
        <v>5.24</v>
      </c>
      <c r="H2528" s="73">
        <f t="shared" ref="H2528:H2534" si="397">G2528*0.95</f>
        <v>4.9779999999999998</v>
      </c>
      <c r="I2528" s="28" t="s">
        <v>213</v>
      </c>
      <c r="J2528" s="28" t="s">
        <v>14</v>
      </c>
      <c r="K2528" s="95">
        <v>1</v>
      </c>
      <c r="L2528" s="458"/>
      <c r="M2528" s="459"/>
      <c r="N2528" s="29">
        <f t="shared" si="395"/>
        <v>0</v>
      </c>
      <c r="O2528" s="257">
        <f t="shared" si="396"/>
        <v>0</v>
      </c>
      <c r="P2528" s="261" t="s">
        <v>15</v>
      </c>
    </row>
    <row r="2529" spans="1:25" s="60" customFormat="1" ht="12.75" x14ac:dyDescent="0.2">
      <c r="A2529" s="425" t="s">
        <v>3808</v>
      </c>
      <c r="B2529" s="425" t="s">
        <v>3671</v>
      </c>
      <c r="C2529" s="104" t="s">
        <v>3650</v>
      </c>
      <c r="D2529" s="9" t="s">
        <v>3651</v>
      </c>
      <c r="E2529" s="26" t="s">
        <v>3652</v>
      </c>
      <c r="F2529" s="26">
        <v>1</v>
      </c>
      <c r="G2529" s="27">
        <v>5.24</v>
      </c>
      <c r="H2529" s="74">
        <f t="shared" si="397"/>
        <v>4.9779999999999998</v>
      </c>
      <c r="I2529" s="32" t="s">
        <v>213</v>
      </c>
      <c r="J2529" s="32" t="s">
        <v>14</v>
      </c>
      <c r="K2529" s="96">
        <v>1</v>
      </c>
      <c r="L2529" s="454"/>
      <c r="M2529" s="455"/>
      <c r="N2529" s="33">
        <f t="shared" si="395"/>
        <v>0</v>
      </c>
      <c r="O2529" s="258">
        <f t="shared" si="396"/>
        <v>0</v>
      </c>
      <c r="P2529" s="262" t="s">
        <v>15</v>
      </c>
    </row>
    <row r="2530" spans="1:25" s="60" customFormat="1" ht="12.75" x14ac:dyDescent="0.2">
      <c r="A2530" s="425" t="s">
        <v>3808</v>
      </c>
      <c r="B2530" s="425" t="s">
        <v>3671</v>
      </c>
      <c r="C2530" s="104" t="s">
        <v>3653</v>
      </c>
      <c r="D2530" s="9" t="s">
        <v>3654</v>
      </c>
      <c r="E2530" s="26" t="s">
        <v>3655</v>
      </c>
      <c r="F2530" s="26">
        <v>1</v>
      </c>
      <c r="G2530" s="27">
        <v>5.59</v>
      </c>
      <c r="H2530" s="74">
        <f t="shared" si="397"/>
        <v>5.3104999999999993</v>
      </c>
      <c r="I2530" s="32" t="s">
        <v>213</v>
      </c>
      <c r="J2530" s="32" t="s">
        <v>14</v>
      </c>
      <c r="K2530" s="96">
        <v>1</v>
      </c>
      <c r="L2530" s="454"/>
      <c r="M2530" s="455"/>
      <c r="N2530" s="33">
        <f t="shared" si="395"/>
        <v>0</v>
      </c>
      <c r="O2530" s="258">
        <f t="shared" si="396"/>
        <v>0</v>
      </c>
      <c r="P2530" s="262" t="s">
        <v>15</v>
      </c>
    </row>
    <row r="2531" spans="1:25" s="60" customFormat="1" ht="12.75" x14ac:dyDescent="0.2">
      <c r="A2531" s="425" t="s">
        <v>3808</v>
      </c>
      <c r="B2531" s="425" t="s">
        <v>3671</v>
      </c>
      <c r="C2531" s="104" t="s">
        <v>3656</v>
      </c>
      <c r="D2531" s="9" t="s">
        <v>3657</v>
      </c>
      <c r="E2531" s="26" t="s">
        <v>3390</v>
      </c>
      <c r="F2531" s="26">
        <v>1</v>
      </c>
      <c r="G2531" s="27">
        <v>5.94</v>
      </c>
      <c r="H2531" s="74">
        <f t="shared" si="397"/>
        <v>5.6429999999999998</v>
      </c>
      <c r="I2531" s="32" t="s">
        <v>213</v>
      </c>
      <c r="J2531" s="32" t="s">
        <v>14</v>
      </c>
      <c r="K2531" s="96">
        <v>1</v>
      </c>
      <c r="L2531" s="454"/>
      <c r="M2531" s="455"/>
      <c r="N2531" s="33">
        <f t="shared" si="395"/>
        <v>0</v>
      </c>
      <c r="O2531" s="258">
        <f t="shared" si="396"/>
        <v>0</v>
      </c>
      <c r="P2531" s="262" t="s">
        <v>15</v>
      </c>
    </row>
    <row r="2532" spans="1:25" s="60" customFormat="1" ht="12.75" x14ac:dyDescent="0.2">
      <c r="A2532" s="425" t="s">
        <v>3808</v>
      </c>
      <c r="B2532" s="425" t="s">
        <v>3671</v>
      </c>
      <c r="C2532" s="104" t="s">
        <v>3658</v>
      </c>
      <c r="D2532" s="9" t="s">
        <v>3659</v>
      </c>
      <c r="E2532" s="26" t="s">
        <v>3660</v>
      </c>
      <c r="F2532" s="26">
        <v>1</v>
      </c>
      <c r="G2532" s="27">
        <v>5.94</v>
      </c>
      <c r="H2532" s="74">
        <f t="shared" si="397"/>
        <v>5.6429999999999998</v>
      </c>
      <c r="I2532" s="32" t="s">
        <v>213</v>
      </c>
      <c r="J2532" s="32" t="s">
        <v>14</v>
      </c>
      <c r="K2532" s="96">
        <v>1</v>
      </c>
      <c r="L2532" s="454"/>
      <c r="M2532" s="455"/>
      <c r="N2532" s="33">
        <f t="shared" si="395"/>
        <v>0</v>
      </c>
      <c r="O2532" s="258">
        <f t="shared" si="396"/>
        <v>0</v>
      </c>
      <c r="P2532" s="262" t="s">
        <v>15</v>
      </c>
    </row>
    <row r="2533" spans="1:25" s="60" customFormat="1" ht="12.75" x14ac:dyDescent="0.2">
      <c r="A2533" s="425" t="s">
        <v>3808</v>
      </c>
      <c r="B2533" s="425" t="s">
        <v>3671</v>
      </c>
      <c r="C2533" s="104" t="s">
        <v>3661</v>
      </c>
      <c r="D2533" s="9" t="s">
        <v>3662</v>
      </c>
      <c r="E2533" s="26" t="s">
        <v>2334</v>
      </c>
      <c r="F2533" s="26">
        <v>1</v>
      </c>
      <c r="G2533" s="27">
        <v>5.94</v>
      </c>
      <c r="H2533" s="74">
        <f t="shared" si="397"/>
        <v>5.6429999999999998</v>
      </c>
      <c r="I2533" s="32" t="s">
        <v>213</v>
      </c>
      <c r="J2533" s="32" t="s">
        <v>14</v>
      </c>
      <c r="K2533" s="96">
        <v>1</v>
      </c>
      <c r="L2533" s="454"/>
      <c r="M2533" s="455"/>
      <c r="N2533" s="33">
        <f t="shared" si="395"/>
        <v>0</v>
      </c>
      <c r="O2533" s="258">
        <f t="shared" si="396"/>
        <v>0</v>
      </c>
      <c r="P2533" s="262" t="s">
        <v>15</v>
      </c>
    </row>
    <row r="2534" spans="1:25" s="60" customFormat="1" ht="12.75" x14ac:dyDescent="0.2">
      <c r="A2534" s="425" t="s">
        <v>3808</v>
      </c>
      <c r="B2534" s="425" t="s">
        <v>3671</v>
      </c>
      <c r="C2534" s="62" t="s">
        <v>3663</v>
      </c>
      <c r="D2534" s="10" t="s">
        <v>3664</v>
      </c>
      <c r="E2534" s="36" t="s">
        <v>3567</v>
      </c>
      <c r="F2534" s="36">
        <v>1</v>
      </c>
      <c r="G2534" s="37">
        <v>5.94</v>
      </c>
      <c r="H2534" s="75">
        <f t="shared" si="397"/>
        <v>5.6429999999999998</v>
      </c>
      <c r="I2534" s="38" t="s">
        <v>213</v>
      </c>
      <c r="J2534" s="38" t="s">
        <v>14</v>
      </c>
      <c r="K2534" s="97">
        <v>1</v>
      </c>
      <c r="L2534" s="456"/>
      <c r="M2534" s="457"/>
      <c r="N2534" s="39">
        <f t="shared" si="395"/>
        <v>0</v>
      </c>
      <c r="O2534" s="259">
        <f t="shared" si="396"/>
        <v>0</v>
      </c>
      <c r="P2534" s="263" t="s">
        <v>15</v>
      </c>
    </row>
    <row r="2535" spans="1:25" ht="23.25" x14ac:dyDescent="0.2">
      <c r="A2535" s="426" t="s">
        <v>3807</v>
      </c>
      <c r="B2535" s="426" t="s">
        <v>3671</v>
      </c>
      <c r="D2535" s="397" t="s">
        <v>3665</v>
      </c>
      <c r="E2535" s="389"/>
      <c r="F2535" s="389"/>
      <c r="G2535" s="389"/>
      <c r="H2535" s="389"/>
      <c r="I2535" s="389"/>
      <c r="J2535" s="389"/>
      <c r="K2535" s="400"/>
      <c r="L2535" s="22"/>
      <c r="M2535" s="22"/>
      <c r="O2535" s="22"/>
      <c r="P2535" s="23"/>
      <c r="Q2535" s="60"/>
      <c r="R2535" s="60"/>
      <c r="S2535" s="60"/>
      <c r="T2535" s="60"/>
      <c r="U2535" s="60"/>
      <c r="V2535" s="60"/>
      <c r="W2535" s="60"/>
      <c r="X2535" s="60"/>
      <c r="Y2535" s="60"/>
    </row>
    <row r="2536" spans="1:25" s="60" customFormat="1" ht="12.75" x14ac:dyDescent="0.2">
      <c r="A2536" s="425" t="s">
        <v>3807</v>
      </c>
      <c r="B2536" s="425" t="s">
        <v>3671</v>
      </c>
      <c r="C2536" s="61" t="s">
        <v>3666</v>
      </c>
      <c r="D2536" s="49" t="s">
        <v>3629</v>
      </c>
      <c r="E2536" s="45" t="s">
        <v>1791</v>
      </c>
      <c r="F2536" s="45">
        <v>1</v>
      </c>
      <c r="G2536" s="46">
        <v>68.900000000000006</v>
      </c>
      <c r="H2536" s="73">
        <f>G2536*0.95</f>
        <v>65.454999999999998</v>
      </c>
      <c r="I2536" s="28" t="s">
        <v>213</v>
      </c>
      <c r="J2536" s="28" t="s">
        <v>14</v>
      </c>
      <c r="K2536" s="95"/>
      <c r="L2536" s="458"/>
      <c r="M2536" s="459"/>
      <c r="N2536" s="29">
        <f t="shared" si="395"/>
        <v>0</v>
      </c>
      <c r="O2536" s="257">
        <f t="shared" si="396"/>
        <v>0</v>
      </c>
      <c r="P2536" s="261" t="s">
        <v>15</v>
      </c>
    </row>
    <row r="2537" spans="1:25" s="60" customFormat="1" ht="12.75" x14ac:dyDescent="0.2">
      <c r="A2537" s="425" t="s">
        <v>3807</v>
      </c>
      <c r="B2537" s="425" t="s">
        <v>3671</v>
      </c>
      <c r="C2537" s="104" t="s">
        <v>3667</v>
      </c>
      <c r="D2537" s="9" t="s">
        <v>3668</v>
      </c>
      <c r="E2537" s="26" t="s">
        <v>1791</v>
      </c>
      <c r="F2537" s="26">
        <v>1</v>
      </c>
      <c r="G2537" s="27">
        <v>37.9</v>
      </c>
      <c r="H2537" s="74">
        <f>G2537*0.95</f>
        <v>36.004999999999995</v>
      </c>
      <c r="I2537" s="32" t="s">
        <v>213</v>
      </c>
      <c r="J2537" s="32" t="s">
        <v>14</v>
      </c>
      <c r="K2537" s="96"/>
      <c r="L2537" s="454"/>
      <c r="M2537" s="455"/>
      <c r="N2537" s="33">
        <f t="shared" si="395"/>
        <v>0</v>
      </c>
      <c r="O2537" s="258">
        <f t="shared" si="396"/>
        <v>0</v>
      </c>
      <c r="P2537" s="262" t="s">
        <v>15</v>
      </c>
    </row>
    <row r="2538" spans="1:25" s="60" customFormat="1" ht="12.75" x14ac:dyDescent="0.2">
      <c r="A2538" s="425" t="s">
        <v>3807</v>
      </c>
      <c r="B2538" s="425" t="s">
        <v>3671</v>
      </c>
      <c r="C2538" s="62" t="s">
        <v>3669</v>
      </c>
      <c r="D2538" s="10" t="s">
        <v>3670</v>
      </c>
      <c r="E2538" s="36" t="s">
        <v>1791</v>
      </c>
      <c r="F2538" s="36">
        <v>1</v>
      </c>
      <c r="G2538" s="37">
        <v>39.799999999999997</v>
      </c>
      <c r="H2538" s="75">
        <f>G2538*0.95</f>
        <v>37.809999999999995</v>
      </c>
      <c r="I2538" s="38" t="s">
        <v>213</v>
      </c>
      <c r="J2538" s="38" t="s">
        <v>14</v>
      </c>
      <c r="K2538" s="97"/>
      <c r="L2538" s="456"/>
      <c r="M2538" s="457"/>
      <c r="N2538" s="39">
        <f t="shared" si="395"/>
        <v>0</v>
      </c>
      <c r="O2538" s="259">
        <f t="shared" si="396"/>
        <v>0</v>
      </c>
      <c r="P2538" s="263" t="s">
        <v>15</v>
      </c>
    </row>
    <row r="2539" spans="1:25" x14ac:dyDescent="0.2">
      <c r="A2539" s="426"/>
      <c r="B2539" s="426"/>
      <c r="Q2539" s="60"/>
      <c r="R2539" s="60"/>
      <c r="S2539" s="60"/>
      <c r="T2539" s="60"/>
      <c r="U2539" s="60"/>
      <c r="V2539" s="60"/>
      <c r="W2539" s="60"/>
      <c r="X2539" s="60"/>
      <c r="Y2539" s="60"/>
    </row>
    <row r="2540" spans="1:25" ht="34.5" x14ac:dyDescent="0.2">
      <c r="A2540" s="426" t="s">
        <v>3812</v>
      </c>
      <c r="B2540" s="426" t="s">
        <v>3817</v>
      </c>
      <c r="D2540" s="476" t="s">
        <v>3672</v>
      </c>
      <c r="E2540" s="476"/>
      <c r="F2540" s="476"/>
      <c r="G2540" s="476"/>
      <c r="H2540" s="476"/>
      <c r="I2540" s="476"/>
      <c r="J2540" s="476"/>
      <c r="K2540" s="476"/>
      <c r="Q2540" s="60"/>
      <c r="R2540" s="60"/>
      <c r="S2540" s="60"/>
      <c r="T2540" s="60"/>
      <c r="U2540" s="60"/>
      <c r="V2540" s="60"/>
      <c r="W2540" s="60"/>
      <c r="X2540" s="60"/>
      <c r="Y2540" s="60"/>
    </row>
    <row r="2541" spans="1:25" x14ac:dyDescent="0.2">
      <c r="A2541" s="427"/>
      <c r="B2541" s="427"/>
      <c r="C2541" s="24"/>
      <c r="D2541" s="24"/>
      <c r="E2541" s="477" t="s">
        <v>41</v>
      </c>
      <c r="F2541" s="478" t="s">
        <v>39</v>
      </c>
      <c r="G2541" s="479" t="s">
        <v>6</v>
      </c>
      <c r="H2541" s="481" t="s">
        <v>51</v>
      </c>
      <c r="I2541" s="482" t="s">
        <v>2</v>
      </c>
      <c r="J2541" s="483" t="s">
        <v>3</v>
      </c>
      <c r="K2541" s="484" t="s">
        <v>38</v>
      </c>
      <c r="L2541" s="460" t="s">
        <v>7</v>
      </c>
      <c r="M2541" s="461"/>
      <c r="N2541" s="461"/>
      <c r="O2541" s="461"/>
      <c r="P2541" s="462"/>
      <c r="Q2541" s="60"/>
      <c r="R2541" s="60"/>
      <c r="S2541" s="60"/>
      <c r="T2541" s="60"/>
      <c r="U2541" s="60"/>
      <c r="V2541" s="60"/>
      <c r="W2541" s="60"/>
      <c r="X2541" s="60"/>
      <c r="Y2541" s="60"/>
    </row>
    <row r="2542" spans="1:25" ht="14.25" customHeight="1" x14ac:dyDescent="0.2">
      <c r="A2542" s="426"/>
      <c r="B2542" s="426"/>
      <c r="C2542" s="463" t="s">
        <v>0</v>
      </c>
      <c r="D2542" s="464" t="s">
        <v>1</v>
      </c>
      <c r="E2542" s="477"/>
      <c r="F2542" s="478"/>
      <c r="G2542" s="480"/>
      <c r="H2542" s="481"/>
      <c r="I2542" s="482"/>
      <c r="J2542" s="483"/>
      <c r="K2542" s="484"/>
      <c r="L2542" s="466" t="s">
        <v>3843</v>
      </c>
      <c r="M2542" s="467"/>
      <c r="N2542" s="470" t="s">
        <v>4</v>
      </c>
      <c r="O2542" s="472" t="s">
        <v>9</v>
      </c>
      <c r="P2542" s="473" t="s">
        <v>52</v>
      </c>
      <c r="Q2542" s="60"/>
      <c r="R2542" s="60"/>
      <c r="S2542" s="60"/>
      <c r="T2542" s="60"/>
      <c r="U2542" s="60"/>
      <c r="V2542" s="60"/>
      <c r="W2542" s="60"/>
      <c r="X2542" s="60"/>
      <c r="Y2542" s="60"/>
    </row>
    <row r="2543" spans="1:25" x14ac:dyDescent="0.2">
      <c r="A2543" s="426"/>
      <c r="B2543" s="426"/>
      <c r="C2543" s="463"/>
      <c r="D2543" s="465"/>
      <c r="E2543" s="477"/>
      <c r="F2543" s="478"/>
      <c r="G2543" s="479"/>
      <c r="H2543" s="481"/>
      <c r="I2543" s="482"/>
      <c r="J2543" s="483"/>
      <c r="K2543" s="484"/>
      <c r="L2543" s="468"/>
      <c r="M2543" s="469"/>
      <c r="N2543" s="471"/>
      <c r="O2543" s="472"/>
      <c r="P2543" s="473"/>
      <c r="Q2543" s="60"/>
      <c r="R2543" s="60"/>
      <c r="S2543" s="60"/>
      <c r="T2543" s="60"/>
      <c r="U2543" s="60"/>
      <c r="V2543" s="60"/>
      <c r="W2543" s="60"/>
      <c r="X2543" s="60"/>
      <c r="Y2543" s="60"/>
    </row>
    <row r="2544" spans="1:25" s="60" customFormat="1" ht="12.75" x14ac:dyDescent="0.2">
      <c r="A2544" s="425" t="s">
        <v>3812</v>
      </c>
      <c r="B2544" s="425" t="s">
        <v>3672</v>
      </c>
      <c r="C2544" s="61" t="s">
        <v>3673</v>
      </c>
      <c r="D2544" s="143" t="s">
        <v>3674</v>
      </c>
      <c r="E2544" s="145"/>
      <c r="F2544" s="45">
        <v>5</v>
      </c>
      <c r="G2544" s="46">
        <v>2.37</v>
      </c>
      <c r="H2544" s="73">
        <f t="shared" ref="H2544:H2549" si="398">G2544*0.95</f>
        <v>2.2515000000000001</v>
      </c>
      <c r="I2544" s="46" t="s">
        <v>3685</v>
      </c>
      <c r="J2544" s="362"/>
      <c r="K2544" s="387"/>
      <c r="L2544" s="458"/>
      <c r="M2544" s="459"/>
      <c r="N2544" s="29">
        <f t="shared" ref="N2544:N2549" si="399">O2544*G2544</f>
        <v>0</v>
      </c>
      <c r="O2544" s="257">
        <f t="shared" ref="O2544:O2549" si="400">M2544+L2544*F2544</f>
        <v>0</v>
      </c>
      <c r="P2544" s="261">
        <v>20</v>
      </c>
    </row>
    <row r="2545" spans="1:25" s="60" customFormat="1" ht="12.75" x14ac:dyDescent="0.2">
      <c r="A2545" s="425" t="s">
        <v>3812</v>
      </c>
      <c r="B2545" s="425" t="s">
        <v>3672</v>
      </c>
      <c r="C2545" s="104" t="s">
        <v>3675</v>
      </c>
      <c r="D2545" s="144" t="s">
        <v>3676</v>
      </c>
      <c r="E2545" s="26"/>
      <c r="F2545" s="26">
        <v>5</v>
      </c>
      <c r="G2545" s="27">
        <v>3.05</v>
      </c>
      <c r="H2545" s="74">
        <f t="shared" si="398"/>
        <v>2.8974999999999995</v>
      </c>
      <c r="I2545" s="27" t="s">
        <v>3685</v>
      </c>
      <c r="J2545" s="363"/>
      <c r="K2545" s="387"/>
      <c r="L2545" s="454"/>
      <c r="M2545" s="455"/>
      <c r="N2545" s="33">
        <f t="shared" si="399"/>
        <v>0</v>
      </c>
      <c r="O2545" s="258">
        <f t="shared" si="400"/>
        <v>0</v>
      </c>
      <c r="P2545" s="262">
        <v>20</v>
      </c>
    </row>
    <row r="2546" spans="1:25" s="60" customFormat="1" ht="12.75" x14ac:dyDescent="0.2">
      <c r="A2546" s="425" t="s">
        <v>3812</v>
      </c>
      <c r="B2546" s="425" t="s">
        <v>3672</v>
      </c>
      <c r="C2546" s="104" t="s">
        <v>3677</v>
      </c>
      <c r="D2546" s="144" t="s">
        <v>3678</v>
      </c>
      <c r="E2546" s="26"/>
      <c r="F2546" s="26">
        <v>5</v>
      </c>
      <c r="G2546" s="27">
        <v>4.16</v>
      </c>
      <c r="H2546" s="74">
        <f t="shared" si="398"/>
        <v>3.952</v>
      </c>
      <c r="I2546" s="27" t="s">
        <v>3685</v>
      </c>
      <c r="J2546" s="363"/>
      <c r="K2546" s="387"/>
      <c r="L2546" s="454"/>
      <c r="M2546" s="455"/>
      <c r="N2546" s="33">
        <f t="shared" si="399"/>
        <v>0</v>
      </c>
      <c r="O2546" s="258">
        <f t="shared" si="400"/>
        <v>0</v>
      </c>
      <c r="P2546" s="262">
        <v>20</v>
      </c>
    </row>
    <row r="2547" spans="1:25" s="60" customFormat="1" ht="12.75" x14ac:dyDescent="0.2">
      <c r="A2547" s="425" t="s">
        <v>3812</v>
      </c>
      <c r="B2547" s="425" t="s">
        <v>3672</v>
      </c>
      <c r="C2547" s="62" t="s">
        <v>3679</v>
      </c>
      <c r="D2547" s="50" t="s">
        <v>3680</v>
      </c>
      <c r="E2547" s="36"/>
      <c r="F2547" s="36">
        <v>5</v>
      </c>
      <c r="G2547" s="37">
        <v>5.47</v>
      </c>
      <c r="H2547" s="75">
        <f t="shared" si="398"/>
        <v>5.1964999999999995</v>
      </c>
      <c r="I2547" s="37" t="s">
        <v>3685</v>
      </c>
      <c r="J2547" s="364"/>
      <c r="K2547" s="375"/>
      <c r="L2547" s="456"/>
      <c r="M2547" s="457"/>
      <c r="N2547" s="39">
        <f t="shared" si="399"/>
        <v>0</v>
      </c>
      <c r="O2547" s="259">
        <f t="shared" si="400"/>
        <v>0</v>
      </c>
      <c r="P2547" s="263">
        <v>20</v>
      </c>
    </row>
    <row r="2548" spans="1:25" s="60" customFormat="1" ht="12.75" x14ac:dyDescent="0.2">
      <c r="A2548" s="425" t="s">
        <v>3812</v>
      </c>
      <c r="B2548" s="425" t="s">
        <v>3672</v>
      </c>
      <c r="C2548" s="104" t="s">
        <v>3681</v>
      </c>
      <c r="D2548" s="144" t="s">
        <v>3682</v>
      </c>
      <c r="E2548" s="26"/>
      <c r="F2548" s="26">
        <v>5</v>
      </c>
      <c r="G2548" s="27">
        <v>7.79</v>
      </c>
      <c r="H2548" s="74">
        <f t="shared" si="398"/>
        <v>7.4005000000000001</v>
      </c>
      <c r="I2548" s="27" t="s">
        <v>3685</v>
      </c>
      <c r="J2548" s="363"/>
      <c r="K2548" s="387"/>
      <c r="L2548" s="458"/>
      <c r="M2548" s="459"/>
      <c r="N2548" s="33">
        <f t="shared" si="399"/>
        <v>0</v>
      </c>
      <c r="O2548" s="258">
        <f t="shared" si="400"/>
        <v>0</v>
      </c>
      <c r="P2548" s="262">
        <v>20</v>
      </c>
    </row>
    <row r="2549" spans="1:25" s="60" customFormat="1" ht="12.75" x14ac:dyDescent="0.2">
      <c r="A2549" s="425" t="s">
        <v>3812</v>
      </c>
      <c r="B2549" s="425" t="s">
        <v>3672</v>
      </c>
      <c r="C2549" s="62" t="s">
        <v>3683</v>
      </c>
      <c r="D2549" s="50" t="s">
        <v>3684</v>
      </c>
      <c r="E2549" s="36"/>
      <c r="F2549" s="36">
        <v>5</v>
      </c>
      <c r="G2549" s="37">
        <v>7.79</v>
      </c>
      <c r="H2549" s="75">
        <f t="shared" si="398"/>
        <v>7.4005000000000001</v>
      </c>
      <c r="I2549" s="37" t="s">
        <v>3685</v>
      </c>
      <c r="J2549" s="364"/>
      <c r="K2549" s="375"/>
      <c r="L2549" s="456"/>
      <c r="M2549" s="457"/>
      <c r="N2549" s="39">
        <f t="shared" si="399"/>
        <v>0</v>
      </c>
      <c r="O2549" s="259">
        <f t="shared" si="400"/>
        <v>0</v>
      </c>
      <c r="P2549" s="263">
        <v>20</v>
      </c>
    </row>
    <row r="2550" spans="1:25" s="60" customFormat="1" ht="12.75" x14ac:dyDescent="0.2">
      <c r="A2550" s="426"/>
      <c r="B2550" s="426"/>
    </row>
    <row r="2551" spans="1:25" s="60" customFormat="1" ht="12.75" x14ac:dyDescent="0.2">
      <c r="A2551" s="426"/>
      <c r="B2551" s="426"/>
    </row>
    <row r="2552" spans="1:25" s="60" customFormat="1" ht="12.75" x14ac:dyDescent="0.2">
      <c r="A2552" s="426"/>
      <c r="B2552" s="426"/>
    </row>
    <row r="2553" spans="1:25" s="60" customFormat="1" ht="12.75" x14ac:dyDescent="0.2">
      <c r="A2553" s="426"/>
      <c r="B2553" s="426"/>
    </row>
    <row r="2554" spans="1:25" s="60" customFormat="1" ht="12.75" x14ac:dyDescent="0.2">
      <c r="A2554" s="426"/>
      <c r="B2554" s="426"/>
    </row>
    <row r="2555" spans="1:25" s="60" customFormat="1" ht="12.75" x14ac:dyDescent="0.2">
      <c r="A2555" s="426"/>
      <c r="B2555" s="426"/>
    </row>
    <row r="2556" spans="1:25" s="60" customFormat="1" ht="12.75" x14ac:dyDescent="0.2">
      <c r="A2556" s="426"/>
      <c r="B2556" s="426"/>
    </row>
    <row r="2557" spans="1:25" s="60" customFormat="1" ht="12.75" x14ac:dyDescent="0.2">
      <c r="A2557" s="426"/>
      <c r="B2557" s="426"/>
    </row>
    <row r="2558" spans="1:25" s="60" customFormat="1" ht="12.75" x14ac:dyDescent="0.2">
      <c r="A2558" s="426"/>
      <c r="B2558" s="426"/>
    </row>
    <row r="2559" spans="1:25" ht="34.5" x14ac:dyDescent="0.2">
      <c r="A2559" s="426"/>
      <c r="B2559" s="426" t="s">
        <v>3686</v>
      </c>
      <c r="D2559" s="476" t="s">
        <v>3686</v>
      </c>
      <c r="E2559" s="476"/>
      <c r="F2559" s="476"/>
      <c r="G2559" s="476"/>
      <c r="H2559" s="476"/>
      <c r="I2559" s="476"/>
      <c r="J2559" s="476"/>
      <c r="K2559" s="476"/>
      <c r="Q2559" s="60"/>
      <c r="R2559" s="60"/>
      <c r="S2559" s="60"/>
      <c r="T2559" s="60"/>
      <c r="U2559" s="60"/>
      <c r="V2559" s="60"/>
      <c r="W2559" s="60"/>
      <c r="X2559" s="60"/>
      <c r="Y2559" s="60"/>
    </row>
    <row r="2560" spans="1:25" x14ac:dyDescent="0.2">
      <c r="A2560" s="427"/>
      <c r="B2560" s="427"/>
      <c r="C2560" s="24"/>
      <c r="D2560" s="24"/>
      <c r="E2560" s="477" t="s">
        <v>41</v>
      </c>
      <c r="F2560" s="478" t="s">
        <v>39</v>
      </c>
      <c r="G2560" s="479" t="s">
        <v>6</v>
      </c>
      <c r="H2560" s="481" t="s">
        <v>51</v>
      </c>
      <c r="I2560" s="482" t="s">
        <v>2</v>
      </c>
      <c r="J2560" s="483" t="s">
        <v>3</v>
      </c>
      <c r="K2560" s="484" t="s">
        <v>3712</v>
      </c>
      <c r="L2560" s="460" t="s">
        <v>7</v>
      </c>
      <c r="M2560" s="461"/>
      <c r="N2560" s="461"/>
      <c r="O2560" s="461"/>
      <c r="P2560" s="462"/>
      <c r="Q2560" s="60"/>
      <c r="R2560" s="60"/>
      <c r="S2560" s="60"/>
      <c r="T2560" s="60"/>
      <c r="U2560" s="60"/>
      <c r="V2560" s="60"/>
      <c r="W2560" s="60"/>
      <c r="X2560" s="60"/>
      <c r="Y2560" s="60"/>
    </row>
    <row r="2561" spans="1:25" ht="14.25" customHeight="1" x14ac:dyDescent="0.2">
      <c r="A2561" s="426"/>
      <c r="B2561" s="426"/>
      <c r="C2561" s="463" t="s">
        <v>0</v>
      </c>
      <c r="D2561" s="464" t="s">
        <v>1</v>
      </c>
      <c r="E2561" s="477"/>
      <c r="F2561" s="478"/>
      <c r="G2561" s="480"/>
      <c r="H2561" s="481"/>
      <c r="I2561" s="482"/>
      <c r="J2561" s="483"/>
      <c r="K2561" s="484"/>
      <c r="L2561" s="466" t="s">
        <v>8</v>
      </c>
      <c r="M2561" s="467"/>
      <c r="N2561" s="470" t="s">
        <v>4</v>
      </c>
      <c r="O2561" s="472" t="s">
        <v>9</v>
      </c>
      <c r="P2561" s="473" t="s">
        <v>52</v>
      </c>
      <c r="Q2561" s="60"/>
      <c r="R2561" s="60"/>
      <c r="S2561" s="60"/>
      <c r="T2561" s="60"/>
      <c r="U2561" s="60"/>
      <c r="V2561" s="60"/>
      <c r="W2561" s="60"/>
      <c r="X2561" s="60"/>
      <c r="Y2561" s="60"/>
    </row>
    <row r="2562" spans="1:25" x14ac:dyDescent="0.2">
      <c r="A2562" s="426"/>
      <c r="B2562" s="426"/>
      <c r="C2562" s="463"/>
      <c r="D2562" s="465"/>
      <c r="E2562" s="477"/>
      <c r="F2562" s="478"/>
      <c r="G2562" s="479"/>
      <c r="H2562" s="481"/>
      <c r="I2562" s="482"/>
      <c r="J2562" s="483"/>
      <c r="K2562" s="484"/>
      <c r="L2562" s="468"/>
      <c r="M2562" s="469"/>
      <c r="N2562" s="471"/>
      <c r="O2562" s="472"/>
      <c r="P2562" s="473"/>
      <c r="Q2562" s="60"/>
      <c r="R2562" s="60"/>
      <c r="S2562" s="60"/>
      <c r="T2562" s="60"/>
      <c r="U2562" s="60"/>
      <c r="V2562" s="60"/>
      <c r="W2562" s="60"/>
      <c r="X2562" s="60"/>
      <c r="Y2562" s="60"/>
    </row>
    <row r="2563" spans="1:25" ht="23.25" x14ac:dyDescent="0.35">
      <c r="A2563" s="426"/>
      <c r="B2563" s="426" t="s">
        <v>3686</v>
      </c>
      <c r="D2563" s="252" t="s">
        <v>3687</v>
      </c>
      <c r="E2563" s="71"/>
      <c r="F2563" s="71"/>
      <c r="G2563" s="71"/>
      <c r="H2563" s="71"/>
      <c r="I2563" s="71"/>
      <c r="J2563" s="71"/>
      <c r="K2563" s="72"/>
      <c r="L2563" s="22"/>
      <c r="M2563" s="22"/>
      <c r="O2563" s="22"/>
      <c r="P2563" s="23"/>
      <c r="Q2563" s="60"/>
      <c r="R2563" s="60"/>
      <c r="S2563" s="60"/>
      <c r="T2563" s="60"/>
      <c r="U2563" s="60"/>
      <c r="V2563" s="60"/>
      <c r="W2563" s="60"/>
      <c r="X2563" s="60"/>
      <c r="Y2563" s="60"/>
    </row>
    <row r="2564" spans="1:25" s="60" customFormat="1" ht="12.75" x14ac:dyDescent="0.2">
      <c r="A2564" s="425"/>
      <c r="B2564" s="425" t="s">
        <v>3686</v>
      </c>
      <c r="C2564" s="61" t="s">
        <v>3688</v>
      </c>
      <c r="D2564" s="49" t="s">
        <v>3689</v>
      </c>
      <c r="E2564" s="45"/>
      <c r="F2564" s="45">
        <v>20</v>
      </c>
      <c r="G2564" s="46">
        <v>1.21</v>
      </c>
      <c r="H2564" s="73">
        <f t="shared" ref="H2564:H2569" si="401">G2564*0.95</f>
        <v>1.1495</v>
      </c>
      <c r="I2564" s="390" t="s">
        <v>3711</v>
      </c>
      <c r="J2564" s="46"/>
      <c r="K2564" s="95"/>
      <c r="L2564" s="458"/>
      <c r="M2564" s="459"/>
      <c r="N2564" s="29">
        <f t="shared" ref="N2564:N2576" si="402">O2564*G2564</f>
        <v>0</v>
      </c>
      <c r="O2564" s="257">
        <f t="shared" ref="O2564:O2576" si="403">M2564+L2564*F2564</f>
        <v>0</v>
      </c>
      <c r="P2564" s="261">
        <v>20</v>
      </c>
    </row>
    <row r="2565" spans="1:25" s="60" customFormat="1" ht="12.75" x14ac:dyDescent="0.2">
      <c r="A2565" s="425"/>
      <c r="B2565" s="425" t="s">
        <v>3686</v>
      </c>
      <c r="C2565" s="104" t="s">
        <v>3690</v>
      </c>
      <c r="D2565" s="9" t="s">
        <v>3691</v>
      </c>
      <c r="E2565" s="26"/>
      <c r="F2565" s="26">
        <v>20</v>
      </c>
      <c r="G2565" s="27">
        <v>1.63</v>
      </c>
      <c r="H2565" s="74">
        <f t="shared" si="401"/>
        <v>1.5484999999999998</v>
      </c>
      <c r="I2565" s="391" t="s">
        <v>3711</v>
      </c>
      <c r="J2565" s="27"/>
      <c r="K2565" s="96"/>
      <c r="L2565" s="454"/>
      <c r="M2565" s="455"/>
      <c r="N2565" s="33">
        <f t="shared" si="402"/>
        <v>0</v>
      </c>
      <c r="O2565" s="258">
        <f t="shared" si="403"/>
        <v>0</v>
      </c>
      <c r="P2565" s="262">
        <v>20</v>
      </c>
    </row>
    <row r="2566" spans="1:25" s="60" customFormat="1" ht="12.75" x14ac:dyDescent="0.2">
      <c r="A2566" s="425"/>
      <c r="B2566" s="425" t="s">
        <v>3686</v>
      </c>
      <c r="C2566" s="104" t="s">
        <v>3692</v>
      </c>
      <c r="D2566" s="9" t="s">
        <v>3693</v>
      </c>
      <c r="E2566" s="26"/>
      <c r="F2566" s="26">
        <v>20</v>
      </c>
      <c r="G2566" s="27">
        <v>2.79</v>
      </c>
      <c r="H2566" s="74">
        <f t="shared" si="401"/>
        <v>2.6505000000000001</v>
      </c>
      <c r="I2566" s="391" t="s">
        <v>3711</v>
      </c>
      <c r="J2566" s="27"/>
      <c r="K2566" s="96"/>
      <c r="L2566" s="454"/>
      <c r="M2566" s="455"/>
      <c r="N2566" s="33">
        <f t="shared" si="402"/>
        <v>0</v>
      </c>
      <c r="O2566" s="258">
        <f t="shared" si="403"/>
        <v>0</v>
      </c>
      <c r="P2566" s="262">
        <v>20</v>
      </c>
    </row>
    <row r="2567" spans="1:25" s="60" customFormat="1" ht="12.75" x14ac:dyDescent="0.2">
      <c r="A2567" s="425"/>
      <c r="B2567" s="425" t="s">
        <v>3686</v>
      </c>
      <c r="C2567" s="104" t="s">
        <v>3694</v>
      </c>
      <c r="D2567" s="9" t="s">
        <v>3695</v>
      </c>
      <c r="E2567" s="26"/>
      <c r="F2567" s="26">
        <v>8</v>
      </c>
      <c r="G2567" s="27">
        <v>4.74</v>
      </c>
      <c r="H2567" s="74">
        <f t="shared" si="401"/>
        <v>4.5030000000000001</v>
      </c>
      <c r="I2567" s="391" t="s">
        <v>3711</v>
      </c>
      <c r="J2567" s="27"/>
      <c r="K2567" s="96"/>
      <c r="L2567" s="454"/>
      <c r="M2567" s="455"/>
      <c r="N2567" s="33">
        <f t="shared" si="402"/>
        <v>0</v>
      </c>
      <c r="O2567" s="258">
        <f t="shared" si="403"/>
        <v>0</v>
      </c>
      <c r="P2567" s="262">
        <v>20</v>
      </c>
    </row>
    <row r="2568" spans="1:25" s="60" customFormat="1" ht="12.75" x14ac:dyDescent="0.2">
      <c r="A2568" s="425"/>
      <c r="B2568" s="425" t="s">
        <v>3686</v>
      </c>
      <c r="C2568" s="104" t="s">
        <v>3696</v>
      </c>
      <c r="D2568" s="9" t="s">
        <v>3697</v>
      </c>
      <c r="E2568" s="26"/>
      <c r="F2568" s="26">
        <v>5</v>
      </c>
      <c r="G2568" s="27">
        <v>5.47</v>
      </c>
      <c r="H2568" s="74">
        <f t="shared" si="401"/>
        <v>5.1964999999999995</v>
      </c>
      <c r="I2568" s="391" t="s">
        <v>3711</v>
      </c>
      <c r="J2568" s="27"/>
      <c r="K2568" s="96"/>
      <c r="L2568" s="454"/>
      <c r="M2568" s="455"/>
      <c r="N2568" s="33">
        <f t="shared" si="402"/>
        <v>0</v>
      </c>
      <c r="O2568" s="258">
        <f t="shared" si="403"/>
        <v>0</v>
      </c>
      <c r="P2568" s="262">
        <v>20</v>
      </c>
    </row>
    <row r="2569" spans="1:25" s="60" customFormat="1" ht="12.75" x14ac:dyDescent="0.2">
      <c r="A2569" s="425"/>
      <c r="B2569" s="425" t="s">
        <v>3686</v>
      </c>
      <c r="C2569" s="62" t="s">
        <v>3698</v>
      </c>
      <c r="D2569" s="10" t="s">
        <v>3699</v>
      </c>
      <c r="E2569" s="36"/>
      <c r="F2569" s="36">
        <v>10</v>
      </c>
      <c r="G2569" s="37">
        <v>3.89</v>
      </c>
      <c r="H2569" s="75">
        <f t="shared" si="401"/>
        <v>3.6955</v>
      </c>
      <c r="I2569" s="392" t="s">
        <v>3711</v>
      </c>
      <c r="J2569" s="37"/>
      <c r="K2569" s="97"/>
      <c r="L2569" s="456"/>
      <c r="M2569" s="457"/>
      <c r="N2569" s="39">
        <f t="shared" si="402"/>
        <v>0</v>
      </c>
      <c r="O2569" s="259">
        <f t="shared" si="403"/>
        <v>0</v>
      </c>
      <c r="P2569" s="263">
        <v>20</v>
      </c>
    </row>
    <row r="2570" spans="1:25" ht="23.25" x14ac:dyDescent="0.35">
      <c r="A2570" s="426"/>
      <c r="B2570" s="426" t="s">
        <v>3686</v>
      </c>
      <c r="D2570" s="252" t="s">
        <v>3700</v>
      </c>
      <c r="E2570" s="71"/>
      <c r="F2570" s="71"/>
      <c r="G2570" s="71"/>
      <c r="H2570" s="71"/>
      <c r="I2570" s="71"/>
      <c r="J2570" s="71"/>
      <c r="K2570" s="72"/>
      <c r="L2570" s="22"/>
      <c r="M2570" s="22"/>
      <c r="O2570" s="22"/>
      <c r="P2570" s="23"/>
      <c r="Q2570" s="60"/>
      <c r="R2570" s="60"/>
      <c r="S2570" s="60"/>
      <c r="T2570" s="60"/>
      <c r="U2570" s="60"/>
      <c r="V2570" s="60"/>
      <c r="W2570" s="60"/>
      <c r="X2570" s="60"/>
      <c r="Y2570" s="60"/>
    </row>
    <row r="2571" spans="1:25" s="60" customFormat="1" ht="12.75" x14ac:dyDescent="0.2">
      <c r="A2571" s="425"/>
      <c r="B2571" s="425" t="s">
        <v>3686</v>
      </c>
      <c r="C2571" s="61" t="s">
        <v>3701</v>
      </c>
      <c r="D2571" s="49" t="s">
        <v>3702</v>
      </c>
      <c r="E2571" s="45"/>
      <c r="F2571" s="45">
        <v>25</v>
      </c>
      <c r="G2571" s="46">
        <v>1.21</v>
      </c>
      <c r="H2571" s="73">
        <f>G2571*0.95</f>
        <v>1.1495</v>
      </c>
      <c r="I2571" s="46" t="s">
        <v>216</v>
      </c>
      <c r="J2571" s="46"/>
      <c r="K2571" s="95"/>
      <c r="L2571" s="458"/>
      <c r="M2571" s="459"/>
      <c r="N2571" s="29">
        <f t="shared" si="402"/>
        <v>0</v>
      </c>
      <c r="O2571" s="257">
        <f t="shared" si="403"/>
        <v>0</v>
      </c>
      <c r="P2571" s="261">
        <v>20</v>
      </c>
    </row>
    <row r="2572" spans="1:25" s="60" customFormat="1" ht="12.75" x14ac:dyDescent="0.2">
      <c r="A2572" s="425" t="s">
        <v>3807</v>
      </c>
      <c r="B2572" s="425" t="s">
        <v>3686</v>
      </c>
      <c r="C2572" s="104" t="s">
        <v>3703</v>
      </c>
      <c r="D2572" s="9" t="s">
        <v>3716</v>
      </c>
      <c r="E2572" s="26" t="s">
        <v>3714</v>
      </c>
      <c r="F2572" s="26">
        <v>36</v>
      </c>
      <c r="G2572" s="27">
        <v>0.49</v>
      </c>
      <c r="H2572" s="74">
        <f>G2572*0.95</f>
        <v>0.46549999999999997</v>
      </c>
      <c r="I2572" s="27" t="s">
        <v>121</v>
      </c>
      <c r="J2572" s="27"/>
      <c r="K2572" s="96" t="s">
        <v>3704</v>
      </c>
      <c r="L2572" s="454"/>
      <c r="M2572" s="455"/>
      <c r="N2572" s="33">
        <f t="shared" si="402"/>
        <v>0</v>
      </c>
      <c r="O2572" s="258">
        <f t="shared" si="403"/>
        <v>0</v>
      </c>
      <c r="P2572" s="262">
        <v>20</v>
      </c>
    </row>
    <row r="2573" spans="1:25" s="60" customFormat="1" ht="12.75" x14ac:dyDescent="0.2">
      <c r="A2573" s="425" t="s">
        <v>3807</v>
      </c>
      <c r="B2573" s="425" t="s">
        <v>3686</v>
      </c>
      <c r="C2573" s="62" t="s">
        <v>3705</v>
      </c>
      <c r="D2573" s="10" t="s">
        <v>3717</v>
      </c>
      <c r="E2573" s="36" t="s">
        <v>3715</v>
      </c>
      <c r="F2573" s="36">
        <v>12</v>
      </c>
      <c r="G2573" s="37">
        <v>1.05</v>
      </c>
      <c r="H2573" s="75">
        <f>G2573*0.95</f>
        <v>0.99749999999999994</v>
      </c>
      <c r="I2573" s="37" t="s">
        <v>121</v>
      </c>
      <c r="J2573" s="37"/>
      <c r="K2573" s="97" t="s">
        <v>3704</v>
      </c>
      <c r="L2573" s="456"/>
      <c r="M2573" s="457"/>
      <c r="N2573" s="39">
        <f t="shared" si="402"/>
        <v>0</v>
      </c>
      <c r="O2573" s="259">
        <f t="shared" si="403"/>
        <v>0</v>
      </c>
      <c r="P2573" s="263">
        <v>20</v>
      </c>
    </row>
    <row r="2574" spans="1:25" ht="23.25" x14ac:dyDescent="0.35">
      <c r="A2574" s="426"/>
      <c r="B2574" s="426" t="s">
        <v>3686</v>
      </c>
      <c r="D2574" s="252" t="s">
        <v>3706</v>
      </c>
      <c r="E2574" s="71"/>
      <c r="F2574" s="71"/>
      <c r="G2574" s="71"/>
      <c r="H2574" s="71"/>
      <c r="I2574" s="71"/>
      <c r="J2574" s="71"/>
      <c r="K2574" s="72"/>
      <c r="L2574" s="22"/>
      <c r="M2574" s="22"/>
      <c r="O2574" s="22"/>
      <c r="P2574" s="23"/>
      <c r="Q2574" s="60"/>
      <c r="R2574" s="60"/>
      <c r="S2574" s="60"/>
      <c r="T2574" s="60"/>
      <c r="U2574" s="60"/>
      <c r="V2574" s="60"/>
      <c r="W2574" s="60"/>
      <c r="X2574" s="60"/>
      <c r="Y2574" s="60"/>
    </row>
    <row r="2575" spans="1:25" s="60" customFormat="1" ht="12.75" x14ac:dyDescent="0.2">
      <c r="A2575" s="425"/>
      <c r="B2575" s="425" t="s">
        <v>3686</v>
      </c>
      <c r="C2575" s="61" t="s">
        <v>3707</v>
      </c>
      <c r="D2575" s="49" t="s">
        <v>3708</v>
      </c>
      <c r="E2575" s="45"/>
      <c r="F2575" s="45">
        <v>5</v>
      </c>
      <c r="G2575" s="46">
        <v>4.21</v>
      </c>
      <c r="H2575" s="73">
        <f>G2575*0.95</f>
        <v>3.9994999999999998</v>
      </c>
      <c r="I2575" s="46"/>
      <c r="J2575" s="46"/>
      <c r="K2575" s="95"/>
      <c r="L2575" s="458"/>
      <c r="M2575" s="459"/>
      <c r="N2575" s="29">
        <f t="shared" si="402"/>
        <v>0</v>
      </c>
      <c r="O2575" s="257">
        <f t="shared" si="403"/>
        <v>0</v>
      </c>
      <c r="P2575" s="261">
        <v>20</v>
      </c>
    </row>
    <row r="2576" spans="1:25" s="60" customFormat="1" ht="12.75" x14ac:dyDescent="0.2">
      <c r="A2576" s="425"/>
      <c r="B2576" s="425" t="s">
        <v>3686</v>
      </c>
      <c r="C2576" s="62" t="s">
        <v>3709</v>
      </c>
      <c r="D2576" s="10" t="s">
        <v>3713</v>
      </c>
      <c r="E2576" s="36"/>
      <c r="F2576" s="36">
        <v>5</v>
      </c>
      <c r="G2576" s="37">
        <v>4.47</v>
      </c>
      <c r="H2576" s="75">
        <f>G2576*0.95</f>
        <v>4.2464999999999993</v>
      </c>
      <c r="I2576" s="37"/>
      <c r="J2576" s="37"/>
      <c r="K2576" s="97"/>
      <c r="L2576" s="456"/>
      <c r="M2576" s="457"/>
      <c r="N2576" s="39">
        <f t="shared" si="402"/>
        <v>0</v>
      </c>
      <c r="O2576" s="259">
        <f t="shared" si="403"/>
        <v>0</v>
      </c>
      <c r="P2576" s="263">
        <v>20</v>
      </c>
    </row>
    <row r="2577" spans="1:25" x14ac:dyDescent="0.2">
      <c r="A2577" s="426"/>
      <c r="B2577" s="426"/>
      <c r="Q2577" s="60"/>
      <c r="R2577" s="60"/>
      <c r="S2577" s="60"/>
      <c r="T2577" s="60"/>
      <c r="U2577" s="60"/>
      <c r="V2577" s="60"/>
      <c r="W2577" s="60"/>
      <c r="X2577" s="60"/>
      <c r="Y2577" s="60"/>
    </row>
    <row r="2578" spans="1:25" ht="34.5" x14ac:dyDescent="0.2">
      <c r="A2578" s="426"/>
      <c r="B2578" s="426" t="s">
        <v>3746</v>
      </c>
      <c r="D2578" s="476" t="s">
        <v>3718</v>
      </c>
      <c r="E2578" s="476"/>
      <c r="F2578" s="476"/>
      <c r="G2578" s="476"/>
      <c r="H2578" s="476"/>
      <c r="I2578" s="476"/>
      <c r="J2578" s="476"/>
      <c r="K2578" s="476"/>
      <c r="Q2578" s="60"/>
      <c r="R2578" s="60"/>
      <c r="S2578" s="60"/>
      <c r="T2578" s="60"/>
      <c r="U2578" s="60"/>
      <c r="V2578" s="60"/>
      <c r="W2578" s="60"/>
      <c r="X2578" s="60"/>
      <c r="Y2578" s="60"/>
    </row>
    <row r="2579" spans="1:25" x14ac:dyDescent="0.2">
      <c r="A2579" s="427"/>
      <c r="B2579" s="427"/>
      <c r="C2579" s="24"/>
      <c r="D2579" s="24"/>
      <c r="E2579" s="477" t="s">
        <v>41</v>
      </c>
      <c r="F2579" s="478" t="s">
        <v>39</v>
      </c>
      <c r="G2579" s="479" t="s">
        <v>6</v>
      </c>
      <c r="H2579" s="481" t="s">
        <v>51</v>
      </c>
      <c r="I2579" s="482" t="s">
        <v>2</v>
      </c>
      <c r="J2579" s="483" t="s">
        <v>3</v>
      </c>
      <c r="K2579" s="484" t="s">
        <v>38</v>
      </c>
      <c r="L2579" s="460" t="s">
        <v>7</v>
      </c>
      <c r="M2579" s="461"/>
      <c r="N2579" s="461"/>
      <c r="O2579" s="461"/>
      <c r="P2579" s="462"/>
      <c r="Q2579" s="60"/>
      <c r="R2579" s="60"/>
      <c r="S2579" s="60"/>
      <c r="T2579" s="60"/>
      <c r="U2579" s="60"/>
      <c r="V2579" s="60"/>
      <c r="W2579" s="60"/>
      <c r="X2579" s="60"/>
      <c r="Y2579" s="60"/>
    </row>
    <row r="2580" spans="1:25" ht="14.25" customHeight="1" x14ac:dyDescent="0.2">
      <c r="A2580" s="426"/>
      <c r="B2580" s="426"/>
      <c r="C2580" s="463" t="s">
        <v>0</v>
      </c>
      <c r="D2580" s="464" t="s">
        <v>1</v>
      </c>
      <c r="E2580" s="477"/>
      <c r="F2580" s="478"/>
      <c r="G2580" s="480"/>
      <c r="H2580" s="481"/>
      <c r="I2580" s="482"/>
      <c r="J2580" s="483"/>
      <c r="K2580" s="484"/>
      <c r="L2580" s="466" t="s">
        <v>8</v>
      </c>
      <c r="M2580" s="467"/>
      <c r="N2580" s="470" t="s">
        <v>4</v>
      </c>
      <c r="O2580" s="472" t="s">
        <v>9</v>
      </c>
      <c r="P2580" s="473" t="s">
        <v>52</v>
      </c>
      <c r="Q2580" s="60"/>
      <c r="R2580" s="60"/>
      <c r="S2580" s="60"/>
      <c r="T2580" s="60"/>
      <c r="U2580" s="60"/>
      <c r="V2580" s="60"/>
      <c r="W2580" s="60"/>
      <c r="X2580" s="60"/>
      <c r="Y2580" s="60"/>
    </row>
    <row r="2581" spans="1:25" x14ac:dyDescent="0.2">
      <c r="A2581" s="426"/>
      <c r="B2581" s="426"/>
      <c r="C2581" s="463"/>
      <c r="D2581" s="465"/>
      <c r="E2581" s="477"/>
      <c r="F2581" s="478"/>
      <c r="G2581" s="479"/>
      <c r="H2581" s="481"/>
      <c r="I2581" s="482"/>
      <c r="J2581" s="483"/>
      <c r="K2581" s="484"/>
      <c r="L2581" s="468"/>
      <c r="M2581" s="469"/>
      <c r="N2581" s="471"/>
      <c r="O2581" s="472"/>
      <c r="P2581" s="473"/>
      <c r="Q2581" s="60"/>
      <c r="R2581" s="60"/>
      <c r="S2581" s="60"/>
      <c r="T2581" s="60"/>
      <c r="U2581" s="60"/>
      <c r="V2581" s="60"/>
      <c r="W2581" s="60"/>
      <c r="X2581" s="60"/>
      <c r="Y2581" s="60"/>
    </row>
    <row r="2582" spans="1:25" ht="23.25" x14ac:dyDescent="0.35">
      <c r="A2582" s="426" t="s">
        <v>3807</v>
      </c>
      <c r="B2582" s="426" t="s">
        <v>3746</v>
      </c>
      <c r="D2582" s="252" t="s">
        <v>3815</v>
      </c>
      <c r="E2582" s="252"/>
      <c r="F2582" s="252"/>
      <c r="G2582" s="252"/>
      <c r="H2582" s="252"/>
      <c r="I2582" s="252"/>
      <c r="J2582" s="252"/>
      <c r="K2582" s="252"/>
      <c r="L2582" s="252"/>
      <c r="M2582" s="252"/>
      <c r="N2582" s="252"/>
      <c r="O2582" s="252"/>
      <c r="P2582" s="252"/>
      <c r="Q2582" s="60"/>
      <c r="R2582" s="60"/>
      <c r="S2582" s="60"/>
      <c r="T2582" s="60"/>
      <c r="U2582" s="60"/>
      <c r="V2582" s="60"/>
      <c r="W2582" s="60"/>
      <c r="X2582" s="60"/>
      <c r="Y2582" s="60"/>
    </row>
    <row r="2583" spans="1:25" s="60" customFormat="1" ht="12.75" x14ac:dyDescent="0.2">
      <c r="A2583" s="425" t="s">
        <v>3807</v>
      </c>
      <c r="B2583" s="425" t="s">
        <v>3746</v>
      </c>
      <c r="C2583" s="61" t="s">
        <v>3719</v>
      </c>
      <c r="D2583" s="143" t="s">
        <v>3748</v>
      </c>
      <c r="E2583" s="45" t="s">
        <v>1785</v>
      </c>
      <c r="F2583" s="45">
        <v>5</v>
      </c>
      <c r="G2583" s="46">
        <v>3.4</v>
      </c>
      <c r="H2583" s="73">
        <f t="shared" ref="H2583:H2595" si="404">G2583*0.95</f>
        <v>3.23</v>
      </c>
      <c r="I2583" s="46" t="s">
        <v>3747</v>
      </c>
      <c r="J2583" s="46"/>
      <c r="K2583" s="239"/>
      <c r="L2583" s="458"/>
      <c r="M2583" s="459"/>
      <c r="N2583" s="29">
        <f t="shared" ref="N2583:N2603" si="405">O2583*G2583</f>
        <v>0</v>
      </c>
      <c r="O2583" s="257">
        <f t="shared" ref="O2583:O2603" si="406">M2583+L2583*F2583</f>
        <v>0</v>
      </c>
      <c r="P2583" s="261">
        <v>20</v>
      </c>
    </row>
    <row r="2584" spans="1:25" s="60" customFormat="1" ht="12.75" x14ac:dyDescent="0.2">
      <c r="A2584" s="425" t="s">
        <v>3807</v>
      </c>
      <c r="B2584" s="425" t="s">
        <v>3746</v>
      </c>
      <c r="C2584" s="104" t="s">
        <v>3720</v>
      </c>
      <c r="D2584" s="144" t="s">
        <v>3760</v>
      </c>
      <c r="E2584" s="26" t="s">
        <v>1785</v>
      </c>
      <c r="F2584" s="26">
        <v>5</v>
      </c>
      <c r="G2584" s="27">
        <v>3.4</v>
      </c>
      <c r="H2584" s="74">
        <f t="shared" si="404"/>
        <v>3.23</v>
      </c>
      <c r="I2584" s="27" t="s">
        <v>3747</v>
      </c>
      <c r="J2584" s="27"/>
      <c r="K2584" s="18"/>
      <c r="L2584" s="454"/>
      <c r="M2584" s="455"/>
      <c r="N2584" s="33">
        <f t="shared" si="405"/>
        <v>0</v>
      </c>
      <c r="O2584" s="258">
        <f t="shared" si="406"/>
        <v>0</v>
      </c>
      <c r="P2584" s="262">
        <v>20</v>
      </c>
    </row>
    <row r="2585" spans="1:25" s="60" customFormat="1" ht="12.75" x14ac:dyDescent="0.2">
      <c r="A2585" s="425" t="s">
        <v>3807</v>
      </c>
      <c r="B2585" s="425" t="s">
        <v>3746</v>
      </c>
      <c r="C2585" s="104" t="s">
        <v>3721</v>
      </c>
      <c r="D2585" s="144" t="s">
        <v>3749</v>
      </c>
      <c r="E2585" s="26" t="s">
        <v>1785</v>
      </c>
      <c r="F2585" s="26">
        <v>5</v>
      </c>
      <c r="G2585" s="27">
        <v>3.4</v>
      </c>
      <c r="H2585" s="74">
        <f t="shared" si="404"/>
        <v>3.23</v>
      </c>
      <c r="I2585" s="27" t="s">
        <v>3747</v>
      </c>
      <c r="J2585" s="27"/>
      <c r="K2585" s="18"/>
      <c r="L2585" s="454"/>
      <c r="M2585" s="455"/>
      <c r="N2585" s="33">
        <f t="shared" si="405"/>
        <v>0</v>
      </c>
      <c r="O2585" s="258">
        <f t="shared" si="406"/>
        <v>0</v>
      </c>
      <c r="P2585" s="262">
        <v>20</v>
      </c>
    </row>
    <row r="2586" spans="1:25" s="60" customFormat="1" ht="12.75" x14ac:dyDescent="0.2">
      <c r="A2586" s="425" t="s">
        <v>3807</v>
      </c>
      <c r="B2586" s="425" t="s">
        <v>3746</v>
      </c>
      <c r="C2586" s="104" t="s">
        <v>3722</v>
      </c>
      <c r="D2586" s="144" t="s">
        <v>3750</v>
      </c>
      <c r="E2586" s="26" t="s">
        <v>1785</v>
      </c>
      <c r="F2586" s="26">
        <v>5</v>
      </c>
      <c r="G2586" s="27">
        <v>3.4</v>
      </c>
      <c r="H2586" s="74">
        <f t="shared" si="404"/>
        <v>3.23</v>
      </c>
      <c r="I2586" s="27" t="s">
        <v>3747</v>
      </c>
      <c r="J2586" s="27"/>
      <c r="K2586" s="18"/>
      <c r="L2586" s="454"/>
      <c r="M2586" s="455"/>
      <c r="N2586" s="33">
        <f t="shared" si="405"/>
        <v>0</v>
      </c>
      <c r="O2586" s="258">
        <f t="shared" si="406"/>
        <v>0</v>
      </c>
      <c r="P2586" s="262">
        <v>20</v>
      </c>
    </row>
    <row r="2587" spans="1:25" s="60" customFormat="1" ht="12.75" x14ac:dyDescent="0.2">
      <c r="A2587" s="425" t="s">
        <v>3807</v>
      </c>
      <c r="B2587" s="425" t="s">
        <v>3746</v>
      </c>
      <c r="C2587" s="104" t="s">
        <v>3723</v>
      </c>
      <c r="D2587" s="144" t="s">
        <v>3751</v>
      </c>
      <c r="E2587" s="26" t="s">
        <v>1785</v>
      </c>
      <c r="F2587" s="26">
        <v>5</v>
      </c>
      <c r="G2587" s="27">
        <v>3.4</v>
      </c>
      <c r="H2587" s="74">
        <f t="shared" si="404"/>
        <v>3.23</v>
      </c>
      <c r="I2587" s="27" t="s">
        <v>3747</v>
      </c>
      <c r="J2587" s="27"/>
      <c r="K2587" s="18"/>
      <c r="L2587" s="454"/>
      <c r="M2587" s="455"/>
      <c r="N2587" s="33">
        <f t="shared" si="405"/>
        <v>0</v>
      </c>
      <c r="O2587" s="258">
        <f t="shared" si="406"/>
        <v>0</v>
      </c>
      <c r="P2587" s="262">
        <v>20</v>
      </c>
    </row>
    <row r="2588" spans="1:25" s="60" customFormat="1" ht="12.75" x14ac:dyDescent="0.2">
      <c r="A2588" s="425" t="s">
        <v>3807</v>
      </c>
      <c r="B2588" s="425" t="s">
        <v>3746</v>
      </c>
      <c r="C2588" s="104" t="s">
        <v>3724</v>
      </c>
      <c r="D2588" s="144" t="s">
        <v>3752</v>
      </c>
      <c r="E2588" s="26" t="s">
        <v>1785</v>
      </c>
      <c r="F2588" s="26">
        <v>5</v>
      </c>
      <c r="G2588" s="27">
        <v>4.05</v>
      </c>
      <c r="H2588" s="74">
        <f t="shared" si="404"/>
        <v>3.8474999999999997</v>
      </c>
      <c r="I2588" s="27" t="s">
        <v>3747</v>
      </c>
      <c r="J2588" s="27"/>
      <c r="K2588" s="18"/>
      <c r="L2588" s="454"/>
      <c r="M2588" s="455"/>
      <c r="N2588" s="33">
        <f t="shared" si="405"/>
        <v>0</v>
      </c>
      <c r="O2588" s="258">
        <f t="shared" si="406"/>
        <v>0</v>
      </c>
      <c r="P2588" s="262">
        <v>20</v>
      </c>
    </row>
    <row r="2589" spans="1:25" s="60" customFormat="1" ht="12.75" x14ac:dyDescent="0.2">
      <c r="A2589" s="425" t="s">
        <v>3807</v>
      </c>
      <c r="B2589" s="425" t="s">
        <v>3746</v>
      </c>
      <c r="C2589" s="104" t="s">
        <v>3725</v>
      </c>
      <c r="D2589" s="144" t="s">
        <v>3753</v>
      </c>
      <c r="E2589" s="26" t="s">
        <v>1785</v>
      </c>
      <c r="F2589" s="26">
        <v>5</v>
      </c>
      <c r="G2589" s="27">
        <v>4.05</v>
      </c>
      <c r="H2589" s="74">
        <f t="shared" si="404"/>
        <v>3.8474999999999997</v>
      </c>
      <c r="I2589" s="27" t="s">
        <v>3747</v>
      </c>
      <c r="J2589" s="27"/>
      <c r="K2589" s="18"/>
      <c r="L2589" s="454"/>
      <c r="M2589" s="455"/>
      <c r="N2589" s="33">
        <f t="shared" si="405"/>
        <v>0</v>
      </c>
      <c r="O2589" s="258">
        <f t="shared" si="406"/>
        <v>0</v>
      </c>
      <c r="P2589" s="262">
        <v>20</v>
      </c>
    </row>
    <row r="2590" spans="1:25" s="60" customFormat="1" ht="12.75" x14ac:dyDescent="0.2">
      <c r="A2590" s="425" t="s">
        <v>3807</v>
      </c>
      <c r="B2590" s="425" t="s">
        <v>3746</v>
      </c>
      <c r="C2590" s="104" t="s">
        <v>3726</v>
      </c>
      <c r="D2590" s="144" t="s">
        <v>3754</v>
      </c>
      <c r="E2590" s="26" t="s">
        <v>1785</v>
      </c>
      <c r="F2590" s="26">
        <v>5</v>
      </c>
      <c r="G2590" s="27">
        <v>4.05</v>
      </c>
      <c r="H2590" s="74">
        <f t="shared" si="404"/>
        <v>3.8474999999999997</v>
      </c>
      <c r="I2590" s="27" t="s">
        <v>3747</v>
      </c>
      <c r="J2590" s="27"/>
      <c r="K2590" s="18"/>
      <c r="L2590" s="454"/>
      <c r="M2590" s="455"/>
      <c r="N2590" s="33">
        <f t="shared" si="405"/>
        <v>0</v>
      </c>
      <c r="O2590" s="258">
        <f t="shared" si="406"/>
        <v>0</v>
      </c>
      <c r="P2590" s="262">
        <v>20</v>
      </c>
    </row>
    <row r="2591" spans="1:25" s="60" customFormat="1" ht="12.75" x14ac:dyDescent="0.2">
      <c r="A2591" s="425" t="s">
        <v>3807</v>
      </c>
      <c r="B2591" s="425" t="s">
        <v>3746</v>
      </c>
      <c r="C2591" s="104" t="s">
        <v>3727</v>
      </c>
      <c r="D2591" s="144" t="s">
        <v>3755</v>
      </c>
      <c r="E2591" s="26" t="s">
        <v>1785</v>
      </c>
      <c r="F2591" s="26">
        <v>5</v>
      </c>
      <c r="G2591" s="27">
        <v>4.05</v>
      </c>
      <c r="H2591" s="74">
        <f t="shared" si="404"/>
        <v>3.8474999999999997</v>
      </c>
      <c r="I2591" s="27" t="s">
        <v>3747</v>
      </c>
      <c r="J2591" s="27"/>
      <c r="K2591" s="18"/>
      <c r="L2591" s="454"/>
      <c r="M2591" s="455"/>
      <c r="N2591" s="33">
        <f t="shared" si="405"/>
        <v>0</v>
      </c>
      <c r="O2591" s="258">
        <f t="shared" si="406"/>
        <v>0</v>
      </c>
      <c r="P2591" s="262">
        <v>20</v>
      </c>
    </row>
    <row r="2592" spans="1:25" s="60" customFormat="1" ht="12.75" x14ac:dyDescent="0.2">
      <c r="A2592" s="425" t="s">
        <v>3807</v>
      </c>
      <c r="B2592" s="425" t="s">
        <v>3746</v>
      </c>
      <c r="C2592" s="104" t="s">
        <v>3728</v>
      </c>
      <c r="D2592" s="144" t="s">
        <v>3756</v>
      </c>
      <c r="E2592" s="26" t="s">
        <v>1785</v>
      </c>
      <c r="F2592" s="26">
        <v>5</v>
      </c>
      <c r="G2592" s="27">
        <v>4.05</v>
      </c>
      <c r="H2592" s="74">
        <f t="shared" si="404"/>
        <v>3.8474999999999997</v>
      </c>
      <c r="I2592" s="27" t="s">
        <v>3747</v>
      </c>
      <c r="J2592" s="27"/>
      <c r="K2592" s="18"/>
      <c r="L2592" s="454"/>
      <c r="M2592" s="455"/>
      <c r="N2592" s="33">
        <f t="shared" si="405"/>
        <v>0</v>
      </c>
      <c r="O2592" s="258">
        <f t="shared" si="406"/>
        <v>0</v>
      </c>
      <c r="P2592" s="262">
        <v>20</v>
      </c>
    </row>
    <row r="2593" spans="1:25" s="60" customFormat="1" ht="12.75" x14ac:dyDescent="0.2">
      <c r="A2593" s="425" t="s">
        <v>3807</v>
      </c>
      <c r="B2593" s="425" t="s">
        <v>3746</v>
      </c>
      <c r="C2593" s="104" t="s">
        <v>3729</v>
      </c>
      <c r="D2593" s="144" t="s">
        <v>3757</v>
      </c>
      <c r="E2593" s="26" t="s">
        <v>1785</v>
      </c>
      <c r="F2593" s="26">
        <v>5</v>
      </c>
      <c r="G2593" s="27">
        <v>4.05</v>
      </c>
      <c r="H2593" s="74">
        <f t="shared" si="404"/>
        <v>3.8474999999999997</v>
      </c>
      <c r="I2593" s="27" t="s">
        <v>3747</v>
      </c>
      <c r="J2593" s="27"/>
      <c r="K2593" s="18"/>
      <c r="L2593" s="454"/>
      <c r="M2593" s="455"/>
      <c r="N2593" s="33">
        <f t="shared" si="405"/>
        <v>0</v>
      </c>
      <c r="O2593" s="258">
        <f t="shared" si="406"/>
        <v>0</v>
      </c>
      <c r="P2593" s="262">
        <v>20</v>
      </c>
    </row>
    <row r="2594" spans="1:25" s="60" customFormat="1" ht="12.75" x14ac:dyDescent="0.2">
      <c r="A2594" s="425" t="s">
        <v>3807</v>
      </c>
      <c r="B2594" s="425" t="s">
        <v>3746</v>
      </c>
      <c r="C2594" s="104" t="s">
        <v>3730</v>
      </c>
      <c r="D2594" s="144" t="s">
        <v>3758</v>
      </c>
      <c r="E2594" s="26" t="s">
        <v>1785</v>
      </c>
      <c r="F2594" s="26">
        <v>5</v>
      </c>
      <c r="G2594" s="27">
        <v>4.25</v>
      </c>
      <c r="H2594" s="74">
        <f t="shared" si="404"/>
        <v>4.0374999999999996</v>
      </c>
      <c r="I2594" s="27" t="s">
        <v>3747</v>
      </c>
      <c r="J2594" s="27"/>
      <c r="K2594" s="18"/>
      <c r="L2594" s="454"/>
      <c r="M2594" s="455"/>
      <c r="N2594" s="33">
        <f t="shared" si="405"/>
        <v>0</v>
      </c>
      <c r="O2594" s="258">
        <f t="shared" si="406"/>
        <v>0</v>
      </c>
      <c r="P2594" s="262">
        <v>20</v>
      </c>
    </row>
    <row r="2595" spans="1:25" s="60" customFormat="1" ht="12.75" x14ac:dyDescent="0.2">
      <c r="A2595" s="425" t="s">
        <v>3807</v>
      </c>
      <c r="B2595" s="425" t="s">
        <v>3746</v>
      </c>
      <c r="C2595" s="62" t="s">
        <v>3731</v>
      </c>
      <c r="D2595" s="50" t="s">
        <v>3759</v>
      </c>
      <c r="E2595" s="36" t="s">
        <v>1785</v>
      </c>
      <c r="F2595" s="36">
        <v>5</v>
      </c>
      <c r="G2595" s="37">
        <v>4.25</v>
      </c>
      <c r="H2595" s="75">
        <f t="shared" si="404"/>
        <v>4.0374999999999996</v>
      </c>
      <c r="I2595" s="37" t="s">
        <v>3747</v>
      </c>
      <c r="J2595" s="37"/>
      <c r="K2595" s="19"/>
      <c r="L2595" s="456"/>
      <c r="M2595" s="457"/>
      <c r="N2595" s="39">
        <f t="shared" si="405"/>
        <v>0</v>
      </c>
      <c r="O2595" s="259">
        <f t="shared" si="406"/>
        <v>0</v>
      </c>
      <c r="P2595" s="263">
        <v>20</v>
      </c>
    </row>
    <row r="2596" spans="1:25" ht="23.25" x14ac:dyDescent="0.35">
      <c r="A2596" s="426"/>
      <c r="B2596" s="426" t="s">
        <v>3746</v>
      </c>
      <c r="D2596" s="252" t="s">
        <v>3732</v>
      </c>
      <c r="E2596" s="71"/>
      <c r="F2596" s="71"/>
      <c r="G2596" s="71"/>
      <c r="H2596" s="71"/>
      <c r="I2596" s="71"/>
      <c r="J2596" s="71"/>
      <c r="K2596" s="71"/>
      <c r="L2596" s="22"/>
      <c r="M2596" s="22"/>
      <c r="O2596" s="22"/>
      <c r="P2596" s="23"/>
      <c r="Q2596" s="60"/>
      <c r="R2596" s="60"/>
      <c r="S2596" s="60"/>
      <c r="T2596" s="60"/>
      <c r="U2596" s="60"/>
      <c r="V2596" s="60"/>
      <c r="W2596" s="60"/>
      <c r="X2596" s="60"/>
      <c r="Y2596" s="60"/>
    </row>
    <row r="2597" spans="1:25" s="60" customFormat="1" ht="12.75" x14ac:dyDescent="0.2">
      <c r="A2597" s="425"/>
      <c r="B2597" s="425" t="s">
        <v>3746</v>
      </c>
      <c r="C2597" s="61" t="s">
        <v>3733</v>
      </c>
      <c r="D2597" s="143" t="s">
        <v>3734</v>
      </c>
      <c r="E2597" s="45"/>
      <c r="F2597" s="45">
        <v>30</v>
      </c>
      <c r="G2597" s="46">
        <v>1.89</v>
      </c>
      <c r="H2597" s="73">
        <f>G2597*0.95</f>
        <v>1.7954999999999999</v>
      </c>
      <c r="I2597" s="46" t="s">
        <v>123</v>
      </c>
      <c r="J2597" s="46"/>
      <c r="K2597" s="239"/>
      <c r="L2597" s="458"/>
      <c r="M2597" s="459"/>
      <c r="N2597" s="29">
        <f t="shared" si="405"/>
        <v>0</v>
      </c>
      <c r="O2597" s="257">
        <f t="shared" si="406"/>
        <v>0</v>
      </c>
      <c r="P2597" s="261">
        <v>20</v>
      </c>
    </row>
    <row r="2598" spans="1:25" s="60" customFormat="1" ht="12.75" x14ac:dyDescent="0.2">
      <c r="A2598" s="425"/>
      <c r="B2598" s="425" t="s">
        <v>3746</v>
      </c>
      <c r="C2598" s="104" t="s">
        <v>3735</v>
      </c>
      <c r="D2598" s="144" t="s">
        <v>3736</v>
      </c>
      <c r="E2598" s="26"/>
      <c r="F2598" s="26">
        <v>30</v>
      </c>
      <c r="G2598" s="27">
        <v>2.29</v>
      </c>
      <c r="H2598" s="74">
        <f>G2598*0.95</f>
        <v>2.1755</v>
      </c>
      <c r="I2598" s="27" t="s">
        <v>123</v>
      </c>
      <c r="J2598" s="27"/>
      <c r="K2598" s="18"/>
      <c r="L2598" s="456"/>
      <c r="M2598" s="457"/>
      <c r="N2598" s="33">
        <f t="shared" si="405"/>
        <v>0</v>
      </c>
      <c r="O2598" s="258">
        <f t="shared" si="406"/>
        <v>0</v>
      </c>
      <c r="P2598" s="262">
        <v>20</v>
      </c>
    </row>
    <row r="2599" spans="1:25" s="60" customFormat="1" ht="12.75" x14ac:dyDescent="0.2">
      <c r="A2599" s="425"/>
      <c r="B2599" s="425" t="s">
        <v>3746</v>
      </c>
      <c r="C2599" s="105" t="s">
        <v>3737</v>
      </c>
      <c r="D2599" s="189" t="s">
        <v>3738</v>
      </c>
      <c r="E2599" s="64"/>
      <c r="F2599" s="64">
        <v>1</v>
      </c>
      <c r="G2599" s="76">
        <v>6.84</v>
      </c>
      <c r="H2599" s="77">
        <f>G2599*0.95</f>
        <v>6.4979999999999993</v>
      </c>
      <c r="I2599" s="76" t="s">
        <v>123</v>
      </c>
      <c r="J2599" s="76"/>
      <c r="K2599" s="238"/>
      <c r="L2599" s="474"/>
      <c r="M2599" s="475"/>
      <c r="N2599" s="65">
        <f t="shared" si="405"/>
        <v>0</v>
      </c>
      <c r="O2599" s="260">
        <f t="shared" si="406"/>
        <v>0</v>
      </c>
      <c r="P2599" s="264">
        <v>20</v>
      </c>
    </row>
    <row r="2600" spans="1:25" s="60" customFormat="1" ht="12.75" x14ac:dyDescent="0.2">
      <c r="A2600" s="425"/>
      <c r="B2600" s="425" t="s">
        <v>3746</v>
      </c>
      <c r="C2600" s="104" t="s">
        <v>3739</v>
      </c>
      <c r="D2600" s="144" t="s">
        <v>3740</v>
      </c>
      <c r="E2600" s="26" t="s">
        <v>3573</v>
      </c>
      <c r="F2600" s="26">
        <v>1</v>
      </c>
      <c r="G2600" s="27">
        <v>14.84</v>
      </c>
      <c r="H2600" s="74">
        <f>G2600*0.95</f>
        <v>14.097999999999999</v>
      </c>
      <c r="I2600" s="27" t="s">
        <v>123</v>
      </c>
      <c r="J2600" s="27"/>
      <c r="K2600" s="18"/>
      <c r="L2600" s="458"/>
      <c r="M2600" s="459"/>
      <c r="N2600" s="33">
        <f t="shared" si="405"/>
        <v>0</v>
      </c>
      <c r="O2600" s="258">
        <f t="shared" si="406"/>
        <v>0</v>
      </c>
      <c r="P2600" s="262">
        <v>20</v>
      </c>
    </row>
    <row r="2601" spans="1:25" s="60" customFormat="1" ht="12.75" x14ac:dyDescent="0.2">
      <c r="A2601" s="425"/>
      <c r="B2601" s="425" t="s">
        <v>3746</v>
      </c>
      <c r="C2601" s="62" t="s">
        <v>3741</v>
      </c>
      <c r="D2601" s="50" t="s">
        <v>3742</v>
      </c>
      <c r="E2601" s="36" t="s">
        <v>3573</v>
      </c>
      <c r="F2601" s="36">
        <v>1</v>
      </c>
      <c r="G2601" s="37">
        <v>14.84</v>
      </c>
      <c r="H2601" s="75">
        <f>G2601*0.95</f>
        <v>14.097999999999999</v>
      </c>
      <c r="I2601" s="37" t="s">
        <v>123</v>
      </c>
      <c r="J2601" s="37"/>
      <c r="K2601" s="19"/>
      <c r="L2601" s="456"/>
      <c r="M2601" s="457"/>
      <c r="N2601" s="39">
        <f t="shared" si="405"/>
        <v>0</v>
      </c>
      <c r="O2601" s="259">
        <f t="shared" si="406"/>
        <v>0</v>
      </c>
      <c r="P2601" s="263">
        <v>20</v>
      </c>
    </row>
    <row r="2602" spans="1:25" ht="23.25" x14ac:dyDescent="0.35">
      <c r="A2602" s="426"/>
      <c r="B2602" s="426" t="s">
        <v>3746</v>
      </c>
      <c r="D2602" s="252" t="s">
        <v>3743</v>
      </c>
      <c r="E2602" s="71"/>
      <c r="F2602" s="71"/>
      <c r="G2602" s="71"/>
      <c r="H2602" s="71"/>
      <c r="I2602" s="71"/>
      <c r="J2602" s="71"/>
      <c r="K2602" s="71"/>
      <c r="L2602" s="22"/>
      <c r="M2602" s="22"/>
      <c r="O2602" s="22"/>
      <c r="P2602" s="23"/>
      <c r="Q2602" s="60"/>
      <c r="R2602" s="60"/>
      <c r="S2602" s="60"/>
      <c r="T2602" s="60"/>
      <c r="U2602" s="60"/>
      <c r="V2602" s="60"/>
      <c r="W2602" s="60"/>
      <c r="X2602" s="60"/>
      <c r="Y2602" s="60"/>
    </row>
    <row r="2603" spans="1:25" s="60" customFormat="1" ht="12.75" x14ac:dyDescent="0.2">
      <c r="A2603" s="425"/>
      <c r="B2603" s="425" t="s">
        <v>3746</v>
      </c>
      <c r="C2603" s="105" t="s">
        <v>3744</v>
      </c>
      <c r="D2603" s="189" t="s">
        <v>3745</v>
      </c>
      <c r="E2603" s="64"/>
      <c r="F2603" s="64">
        <v>1</v>
      </c>
      <c r="G2603" s="76">
        <v>3.16</v>
      </c>
      <c r="H2603" s="77">
        <f>G2603*0.95</f>
        <v>3.0019999999999998</v>
      </c>
      <c r="I2603" s="76" t="s">
        <v>123</v>
      </c>
      <c r="J2603" s="76"/>
      <c r="K2603" s="238"/>
      <c r="L2603" s="474"/>
      <c r="M2603" s="475"/>
      <c r="N2603" s="65">
        <f t="shared" si="405"/>
        <v>0</v>
      </c>
      <c r="O2603" s="260">
        <f t="shared" si="406"/>
        <v>0</v>
      </c>
      <c r="P2603" s="264">
        <v>20</v>
      </c>
    </row>
    <row r="2604" spans="1:25" x14ac:dyDescent="0.2">
      <c r="A2604" s="426"/>
      <c r="B2604" s="426"/>
    </row>
    <row r="2605" spans="1:25" x14ac:dyDescent="0.2">
      <c r="A2605" s="426"/>
      <c r="B2605" s="426"/>
      <c r="L2605" s="499" t="s">
        <v>3784</v>
      </c>
      <c r="M2605" s="500"/>
      <c r="N2605" s="519">
        <f>SUM(N7:N2604)</f>
        <v>0</v>
      </c>
    </row>
    <row r="2606" spans="1:25" x14ac:dyDescent="0.2">
      <c r="A2606" s="426"/>
      <c r="B2606" s="426"/>
      <c r="L2606" s="501"/>
      <c r="M2606" s="502"/>
      <c r="N2606" s="520"/>
    </row>
    <row r="2607" spans="1:25" x14ac:dyDescent="0.2">
      <c r="A2607" s="426"/>
      <c r="B2607" s="426"/>
    </row>
    <row r="2608" spans="1:25" x14ac:dyDescent="0.2">
      <c r="A2608" s="426"/>
      <c r="B2608" s="426"/>
    </row>
  </sheetData>
  <autoFilter ref="A6:P2603" xr:uid="{ADB56F8D-F4B6-4E58-8EBD-BE3592158700}"/>
  <mergeCells count="2657">
    <mergeCell ref="G3:G5"/>
    <mergeCell ref="H3:H5"/>
    <mergeCell ref="I3:I5"/>
    <mergeCell ref="J3:J5"/>
    <mergeCell ref="K3:K5"/>
    <mergeCell ref="H2457:H2459"/>
    <mergeCell ref="I2457:I2459"/>
    <mergeCell ref="J2457:J2459"/>
    <mergeCell ref="K2457:K2459"/>
    <mergeCell ref="L2457:P2457"/>
    <mergeCell ref="A4:A5"/>
    <mergeCell ref="D696:K696"/>
    <mergeCell ref="L387:M387"/>
    <mergeCell ref="L390:M390"/>
    <mergeCell ref="L429:M429"/>
    <mergeCell ref="L864:M864"/>
    <mergeCell ref="L1078:M1078"/>
    <mergeCell ref="L2279:M2279"/>
    <mergeCell ref="L2280:M2280"/>
    <mergeCell ref="L2281:M2281"/>
    <mergeCell ref="L2282:M2282"/>
    <mergeCell ref="L2248:M2248"/>
    <mergeCell ref="L2249:M2249"/>
    <mergeCell ref="L2250:M2250"/>
    <mergeCell ref="L2251:M2251"/>
    <mergeCell ref="L2252:M2252"/>
    <mergeCell ref="L2253:M2253"/>
    <mergeCell ref="L2254:M2254"/>
    <mergeCell ref="L2255:M2255"/>
    <mergeCell ref="L2256:M2256"/>
    <mergeCell ref="L2257:M2257"/>
    <mergeCell ref="L2258:M2258"/>
    <mergeCell ref="L1943:M1943"/>
    <mergeCell ref="L2051:M2051"/>
    <mergeCell ref="L2091:M2091"/>
    <mergeCell ref="L2092:M2092"/>
    <mergeCell ref="L2468:M2468"/>
    <mergeCell ref="L2470:M2470"/>
    <mergeCell ref="L2471:M2471"/>
    <mergeCell ref="L2472:M2472"/>
    <mergeCell ref="L2473:M2473"/>
    <mergeCell ref="L2474:M2474"/>
    <mergeCell ref="L2476:M2476"/>
    <mergeCell ref="L2477:M2477"/>
    <mergeCell ref="L2453:M2453"/>
    <mergeCell ref="D2456:K2456"/>
    <mergeCell ref="L2427:M2427"/>
    <mergeCell ref="L2428:M2428"/>
    <mergeCell ref="L2430:M2430"/>
    <mergeCell ref="L2431:M2431"/>
    <mergeCell ref="D2433:K2433"/>
    <mergeCell ref="E2434:E2436"/>
    <mergeCell ref="F2434:F2436"/>
    <mergeCell ref="G2434:G2436"/>
    <mergeCell ref="H2434:H2436"/>
    <mergeCell ref="I2434:I2436"/>
    <mergeCell ref="J2434:J2436"/>
    <mergeCell ref="K2434:K2436"/>
    <mergeCell ref="L2434:P2434"/>
    <mergeCell ref="D2401:K2401"/>
    <mergeCell ref="E2402:E2404"/>
    <mergeCell ref="F2402:F2404"/>
    <mergeCell ref="G2402:G2404"/>
    <mergeCell ref="H2402:H2404"/>
    <mergeCell ref="B4:B5"/>
    <mergeCell ref="C4:C5"/>
    <mergeCell ref="D4:D5"/>
    <mergeCell ref="L4:M5"/>
    <mergeCell ref="N4:N5"/>
    <mergeCell ref="O4:O5"/>
    <mergeCell ref="P4:P5"/>
    <mergeCell ref="C2510:C2511"/>
    <mergeCell ref="D2510:D2511"/>
    <mergeCell ref="N2510:N2511"/>
    <mergeCell ref="O2510:O2511"/>
    <mergeCell ref="P2510:P2511"/>
    <mergeCell ref="C2491:C2492"/>
    <mergeCell ref="L2464:M2464"/>
    <mergeCell ref="L2465:M2465"/>
    <mergeCell ref="L2466:M2466"/>
    <mergeCell ref="L2467:M2467"/>
    <mergeCell ref="L388:M388"/>
    <mergeCell ref="L435:M435"/>
    <mergeCell ref="D2493:K2493"/>
    <mergeCell ref="L2495:M2495"/>
    <mergeCell ref="L2496:M2496"/>
    <mergeCell ref="L2497:M2497"/>
    <mergeCell ref="L2498:M2498"/>
    <mergeCell ref="L2500:M2500"/>
    <mergeCell ref="L2501:M2501"/>
    <mergeCell ref="L2502:M2502"/>
    <mergeCell ref="L2259:M2259"/>
    <mergeCell ref="L2260:M2260"/>
    <mergeCell ref="L1834:M1834"/>
    <mergeCell ref="E3:E5"/>
    <mergeCell ref="F3:F5"/>
    <mergeCell ref="L2605:M2606"/>
    <mergeCell ref="N2605:N2606"/>
    <mergeCell ref="L2593:M2593"/>
    <mergeCell ref="L2594:M2594"/>
    <mergeCell ref="L2595:M2595"/>
    <mergeCell ref="L2597:M2597"/>
    <mergeCell ref="L2598:M2598"/>
    <mergeCell ref="L2599:M2599"/>
    <mergeCell ref="L2600:M2600"/>
    <mergeCell ref="L2601:M2601"/>
    <mergeCell ref="L2603:M2603"/>
    <mergeCell ref="L1557:M1557"/>
    <mergeCell ref="L1719:M1719"/>
    <mergeCell ref="L1720:M1720"/>
    <mergeCell ref="L1721:M1721"/>
    <mergeCell ref="L1951:M1951"/>
    <mergeCell ref="L2129:M2129"/>
    <mergeCell ref="L2130:M2130"/>
    <mergeCell ref="L2592:M2592"/>
    <mergeCell ref="L2564:M2564"/>
    <mergeCell ref="L2565:M2565"/>
    <mergeCell ref="L2566:M2566"/>
    <mergeCell ref="L2567:M2567"/>
    <mergeCell ref="L2568:M2568"/>
    <mergeCell ref="L2569:M2569"/>
    <mergeCell ref="L2571:M2571"/>
    <mergeCell ref="L2572:M2572"/>
    <mergeCell ref="L2478:M2478"/>
    <mergeCell ref="L2479:M2479"/>
    <mergeCell ref="L2480:M2480"/>
    <mergeCell ref="L2481:M2481"/>
    <mergeCell ref="L2482:M2482"/>
    <mergeCell ref="L1938:M1938"/>
    <mergeCell ref="L2004:M2004"/>
    <mergeCell ref="L2134:M2134"/>
    <mergeCell ref="L2314:M2314"/>
    <mergeCell ref="L2516:M2516"/>
    <mergeCell ref="D2580:D2581"/>
    <mergeCell ref="L2580:M2581"/>
    <mergeCell ref="N2580:N2581"/>
    <mergeCell ref="O2580:O2581"/>
    <mergeCell ref="P2580:P2581"/>
    <mergeCell ref="L2583:M2583"/>
    <mergeCell ref="L2584:M2584"/>
    <mergeCell ref="L2585:M2585"/>
    <mergeCell ref="L2586:M2586"/>
    <mergeCell ref="L2587:M2587"/>
    <mergeCell ref="L2588:M2588"/>
    <mergeCell ref="L2438:M2438"/>
    <mergeCell ref="L2439:M2439"/>
    <mergeCell ref="L2440:M2440"/>
    <mergeCell ref="L2441:M2441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504:M2504"/>
    <mergeCell ref="D2512:K2512"/>
    <mergeCell ref="D2513:K2513"/>
    <mergeCell ref="E2509:E2511"/>
    <mergeCell ref="F2509:F2511"/>
    <mergeCell ref="L2536:M2536"/>
    <mergeCell ref="L2537:M2537"/>
    <mergeCell ref="L2538:M2538"/>
    <mergeCell ref="D2540:K2540"/>
    <mergeCell ref="E2541:E2543"/>
    <mergeCell ref="F2541:F2543"/>
    <mergeCell ref="G2541:G2543"/>
    <mergeCell ref="H2541:H2543"/>
    <mergeCell ref="I2541:I2543"/>
    <mergeCell ref="J2541:J2543"/>
    <mergeCell ref="K2541:K2543"/>
    <mergeCell ref="L2541:P2541"/>
    <mergeCell ref="G2509:G2511"/>
    <mergeCell ref="H2509:H2511"/>
    <mergeCell ref="I2509:I2511"/>
    <mergeCell ref="J2509:J2511"/>
    <mergeCell ref="K2509:K2511"/>
    <mergeCell ref="L2509:P2509"/>
    <mergeCell ref="L2591:M2591"/>
    <mergeCell ref="L2544:M2544"/>
    <mergeCell ref="L2545:M2545"/>
    <mergeCell ref="L2546:M2546"/>
    <mergeCell ref="L2547:M2547"/>
    <mergeCell ref="L2548:M2548"/>
    <mergeCell ref="L2549:M2549"/>
    <mergeCell ref="D2559:K2559"/>
    <mergeCell ref="E2560:E2562"/>
    <mergeCell ref="F2560:F2562"/>
    <mergeCell ref="G2560:G2562"/>
    <mergeCell ref="H2560:H2562"/>
    <mergeCell ref="I2560:I2562"/>
    <mergeCell ref="J2560:J2562"/>
    <mergeCell ref="K2560:K2562"/>
    <mergeCell ref="L2560:P2560"/>
    <mergeCell ref="D2578:K2578"/>
    <mergeCell ref="E2579:E2581"/>
    <mergeCell ref="F2579:F2581"/>
    <mergeCell ref="G2579:G2581"/>
    <mergeCell ref="H2579:H2581"/>
    <mergeCell ref="I2579:I2581"/>
    <mergeCell ref="J2579:J2581"/>
    <mergeCell ref="K2579:K2581"/>
    <mergeCell ref="L2579:P2579"/>
    <mergeCell ref="L2575:M2575"/>
    <mergeCell ref="L2576:M2576"/>
    <mergeCell ref="N2561:N2562"/>
    <mergeCell ref="O2561:O2562"/>
    <mergeCell ref="P2561:P2562"/>
    <mergeCell ref="L2589:M2589"/>
    <mergeCell ref="L2590:M2590"/>
    <mergeCell ref="C2542:C2543"/>
    <mergeCell ref="D2542:D2543"/>
    <mergeCell ref="L2542:M2543"/>
    <mergeCell ref="N2542:N2543"/>
    <mergeCell ref="O2542:O2543"/>
    <mergeCell ref="P2542:P2543"/>
    <mergeCell ref="C2580:C2581"/>
    <mergeCell ref="L2517:M2517"/>
    <mergeCell ref="L2518:M2518"/>
    <mergeCell ref="L2519:M2519"/>
    <mergeCell ref="L2520:M2520"/>
    <mergeCell ref="L2521:M2521"/>
    <mergeCell ref="L2522:M2522"/>
    <mergeCell ref="L2523:M2523"/>
    <mergeCell ref="L2524:M2524"/>
    <mergeCell ref="L2525:M2525"/>
    <mergeCell ref="L2528:M2528"/>
    <mergeCell ref="L2529:M2529"/>
    <mergeCell ref="L2530:M2530"/>
    <mergeCell ref="L2531:M2531"/>
    <mergeCell ref="L2532:M2532"/>
    <mergeCell ref="L2533:M2533"/>
    <mergeCell ref="L2534:M2534"/>
    <mergeCell ref="C2561:C2562"/>
    <mergeCell ref="D2561:D2562"/>
    <mergeCell ref="L2561:M2562"/>
    <mergeCell ref="L2573:M2573"/>
    <mergeCell ref="C2458:C2459"/>
    <mergeCell ref="D2458:D2459"/>
    <mergeCell ref="L2458:M2459"/>
    <mergeCell ref="N2458:N2459"/>
    <mergeCell ref="O2458:O2459"/>
    <mergeCell ref="P2458:P2459"/>
    <mergeCell ref="L2461:M2461"/>
    <mergeCell ref="L2462:M2462"/>
    <mergeCell ref="L2463:M2463"/>
    <mergeCell ref="L2510:M2511"/>
    <mergeCell ref="L2505:M2505"/>
    <mergeCell ref="D2508:K2508"/>
    <mergeCell ref="L2484:M2484"/>
    <mergeCell ref="L2485:M2485"/>
    <mergeCell ref="G2490:G2492"/>
    <mergeCell ref="H2490:H2492"/>
    <mergeCell ref="I2490:I2492"/>
    <mergeCell ref="J2490:J2492"/>
    <mergeCell ref="K2490:K2492"/>
    <mergeCell ref="L2490:P2490"/>
    <mergeCell ref="D2491:D2492"/>
    <mergeCell ref="L2491:M2492"/>
    <mergeCell ref="N2491:N2492"/>
    <mergeCell ref="O2491:O2492"/>
    <mergeCell ref="P2491:P2492"/>
    <mergeCell ref="E2457:E2459"/>
    <mergeCell ref="F2457:F2459"/>
    <mergeCell ref="G2457:G2459"/>
    <mergeCell ref="L2487:M2487"/>
    <mergeCell ref="D2489:K2489"/>
    <mergeCell ref="E2490:E2492"/>
    <mergeCell ref="F2490:F2492"/>
    <mergeCell ref="C2435:C2436"/>
    <mergeCell ref="D2435:D2436"/>
    <mergeCell ref="L2435:M2436"/>
    <mergeCell ref="N2435:N2436"/>
    <mergeCell ref="O2435:O2436"/>
    <mergeCell ref="P2435:P2436"/>
    <mergeCell ref="L2408:M2408"/>
    <mergeCell ref="L2409:M2409"/>
    <mergeCell ref="L2410:M2410"/>
    <mergeCell ref="L2411:M2411"/>
    <mergeCell ref="L2412:M2412"/>
    <mergeCell ref="L2413:M2413"/>
    <mergeCell ref="L2414:M2414"/>
    <mergeCell ref="L2415:M2415"/>
    <mergeCell ref="L2416:M2416"/>
    <mergeCell ref="L2417:M2417"/>
    <mergeCell ref="L2419:M2419"/>
    <mergeCell ref="L2420:M2420"/>
    <mergeCell ref="L2421:M2421"/>
    <mergeCell ref="L2422:M2422"/>
    <mergeCell ref="L2423:M2423"/>
    <mergeCell ref="L2425:M2425"/>
    <mergeCell ref="L2426:M2426"/>
    <mergeCell ref="D2348:K2348"/>
    <mergeCell ref="E2349:E2351"/>
    <mergeCell ref="F2349:F2351"/>
    <mergeCell ref="I2402:I2404"/>
    <mergeCell ref="J2402:J2404"/>
    <mergeCell ref="K2402:K2404"/>
    <mergeCell ref="L2402:P2402"/>
    <mergeCell ref="C2403:C2404"/>
    <mergeCell ref="D2403:D2404"/>
    <mergeCell ref="L2403:M2404"/>
    <mergeCell ref="N2403:N2404"/>
    <mergeCell ref="O2403:O2404"/>
    <mergeCell ref="P2403:P2404"/>
    <mergeCell ref="L2406:M2406"/>
    <mergeCell ref="L2407:M2407"/>
    <mergeCell ref="L2378:M2378"/>
    <mergeCell ref="L2379:M2379"/>
    <mergeCell ref="L2380:M2380"/>
    <mergeCell ref="L2381:M2381"/>
    <mergeCell ref="L2382:M2382"/>
    <mergeCell ref="L2384:M2384"/>
    <mergeCell ref="L2385:M2385"/>
    <mergeCell ref="L2386:M2386"/>
    <mergeCell ref="L2387:M2387"/>
    <mergeCell ref="L2388:M2388"/>
    <mergeCell ref="L2389:M2389"/>
    <mergeCell ref="C2375:C2376"/>
    <mergeCell ref="D2375:D2376"/>
    <mergeCell ref="L2375:M2376"/>
    <mergeCell ref="N2375:N2376"/>
    <mergeCell ref="O2375:O2376"/>
    <mergeCell ref="P2375:P2376"/>
    <mergeCell ref="L2358:M2358"/>
    <mergeCell ref="L2360:M2360"/>
    <mergeCell ref="L2361:M2361"/>
    <mergeCell ref="L2364:M2364"/>
    <mergeCell ref="C2350:C2351"/>
    <mergeCell ref="D2350:D2351"/>
    <mergeCell ref="D2373:K2373"/>
    <mergeCell ref="E2374:E2376"/>
    <mergeCell ref="F2374:F2376"/>
    <mergeCell ref="G2374:G2376"/>
    <mergeCell ref="H2374:H2376"/>
    <mergeCell ref="I2374:I2376"/>
    <mergeCell ref="J2374:J2376"/>
    <mergeCell ref="K2374:K2376"/>
    <mergeCell ref="L2374:P2374"/>
    <mergeCell ref="L2365:M2365"/>
    <mergeCell ref="L2366:M2366"/>
    <mergeCell ref="L2368:M2368"/>
    <mergeCell ref="L2369:M2369"/>
    <mergeCell ref="L2370:M2370"/>
    <mergeCell ref="L2371:M2371"/>
    <mergeCell ref="G2349:G2351"/>
    <mergeCell ref="H2349:H2351"/>
    <mergeCell ref="I2349:I2351"/>
    <mergeCell ref="J2349:J2351"/>
    <mergeCell ref="K2349:K2351"/>
    <mergeCell ref="L2349:P2349"/>
    <mergeCell ref="L2363:M2363"/>
    <mergeCell ref="L2350:M2351"/>
    <mergeCell ref="N2350:N2351"/>
    <mergeCell ref="O2350:O2351"/>
    <mergeCell ref="P2350:P2351"/>
    <mergeCell ref="L2308:M2308"/>
    <mergeCell ref="L2310:M2310"/>
    <mergeCell ref="L2311:M2311"/>
    <mergeCell ref="L2312:M2312"/>
    <mergeCell ref="L2313:M2313"/>
    <mergeCell ref="L2315:M2315"/>
    <mergeCell ref="L2316:M2316"/>
    <mergeCell ref="L2320:M2320"/>
    <mergeCell ref="L2321:M2321"/>
    <mergeCell ref="L2322:M2322"/>
    <mergeCell ref="L2323:M2323"/>
    <mergeCell ref="L2325:M2325"/>
    <mergeCell ref="L2326:M2326"/>
    <mergeCell ref="L2327:M2327"/>
    <mergeCell ref="L2328:M2328"/>
    <mergeCell ref="L2329:M2329"/>
    <mergeCell ref="L2330:M2330"/>
    <mergeCell ref="L2332:M2332"/>
    <mergeCell ref="L2333:M2333"/>
    <mergeCell ref="L2335:M2335"/>
    <mergeCell ref="L2336:M2336"/>
    <mergeCell ref="L2337:M2337"/>
    <mergeCell ref="L2353:M2353"/>
    <mergeCell ref="L2354:M2354"/>
    <mergeCell ref="L2355:M2355"/>
    <mergeCell ref="L2356:M2356"/>
    <mergeCell ref="L2357:M2357"/>
    <mergeCell ref="L2283:M2283"/>
    <mergeCell ref="D2293:K2293"/>
    <mergeCell ref="E2294:E2296"/>
    <mergeCell ref="F2294:F2296"/>
    <mergeCell ref="G2294:G2296"/>
    <mergeCell ref="H2294:H2296"/>
    <mergeCell ref="I2294:I2296"/>
    <mergeCell ref="J2294:J2296"/>
    <mergeCell ref="K2294:K2296"/>
    <mergeCell ref="L2294:P2294"/>
    <mergeCell ref="L2318:M2318"/>
    <mergeCell ref="N2295:N2296"/>
    <mergeCell ref="O2295:O2296"/>
    <mergeCell ref="P2295:P2296"/>
    <mergeCell ref="C2295:C2296"/>
    <mergeCell ref="D2295:D2296"/>
    <mergeCell ref="L2295:M2296"/>
    <mergeCell ref="L2298:M2298"/>
    <mergeCell ref="L2299:M2299"/>
    <mergeCell ref="L2300:M2300"/>
    <mergeCell ref="L2301:M2301"/>
    <mergeCell ref="L2302:M2302"/>
    <mergeCell ref="L2303:M2303"/>
    <mergeCell ref="L2304:M2304"/>
    <mergeCell ref="L2305:M2305"/>
    <mergeCell ref="L2306:M2306"/>
    <mergeCell ref="L2307:M2307"/>
    <mergeCell ref="L2266:M2266"/>
    <mergeCell ref="L2267:M2267"/>
    <mergeCell ref="L2268:M2268"/>
    <mergeCell ref="L2269:M2269"/>
    <mergeCell ref="L2270:M2270"/>
    <mergeCell ref="L2271:M2271"/>
    <mergeCell ref="L2272:M2272"/>
    <mergeCell ref="L2273:M2273"/>
    <mergeCell ref="L2274:M2274"/>
    <mergeCell ref="L2276:M2276"/>
    <mergeCell ref="L2277:M2277"/>
    <mergeCell ref="L2278:M2278"/>
    <mergeCell ref="C2234:C2235"/>
    <mergeCell ref="D2234:D2235"/>
    <mergeCell ref="L2234:M2235"/>
    <mergeCell ref="N2234:N2235"/>
    <mergeCell ref="O2234:O2235"/>
    <mergeCell ref="E2233:E2235"/>
    <mergeCell ref="F2233:F2235"/>
    <mergeCell ref="G2233:G2235"/>
    <mergeCell ref="H2233:H2235"/>
    <mergeCell ref="I2233:I2235"/>
    <mergeCell ref="J2233:J2235"/>
    <mergeCell ref="K2233:K2235"/>
    <mergeCell ref="L2261:M2261"/>
    <mergeCell ref="L2262:M2262"/>
    <mergeCell ref="L2264:M2264"/>
    <mergeCell ref="L2265:M2265"/>
    <mergeCell ref="P2234:P2235"/>
    <mergeCell ref="L2237:M2237"/>
    <mergeCell ref="L2238:M2238"/>
    <mergeCell ref="L2239:M2239"/>
    <mergeCell ref="L2240:M2240"/>
    <mergeCell ref="L2241:M2241"/>
    <mergeCell ref="L2242:M2242"/>
    <mergeCell ref="L2243:M2243"/>
    <mergeCell ref="L2244:M2244"/>
    <mergeCell ref="L2245:M2245"/>
    <mergeCell ref="L2246:M2246"/>
    <mergeCell ref="L2247:M2247"/>
    <mergeCell ref="L2214:M2214"/>
    <mergeCell ref="L2215:M2215"/>
    <mergeCell ref="L2216:M2216"/>
    <mergeCell ref="L2217:M2217"/>
    <mergeCell ref="L2218:M2218"/>
    <mergeCell ref="L2220:M2220"/>
    <mergeCell ref="L2221:M2221"/>
    <mergeCell ref="L2222:M2222"/>
    <mergeCell ref="L2223:M2223"/>
    <mergeCell ref="L2224:M2224"/>
    <mergeCell ref="L2225:M2225"/>
    <mergeCell ref="L2226:M2226"/>
    <mergeCell ref="L2227:M2227"/>
    <mergeCell ref="L2233:P2233"/>
    <mergeCell ref="L2196:M2196"/>
    <mergeCell ref="L2197:M2197"/>
    <mergeCell ref="L2198:M2198"/>
    <mergeCell ref="L2199:M2199"/>
    <mergeCell ref="L2200:M2200"/>
    <mergeCell ref="L2201:M2201"/>
    <mergeCell ref="L2202:M2202"/>
    <mergeCell ref="L2203:M2203"/>
    <mergeCell ref="L2204:M2204"/>
    <mergeCell ref="L2205:M2205"/>
    <mergeCell ref="L2206:M2206"/>
    <mergeCell ref="L2208:M2208"/>
    <mergeCell ref="L2209:M2209"/>
    <mergeCell ref="L2210:M2210"/>
    <mergeCell ref="L2211:M2211"/>
    <mergeCell ref="L2212:M2212"/>
    <mergeCell ref="L2213:M2213"/>
    <mergeCell ref="C2176:C2177"/>
    <mergeCell ref="D2176:D2177"/>
    <mergeCell ref="L2176:M2177"/>
    <mergeCell ref="N2176:N2177"/>
    <mergeCell ref="O2176:O2177"/>
    <mergeCell ref="P2176:P2177"/>
    <mergeCell ref="L2179:M2179"/>
    <mergeCell ref="L2180:M2180"/>
    <mergeCell ref="L2181:M2181"/>
    <mergeCell ref="L2182:M2182"/>
    <mergeCell ref="L2183:M2183"/>
    <mergeCell ref="L2184:M2184"/>
    <mergeCell ref="L2185:M2185"/>
    <mergeCell ref="L2186:M2186"/>
    <mergeCell ref="L2187:M2187"/>
    <mergeCell ref="L2188:M2188"/>
    <mergeCell ref="L2195:M2195"/>
    <mergeCell ref="L2194:M2194"/>
    <mergeCell ref="L2189:M2189"/>
    <mergeCell ref="L2190:M2190"/>
    <mergeCell ref="L2191:M2191"/>
    <mergeCell ref="L2192:M2192"/>
    <mergeCell ref="L2193:M2193"/>
    <mergeCell ref="C2156:C2157"/>
    <mergeCell ref="D2156:D2157"/>
    <mergeCell ref="L2156:M2157"/>
    <mergeCell ref="N2156:N2157"/>
    <mergeCell ref="O2156:O2157"/>
    <mergeCell ref="P2156:P2157"/>
    <mergeCell ref="L2159:M2159"/>
    <mergeCell ref="L2160:M2160"/>
    <mergeCell ref="L2161:M2161"/>
    <mergeCell ref="L2162:M2162"/>
    <mergeCell ref="L2163:M2163"/>
    <mergeCell ref="L2164:M2164"/>
    <mergeCell ref="L2165:M2165"/>
    <mergeCell ref="L2166:M2166"/>
    <mergeCell ref="L2168:M2168"/>
    <mergeCell ref="L2169:M2169"/>
    <mergeCell ref="K2155:K2157"/>
    <mergeCell ref="L2155:P2155"/>
    <mergeCell ref="C2124:C2125"/>
    <mergeCell ref="D2124:D2125"/>
    <mergeCell ref="L2124:M2125"/>
    <mergeCell ref="N2124:N2125"/>
    <mergeCell ref="O2124:O2125"/>
    <mergeCell ref="P2124:P2125"/>
    <mergeCell ref="L2126:M2126"/>
    <mergeCell ref="L2127:M2127"/>
    <mergeCell ref="L2128:M2128"/>
    <mergeCell ref="L2136:M2136"/>
    <mergeCell ref="L2137:M2137"/>
    <mergeCell ref="L2138:M2138"/>
    <mergeCell ref="D2139:K2139"/>
    <mergeCell ref="L2144:M2144"/>
    <mergeCell ref="L2145:M2145"/>
    <mergeCell ref="L2147:M2147"/>
    <mergeCell ref="E2140:E2142"/>
    <mergeCell ref="F2140:F2142"/>
    <mergeCell ref="G2140:G2142"/>
    <mergeCell ref="H2140:H2142"/>
    <mergeCell ref="I2140:I2142"/>
    <mergeCell ref="J2140:J2142"/>
    <mergeCell ref="K2140:K2142"/>
    <mergeCell ref="L2140:P2140"/>
    <mergeCell ref="C2141:C2142"/>
    <mergeCell ref="D2141:D2142"/>
    <mergeCell ref="L2141:M2142"/>
    <mergeCell ref="N2141:N2142"/>
    <mergeCell ref="O2141:O2142"/>
    <mergeCell ref="P2141:P2142"/>
    <mergeCell ref="L2132:M2132"/>
    <mergeCell ref="L2133:M2133"/>
    <mergeCell ref="L2113:M2113"/>
    <mergeCell ref="L2114:M2114"/>
    <mergeCell ref="D2122:K2122"/>
    <mergeCell ref="E2123:E2125"/>
    <mergeCell ref="F2123:F2125"/>
    <mergeCell ref="G2123:G2125"/>
    <mergeCell ref="H2123:H2125"/>
    <mergeCell ref="I2123:I2125"/>
    <mergeCell ref="J2123:J2125"/>
    <mergeCell ref="K2123:K2125"/>
    <mergeCell ref="L2123:P2123"/>
    <mergeCell ref="L2148:M2148"/>
    <mergeCell ref="L2149:M2149"/>
    <mergeCell ref="D2154:K2154"/>
    <mergeCell ref="E2155:E2157"/>
    <mergeCell ref="F2155:F2157"/>
    <mergeCell ref="L2152:M2152"/>
    <mergeCell ref="L2153:M2153"/>
    <mergeCell ref="L2118:M2118"/>
    <mergeCell ref="L2131:M2131"/>
    <mergeCell ref="G2155:G2157"/>
    <mergeCell ref="H2155:H2157"/>
    <mergeCell ref="I2155:I2157"/>
    <mergeCell ref="J2155:J2157"/>
    <mergeCell ref="L2171:M2171"/>
    <mergeCell ref="L2094:M2094"/>
    <mergeCell ref="L2095:M2095"/>
    <mergeCell ref="L2096:M2096"/>
    <mergeCell ref="L2151:M2151"/>
    <mergeCell ref="L2173:M2173"/>
    <mergeCell ref="D2174:K2174"/>
    <mergeCell ref="E2175:E2177"/>
    <mergeCell ref="F2175:F2177"/>
    <mergeCell ref="G2175:G2177"/>
    <mergeCell ref="H2175:H2177"/>
    <mergeCell ref="I2175:I2177"/>
    <mergeCell ref="J2175:J2177"/>
    <mergeCell ref="K2175:K2177"/>
    <mergeCell ref="L2175:P2175"/>
    <mergeCell ref="L2135:M2135"/>
    <mergeCell ref="D2098:K2098"/>
    <mergeCell ref="E2099:E2101"/>
    <mergeCell ref="F2099:F2101"/>
    <mergeCell ref="G2099:G2101"/>
    <mergeCell ref="H2099:H2101"/>
    <mergeCell ref="I2099:I2101"/>
    <mergeCell ref="J2099:J2101"/>
    <mergeCell ref="K2099:K2101"/>
    <mergeCell ref="L2117:M2117"/>
    <mergeCell ref="L2109:M2109"/>
    <mergeCell ref="L2110:M2110"/>
    <mergeCell ref="L2111:M2111"/>
    <mergeCell ref="L2112:M2112"/>
    <mergeCell ref="L2116:M2116"/>
    <mergeCell ref="L2103:M2103"/>
    <mergeCell ref="L2104:M2104"/>
    <mergeCell ref="L8:P8"/>
    <mergeCell ref="L12:M12"/>
    <mergeCell ref="C9:C10"/>
    <mergeCell ref="D9:D10"/>
    <mergeCell ref="L9:M10"/>
    <mergeCell ref="N9:N10"/>
    <mergeCell ref="O9:O10"/>
    <mergeCell ref="P9:P10"/>
    <mergeCell ref="E8:E10"/>
    <mergeCell ref="F8:F10"/>
    <mergeCell ref="G8:G10"/>
    <mergeCell ref="H8:H10"/>
    <mergeCell ref="I8:I10"/>
    <mergeCell ref="J8:J10"/>
    <mergeCell ref="K8:K10"/>
    <mergeCell ref="L88:M88"/>
    <mergeCell ref="L81:M81"/>
    <mergeCell ref="L82:M82"/>
    <mergeCell ref="L83:M83"/>
    <mergeCell ref="L84:M84"/>
    <mergeCell ref="L85:M85"/>
    <mergeCell ref="L87:M87"/>
    <mergeCell ref="L76:M76"/>
    <mergeCell ref="L77:M77"/>
    <mergeCell ref="L78:M78"/>
    <mergeCell ref="L79:M79"/>
    <mergeCell ref="L80:M80"/>
    <mergeCell ref="C66:C67"/>
    <mergeCell ref="D66:D67"/>
    <mergeCell ref="L66:M67"/>
    <mergeCell ref="N66:N67"/>
    <mergeCell ref="O66:O67"/>
    <mergeCell ref="L35:M35"/>
    <mergeCell ref="L36:M36"/>
    <mergeCell ref="D7:K7"/>
    <mergeCell ref="L32:M32"/>
    <mergeCell ref="L31:M31"/>
    <mergeCell ref="L39:M39"/>
    <mergeCell ref="L37:M37"/>
    <mergeCell ref="L38:M38"/>
    <mergeCell ref="L24:M24"/>
    <mergeCell ref="L28:M28"/>
    <mergeCell ref="L29:M29"/>
    <mergeCell ref="L27:M27"/>
    <mergeCell ref="L34:M34"/>
    <mergeCell ref="L60:M60"/>
    <mergeCell ref="L59:M59"/>
    <mergeCell ref="L55:M55"/>
    <mergeCell ref="L56:M56"/>
    <mergeCell ref="L21:M21"/>
    <mergeCell ref="L22:M22"/>
    <mergeCell ref="L23:M23"/>
    <mergeCell ref="L25:M25"/>
    <mergeCell ref="L30:M30"/>
    <mergeCell ref="L33:M33"/>
    <mergeCell ref="L47:M47"/>
    <mergeCell ref="L48:M48"/>
    <mergeCell ref="L49:M49"/>
    <mergeCell ref="L58:M58"/>
    <mergeCell ref="L53:M53"/>
    <mergeCell ref="L54:M54"/>
    <mergeCell ref="L51:M51"/>
    <mergeCell ref="L52:M52"/>
    <mergeCell ref="L50:M50"/>
    <mergeCell ref="L74:M74"/>
    <mergeCell ref="L89:M89"/>
    <mergeCell ref="E65:E67"/>
    <mergeCell ref="F65:F67"/>
    <mergeCell ref="G65:G67"/>
    <mergeCell ref="H65:H67"/>
    <mergeCell ref="I65:I67"/>
    <mergeCell ref="J65:J67"/>
    <mergeCell ref="K65:K67"/>
    <mergeCell ref="L65:P65"/>
    <mergeCell ref="P66:P67"/>
    <mergeCell ref="L41:M41"/>
    <mergeCell ref="L43:M43"/>
    <mergeCell ref="L45:M45"/>
    <mergeCell ref="L42:M42"/>
    <mergeCell ref="L40:M40"/>
    <mergeCell ref="L57:M57"/>
    <mergeCell ref="L86:M86"/>
    <mergeCell ref="L102:M102"/>
    <mergeCell ref="L103:M103"/>
    <mergeCell ref="L104:M104"/>
    <mergeCell ref="L105:M105"/>
    <mergeCell ref="L106:M106"/>
    <mergeCell ref="L107:M107"/>
    <mergeCell ref="L118:M118"/>
    <mergeCell ref="L13:M13"/>
    <mergeCell ref="L14:M14"/>
    <mergeCell ref="L15:M15"/>
    <mergeCell ref="L16:M16"/>
    <mergeCell ref="L17:M17"/>
    <mergeCell ref="L20:M20"/>
    <mergeCell ref="L18:M18"/>
    <mergeCell ref="L19:M19"/>
    <mergeCell ref="L96:M96"/>
    <mergeCell ref="L97:M97"/>
    <mergeCell ref="L98:M98"/>
    <mergeCell ref="L99:M99"/>
    <mergeCell ref="L100:M100"/>
    <mergeCell ref="L101:M101"/>
    <mergeCell ref="L90:M90"/>
    <mergeCell ref="L91:M91"/>
    <mergeCell ref="L92:M92"/>
    <mergeCell ref="L93:M93"/>
    <mergeCell ref="L94:M94"/>
    <mergeCell ref="L95:M95"/>
    <mergeCell ref="L69:M69"/>
    <mergeCell ref="L70:M70"/>
    <mergeCell ref="L71:M71"/>
    <mergeCell ref="L72:M72"/>
    <mergeCell ref="L73:M73"/>
    <mergeCell ref="C126:C127"/>
    <mergeCell ref="D126:D127"/>
    <mergeCell ref="L126:M127"/>
    <mergeCell ref="N126:N127"/>
    <mergeCell ref="O126:O127"/>
    <mergeCell ref="P126:P127"/>
    <mergeCell ref="E125:E127"/>
    <mergeCell ref="F125:F127"/>
    <mergeCell ref="G125:G127"/>
    <mergeCell ref="H125:H127"/>
    <mergeCell ref="I125:I127"/>
    <mergeCell ref="J125:J127"/>
    <mergeCell ref="L115:M115"/>
    <mergeCell ref="L117:M117"/>
    <mergeCell ref="L119:M119"/>
    <mergeCell ref="L120:M120"/>
    <mergeCell ref="L108:M108"/>
    <mergeCell ref="L109:M109"/>
    <mergeCell ref="L110:M110"/>
    <mergeCell ref="L111:M111"/>
    <mergeCell ref="L113:M113"/>
    <mergeCell ref="L114:M114"/>
    <mergeCell ref="L146:M146"/>
    <mergeCell ref="L147:M147"/>
    <mergeCell ref="L148:M148"/>
    <mergeCell ref="L149:M149"/>
    <mergeCell ref="L150:M150"/>
    <mergeCell ref="L151:M151"/>
    <mergeCell ref="L139:M139"/>
    <mergeCell ref="L140:M140"/>
    <mergeCell ref="L141:M141"/>
    <mergeCell ref="L143:M143"/>
    <mergeCell ref="L144:M144"/>
    <mergeCell ref="L145:M145"/>
    <mergeCell ref="D124:K124"/>
    <mergeCell ref="L134:M134"/>
    <mergeCell ref="L135:M135"/>
    <mergeCell ref="L136:M136"/>
    <mergeCell ref="L137:M137"/>
    <mergeCell ref="L138:M138"/>
    <mergeCell ref="K125:K127"/>
    <mergeCell ref="L125:P125"/>
    <mergeCell ref="L132:M132"/>
    <mergeCell ref="L129:M129"/>
    <mergeCell ref="L130:M130"/>
    <mergeCell ref="L165:M165"/>
    <mergeCell ref="L167:M167"/>
    <mergeCell ref="L168:M168"/>
    <mergeCell ref="L169:M169"/>
    <mergeCell ref="L171:M171"/>
    <mergeCell ref="L172:M172"/>
    <mergeCell ref="L159:M159"/>
    <mergeCell ref="L160:M160"/>
    <mergeCell ref="L161:M161"/>
    <mergeCell ref="L162:M162"/>
    <mergeCell ref="L163:M163"/>
    <mergeCell ref="L164:M164"/>
    <mergeCell ref="L152:M152"/>
    <mergeCell ref="L154:M154"/>
    <mergeCell ref="L155:M155"/>
    <mergeCell ref="L156:M156"/>
    <mergeCell ref="L157:M157"/>
    <mergeCell ref="L158:M158"/>
    <mergeCell ref="L184:M184"/>
    <mergeCell ref="L185:M185"/>
    <mergeCell ref="L186:M186"/>
    <mergeCell ref="L187:M187"/>
    <mergeCell ref="L188:M188"/>
    <mergeCell ref="L190:M190"/>
    <mergeCell ref="J180:J182"/>
    <mergeCell ref="K180:K182"/>
    <mergeCell ref="L180:P180"/>
    <mergeCell ref="C181:C182"/>
    <mergeCell ref="D181:D182"/>
    <mergeCell ref="L181:M182"/>
    <mergeCell ref="N181:N182"/>
    <mergeCell ref="O181:O182"/>
    <mergeCell ref="P181:P182"/>
    <mergeCell ref="L173:M173"/>
    <mergeCell ref="L174:M174"/>
    <mergeCell ref="L175:M175"/>
    <mergeCell ref="E180:E182"/>
    <mergeCell ref="F180:F182"/>
    <mergeCell ref="G180:G182"/>
    <mergeCell ref="H180:H182"/>
    <mergeCell ref="I180:I182"/>
    <mergeCell ref="L205:M205"/>
    <mergeCell ref="L206:M206"/>
    <mergeCell ref="L212:M212"/>
    <mergeCell ref="L213:M213"/>
    <mergeCell ref="L214:M214"/>
    <mergeCell ref="L215:M215"/>
    <mergeCell ref="L198:M198"/>
    <mergeCell ref="L199:M199"/>
    <mergeCell ref="L200:M200"/>
    <mergeCell ref="L202:M202"/>
    <mergeCell ref="L203:M203"/>
    <mergeCell ref="L204:M204"/>
    <mergeCell ref="L191:M191"/>
    <mergeCell ref="L192:M192"/>
    <mergeCell ref="L193:M193"/>
    <mergeCell ref="L194:M194"/>
    <mergeCell ref="L195:M195"/>
    <mergeCell ref="L196:M196"/>
    <mergeCell ref="L207:M207"/>
    <mergeCell ref="L208:M208"/>
    <mergeCell ref="L209:M209"/>
    <mergeCell ref="L210:M210"/>
    <mergeCell ref="L223:M223"/>
    <mergeCell ref="L224:M224"/>
    <mergeCell ref="L225:M225"/>
    <mergeCell ref="D238:K238"/>
    <mergeCell ref="E239:E241"/>
    <mergeCell ref="F239:F241"/>
    <mergeCell ref="G239:G241"/>
    <mergeCell ref="H239:H241"/>
    <mergeCell ref="I239:I241"/>
    <mergeCell ref="J239:J241"/>
    <mergeCell ref="L227:M227"/>
    <mergeCell ref="L216:M216"/>
    <mergeCell ref="L217:M217"/>
    <mergeCell ref="L218:M218"/>
    <mergeCell ref="L219:M219"/>
    <mergeCell ref="L221:M221"/>
    <mergeCell ref="L222:M222"/>
    <mergeCell ref="L250:M250"/>
    <mergeCell ref="L251:M251"/>
    <mergeCell ref="L252:M252"/>
    <mergeCell ref="L253:M253"/>
    <mergeCell ref="L254:M254"/>
    <mergeCell ref="L255:M255"/>
    <mergeCell ref="L243:M243"/>
    <mergeCell ref="L244:M244"/>
    <mergeCell ref="L245:M245"/>
    <mergeCell ref="L246:M246"/>
    <mergeCell ref="L248:M248"/>
    <mergeCell ref="L249:M249"/>
    <mergeCell ref="L263:L264"/>
    <mergeCell ref="M263:M264"/>
    <mergeCell ref="K239:K241"/>
    <mergeCell ref="L239:P239"/>
    <mergeCell ref="C240:C241"/>
    <mergeCell ref="D240:D241"/>
    <mergeCell ref="L240:M241"/>
    <mergeCell ref="N240:N241"/>
    <mergeCell ref="O240:O241"/>
    <mergeCell ref="P240:P241"/>
    <mergeCell ref="D266:K266"/>
    <mergeCell ref="E295:E297"/>
    <mergeCell ref="F295:F297"/>
    <mergeCell ref="G295:G297"/>
    <mergeCell ref="H295:H297"/>
    <mergeCell ref="I295:I297"/>
    <mergeCell ref="J295:J297"/>
    <mergeCell ref="J262:J264"/>
    <mergeCell ref="K262:K264"/>
    <mergeCell ref="L262:P262"/>
    <mergeCell ref="C263:C264"/>
    <mergeCell ref="D263:D264"/>
    <mergeCell ref="N263:N264"/>
    <mergeCell ref="O263:O264"/>
    <mergeCell ref="P263:P264"/>
    <mergeCell ref="L357:P357"/>
    <mergeCell ref="L256:M256"/>
    <mergeCell ref="L257:M257"/>
    <mergeCell ref="L258:M258"/>
    <mergeCell ref="L259:M259"/>
    <mergeCell ref="D261:K261"/>
    <mergeCell ref="E262:E264"/>
    <mergeCell ref="F262:F264"/>
    <mergeCell ref="G262:G264"/>
    <mergeCell ref="H262:H264"/>
    <mergeCell ref="I262:I264"/>
    <mergeCell ref="C358:C359"/>
    <mergeCell ref="D358:D359"/>
    <mergeCell ref="N358:N359"/>
    <mergeCell ref="O358:O359"/>
    <mergeCell ref="P358:P359"/>
    <mergeCell ref="L358:M359"/>
    <mergeCell ref="D356:K356"/>
    <mergeCell ref="E357:E359"/>
    <mergeCell ref="F357:F359"/>
    <mergeCell ref="G357:G359"/>
    <mergeCell ref="H357:H359"/>
    <mergeCell ref="I357:I359"/>
    <mergeCell ref="J357:J359"/>
    <mergeCell ref="K357:K359"/>
    <mergeCell ref="K295:K297"/>
    <mergeCell ref="L295:P295"/>
    <mergeCell ref="C296:C297"/>
    <mergeCell ref="D296:D297"/>
    <mergeCell ref="L296:L297"/>
    <mergeCell ref="M296:M297"/>
    <mergeCell ref="N296:N297"/>
    <mergeCell ref="O296:O297"/>
    <mergeCell ref="P296:P297"/>
    <mergeCell ref="L372:M372"/>
    <mergeCell ref="L373:M373"/>
    <mergeCell ref="L374:M374"/>
    <mergeCell ref="L375:M375"/>
    <mergeCell ref="L376:M376"/>
    <mergeCell ref="L366:M366"/>
    <mergeCell ref="L367:M367"/>
    <mergeCell ref="L368:M368"/>
    <mergeCell ref="L369:M369"/>
    <mergeCell ref="L370:M370"/>
    <mergeCell ref="L371:M371"/>
    <mergeCell ref="L360:M360"/>
    <mergeCell ref="L361:M361"/>
    <mergeCell ref="L362:M362"/>
    <mergeCell ref="L363:M363"/>
    <mergeCell ref="L364:M364"/>
    <mergeCell ref="L365:M365"/>
    <mergeCell ref="K383:K385"/>
    <mergeCell ref="L383:P383"/>
    <mergeCell ref="C384:C385"/>
    <mergeCell ref="D384:D385"/>
    <mergeCell ref="L384:M385"/>
    <mergeCell ref="N384:N385"/>
    <mergeCell ref="O384:O385"/>
    <mergeCell ref="P384:P385"/>
    <mergeCell ref="E383:E385"/>
    <mergeCell ref="F383:F385"/>
    <mergeCell ref="G383:G385"/>
    <mergeCell ref="H383:H385"/>
    <mergeCell ref="I383:I385"/>
    <mergeCell ref="J383:J385"/>
    <mergeCell ref="L377:M377"/>
    <mergeCell ref="L378:M378"/>
    <mergeCell ref="L379:M379"/>
    <mergeCell ref="D382:K382"/>
    <mergeCell ref="L380:M380"/>
    <mergeCell ref="L403:M403"/>
    <mergeCell ref="L404:M404"/>
    <mergeCell ref="L405:M405"/>
    <mergeCell ref="L406:M406"/>
    <mergeCell ref="L407:M407"/>
    <mergeCell ref="L408:M408"/>
    <mergeCell ref="L396:M396"/>
    <mergeCell ref="L398:M398"/>
    <mergeCell ref="L399:M399"/>
    <mergeCell ref="L400:M400"/>
    <mergeCell ref="L401:M401"/>
    <mergeCell ref="L402:M402"/>
    <mergeCell ref="L389:M389"/>
    <mergeCell ref="L391:M391"/>
    <mergeCell ref="L392:M392"/>
    <mergeCell ref="L393:M393"/>
    <mergeCell ref="L394:M394"/>
    <mergeCell ref="L395:M395"/>
    <mergeCell ref="J414:J416"/>
    <mergeCell ref="K414:K416"/>
    <mergeCell ref="L414:P414"/>
    <mergeCell ref="C415:C416"/>
    <mergeCell ref="D415:D416"/>
    <mergeCell ref="L415:M416"/>
    <mergeCell ref="N415:N416"/>
    <mergeCell ref="O415:O416"/>
    <mergeCell ref="P415:P416"/>
    <mergeCell ref="L409:M409"/>
    <mergeCell ref="L410:M410"/>
    <mergeCell ref="L411:M411"/>
    <mergeCell ref="L412:M412"/>
    <mergeCell ref="L413:M413"/>
    <mergeCell ref="E414:E416"/>
    <mergeCell ref="F414:F416"/>
    <mergeCell ref="G414:G416"/>
    <mergeCell ref="H414:H416"/>
    <mergeCell ref="I414:I416"/>
    <mergeCell ref="L432:M432"/>
    <mergeCell ref="L433:M433"/>
    <mergeCell ref="L434:M434"/>
    <mergeCell ref="L437:M437"/>
    <mergeCell ref="L436:M436"/>
    <mergeCell ref="L439:M439"/>
    <mergeCell ref="L424:M424"/>
    <mergeCell ref="L425:M425"/>
    <mergeCell ref="L426:M426"/>
    <mergeCell ref="L427:M427"/>
    <mergeCell ref="L428:M428"/>
    <mergeCell ref="L431:M431"/>
    <mergeCell ref="L418:M418"/>
    <mergeCell ref="L419:M419"/>
    <mergeCell ref="L420:M420"/>
    <mergeCell ref="L421:M421"/>
    <mergeCell ref="L422:M422"/>
    <mergeCell ref="L423:M423"/>
    <mergeCell ref="L456:M456"/>
    <mergeCell ref="L457:M457"/>
    <mergeCell ref="L458:M458"/>
    <mergeCell ref="L459:M459"/>
    <mergeCell ref="L461:M461"/>
    <mergeCell ref="L462:M462"/>
    <mergeCell ref="L450:M450"/>
    <mergeCell ref="L451:M451"/>
    <mergeCell ref="L452:M452"/>
    <mergeCell ref="L453:M453"/>
    <mergeCell ref="L454:M454"/>
    <mergeCell ref="L455:M455"/>
    <mergeCell ref="L440:M440"/>
    <mergeCell ref="L443:M443"/>
    <mergeCell ref="L444:M444"/>
    <mergeCell ref="L446:M446"/>
    <mergeCell ref="L447:M447"/>
    <mergeCell ref="L448:M448"/>
    <mergeCell ref="L441:M441"/>
    <mergeCell ref="J471:J473"/>
    <mergeCell ref="K471:K473"/>
    <mergeCell ref="L471:P471"/>
    <mergeCell ref="C472:C473"/>
    <mergeCell ref="D472:D473"/>
    <mergeCell ref="L472:M473"/>
    <mergeCell ref="N472:N473"/>
    <mergeCell ref="O472:O473"/>
    <mergeCell ref="P472:P473"/>
    <mergeCell ref="L463:M463"/>
    <mergeCell ref="L464:M464"/>
    <mergeCell ref="L465:M465"/>
    <mergeCell ref="L467:M467"/>
    <mergeCell ref="L468:M468"/>
    <mergeCell ref="E471:E473"/>
    <mergeCell ref="F471:F473"/>
    <mergeCell ref="G471:G473"/>
    <mergeCell ref="H471:H473"/>
    <mergeCell ref="I471:I473"/>
    <mergeCell ref="L487:M487"/>
    <mergeCell ref="L489:M489"/>
    <mergeCell ref="L490:M490"/>
    <mergeCell ref="L492:M492"/>
    <mergeCell ref="L493:M493"/>
    <mergeCell ref="L494:M494"/>
    <mergeCell ref="L481:M481"/>
    <mergeCell ref="L482:M482"/>
    <mergeCell ref="L483:M483"/>
    <mergeCell ref="L484:M484"/>
    <mergeCell ref="L485:M485"/>
    <mergeCell ref="L486:M486"/>
    <mergeCell ref="L475:M475"/>
    <mergeCell ref="L476:M476"/>
    <mergeCell ref="L477:M477"/>
    <mergeCell ref="L478:M478"/>
    <mergeCell ref="L479:M479"/>
    <mergeCell ref="L480:M480"/>
    <mergeCell ref="L509:M509"/>
    <mergeCell ref="L511:M511"/>
    <mergeCell ref="L512:M512"/>
    <mergeCell ref="L513:M513"/>
    <mergeCell ref="L515:M515"/>
    <mergeCell ref="L516:M516"/>
    <mergeCell ref="L503:M503"/>
    <mergeCell ref="L504:M504"/>
    <mergeCell ref="L505:M505"/>
    <mergeCell ref="L506:M506"/>
    <mergeCell ref="L507:M507"/>
    <mergeCell ref="L508:M508"/>
    <mergeCell ref="L495:M495"/>
    <mergeCell ref="L497:M497"/>
    <mergeCell ref="L498:M498"/>
    <mergeCell ref="L499:M499"/>
    <mergeCell ref="L501:M501"/>
    <mergeCell ref="L502:M502"/>
    <mergeCell ref="L527:P527"/>
    <mergeCell ref="C528:C529"/>
    <mergeCell ref="D528:D529"/>
    <mergeCell ref="L528:M529"/>
    <mergeCell ref="N528:N529"/>
    <mergeCell ref="O528:O529"/>
    <mergeCell ref="P528:P529"/>
    <mergeCell ref="L518:M518"/>
    <mergeCell ref="L519:M519"/>
    <mergeCell ref="L520:M520"/>
    <mergeCell ref="E527:E529"/>
    <mergeCell ref="F527:F529"/>
    <mergeCell ref="G527:G529"/>
    <mergeCell ref="H527:H529"/>
    <mergeCell ref="I527:I529"/>
    <mergeCell ref="J527:J529"/>
    <mergeCell ref="K527:K529"/>
    <mergeCell ref="L521:M521"/>
    <mergeCell ref="L544:M544"/>
    <mergeCell ref="L545:M545"/>
    <mergeCell ref="L546:M546"/>
    <mergeCell ref="L547:M547"/>
    <mergeCell ref="L548:M548"/>
    <mergeCell ref="L537:M537"/>
    <mergeCell ref="L539:M539"/>
    <mergeCell ref="L540:M540"/>
    <mergeCell ref="L541:M541"/>
    <mergeCell ref="L542:M542"/>
    <mergeCell ref="L543:M543"/>
    <mergeCell ref="L531:M531"/>
    <mergeCell ref="L532:M532"/>
    <mergeCell ref="L533:M533"/>
    <mergeCell ref="L534:M534"/>
    <mergeCell ref="L535:M535"/>
    <mergeCell ref="L536:M536"/>
    <mergeCell ref="L561:M561"/>
    <mergeCell ref="L563:M563"/>
    <mergeCell ref="L564:M564"/>
    <mergeCell ref="L565:M565"/>
    <mergeCell ref="L566:M566"/>
    <mergeCell ref="L556:M556"/>
    <mergeCell ref="L557:M557"/>
    <mergeCell ref="L558:M558"/>
    <mergeCell ref="L559:M559"/>
    <mergeCell ref="L560:M560"/>
    <mergeCell ref="P586:P587"/>
    <mergeCell ref="L589:M589"/>
    <mergeCell ref="L549:M549"/>
    <mergeCell ref="L550:M550"/>
    <mergeCell ref="L552:M552"/>
    <mergeCell ref="L553:M553"/>
    <mergeCell ref="L554:M554"/>
    <mergeCell ref="L555:M555"/>
    <mergeCell ref="C586:C587"/>
    <mergeCell ref="D586:D587"/>
    <mergeCell ref="L586:M587"/>
    <mergeCell ref="N586:N587"/>
    <mergeCell ref="O586:O587"/>
    <mergeCell ref="L573:M573"/>
    <mergeCell ref="L574:M574"/>
    <mergeCell ref="E585:E587"/>
    <mergeCell ref="F585:F587"/>
    <mergeCell ref="G585:G587"/>
    <mergeCell ref="H585:H587"/>
    <mergeCell ref="I585:I587"/>
    <mergeCell ref="J585:J587"/>
    <mergeCell ref="K585:K587"/>
    <mergeCell ref="L585:P585"/>
    <mergeCell ref="L567:M567"/>
    <mergeCell ref="L568:M568"/>
    <mergeCell ref="L570:M570"/>
    <mergeCell ref="L571:M571"/>
    <mergeCell ref="L572:M572"/>
    <mergeCell ref="L615:M615"/>
    <mergeCell ref="D584:K584"/>
    <mergeCell ref="D638:K638"/>
    <mergeCell ref="E639:E641"/>
    <mergeCell ref="F639:F641"/>
    <mergeCell ref="G639:G641"/>
    <mergeCell ref="H639:H641"/>
    <mergeCell ref="I639:I641"/>
    <mergeCell ref="J639:J641"/>
    <mergeCell ref="K639:K641"/>
    <mergeCell ref="L610:M610"/>
    <mergeCell ref="L611:M611"/>
    <mergeCell ref="L612:M612"/>
    <mergeCell ref="L614:M614"/>
    <mergeCell ref="L594:M594"/>
    <mergeCell ref="L603:M603"/>
    <mergeCell ref="L605:M605"/>
    <mergeCell ref="L607:M607"/>
    <mergeCell ref="L608:M608"/>
    <mergeCell ref="L609:M609"/>
    <mergeCell ref="L596:M596"/>
    <mergeCell ref="L597:M597"/>
    <mergeCell ref="L598:M598"/>
    <mergeCell ref="L599:M599"/>
    <mergeCell ref="L600:M600"/>
    <mergeCell ref="L601:M601"/>
    <mergeCell ref="L590:M590"/>
    <mergeCell ref="L591:M591"/>
    <mergeCell ref="L592:M592"/>
    <mergeCell ref="L593:M593"/>
    <mergeCell ref="L648:M648"/>
    <mergeCell ref="L649:M649"/>
    <mergeCell ref="L650:M650"/>
    <mergeCell ref="L651:M651"/>
    <mergeCell ref="L652:M652"/>
    <mergeCell ref="L653:M653"/>
    <mergeCell ref="L643:M643"/>
    <mergeCell ref="L644:M644"/>
    <mergeCell ref="L645:M645"/>
    <mergeCell ref="L646:M646"/>
    <mergeCell ref="L647:M647"/>
    <mergeCell ref="L639:P639"/>
    <mergeCell ref="C640:C641"/>
    <mergeCell ref="D640:D641"/>
    <mergeCell ref="L640:M641"/>
    <mergeCell ref="N640:N641"/>
    <mergeCell ref="O640:O641"/>
    <mergeCell ref="P640:P641"/>
    <mergeCell ref="L666:M666"/>
    <mergeCell ref="L667:M667"/>
    <mergeCell ref="L668:M668"/>
    <mergeCell ref="L670:M670"/>
    <mergeCell ref="L661:M661"/>
    <mergeCell ref="L662:M662"/>
    <mergeCell ref="L689:M689"/>
    <mergeCell ref="L663:M663"/>
    <mergeCell ref="L664:M664"/>
    <mergeCell ref="L665:M665"/>
    <mergeCell ref="L654:M654"/>
    <mergeCell ref="L656:M656"/>
    <mergeCell ref="L657:M657"/>
    <mergeCell ref="L658:M658"/>
    <mergeCell ref="L659:M659"/>
    <mergeCell ref="L660:M660"/>
    <mergeCell ref="L684:M684"/>
    <mergeCell ref="L685:M685"/>
    <mergeCell ref="L686:M686"/>
    <mergeCell ref="L687:M687"/>
    <mergeCell ref="D695:K695"/>
    <mergeCell ref="E697:E699"/>
    <mergeCell ref="F697:F699"/>
    <mergeCell ref="G697:G699"/>
    <mergeCell ref="H697:H699"/>
    <mergeCell ref="I697:I699"/>
    <mergeCell ref="L677:M677"/>
    <mergeCell ref="L678:M678"/>
    <mergeCell ref="L679:M679"/>
    <mergeCell ref="L681:M681"/>
    <mergeCell ref="L682:M682"/>
    <mergeCell ref="L683:M683"/>
    <mergeCell ref="L671:M671"/>
    <mergeCell ref="L672:M672"/>
    <mergeCell ref="L673:M673"/>
    <mergeCell ref="L674:M674"/>
    <mergeCell ref="L675:M675"/>
    <mergeCell ref="L676:M676"/>
    <mergeCell ref="L690:M690"/>
    <mergeCell ref="L691:M691"/>
    <mergeCell ref="L706:M706"/>
    <mergeCell ref="L707:M707"/>
    <mergeCell ref="L708:M708"/>
    <mergeCell ref="L709:M709"/>
    <mergeCell ref="L710:M710"/>
    <mergeCell ref="L711:M711"/>
    <mergeCell ref="L701:M701"/>
    <mergeCell ref="L702:M702"/>
    <mergeCell ref="L703:M703"/>
    <mergeCell ref="L704:M704"/>
    <mergeCell ref="L705:M705"/>
    <mergeCell ref="J697:J699"/>
    <mergeCell ref="K697:K699"/>
    <mergeCell ref="L697:P697"/>
    <mergeCell ref="C698:C699"/>
    <mergeCell ref="D698:D699"/>
    <mergeCell ref="L698:M699"/>
    <mergeCell ref="N698:N699"/>
    <mergeCell ref="O698:O699"/>
    <mergeCell ref="P698:P699"/>
    <mergeCell ref="L723:M723"/>
    <mergeCell ref="L724:M724"/>
    <mergeCell ref="L725:M725"/>
    <mergeCell ref="L726:M726"/>
    <mergeCell ref="L727:M727"/>
    <mergeCell ref="L717:M717"/>
    <mergeCell ref="L718:M718"/>
    <mergeCell ref="L719:M719"/>
    <mergeCell ref="L720:M720"/>
    <mergeCell ref="L721:M721"/>
    <mergeCell ref="L722:M722"/>
    <mergeCell ref="L712:M712"/>
    <mergeCell ref="L713:M713"/>
    <mergeCell ref="L714:M714"/>
    <mergeCell ref="L715:M715"/>
    <mergeCell ref="L716:M716"/>
    <mergeCell ref="L740:M740"/>
    <mergeCell ref="L741:M741"/>
    <mergeCell ref="L742:M742"/>
    <mergeCell ref="L743:M743"/>
    <mergeCell ref="L744:M744"/>
    <mergeCell ref="L745:M745"/>
    <mergeCell ref="L734:M734"/>
    <mergeCell ref="L735:M735"/>
    <mergeCell ref="L736:M736"/>
    <mergeCell ref="L737:M737"/>
    <mergeCell ref="L738:M738"/>
    <mergeCell ref="L739:M739"/>
    <mergeCell ref="L728:M728"/>
    <mergeCell ref="L729:M729"/>
    <mergeCell ref="L730:M730"/>
    <mergeCell ref="L731:M731"/>
    <mergeCell ref="L732:M732"/>
    <mergeCell ref="L733:M733"/>
    <mergeCell ref="L758:M758"/>
    <mergeCell ref="L759:M759"/>
    <mergeCell ref="L760:M760"/>
    <mergeCell ref="L761:M761"/>
    <mergeCell ref="L762:M762"/>
    <mergeCell ref="L754:P754"/>
    <mergeCell ref="C755:C756"/>
    <mergeCell ref="D755:D756"/>
    <mergeCell ref="L755:M756"/>
    <mergeCell ref="N755:N756"/>
    <mergeCell ref="O755:O756"/>
    <mergeCell ref="P755:P756"/>
    <mergeCell ref="L746:M746"/>
    <mergeCell ref="L747:M747"/>
    <mergeCell ref="L748:M748"/>
    <mergeCell ref="E754:E756"/>
    <mergeCell ref="F754:F756"/>
    <mergeCell ref="G754:G756"/>
    <mergeCell ref="H754:H756"/>
    <mergeCell ref="I754:I756"/>
    <mergeCell ref="J754:J756"/>
    <mergeCell ref="K754:K756"/>
    <mergeCell ref="L775:M775"/>
    <mergeCell ref="L776:M776"/>
    <mergeCell ref="L777:M777"/>
    <mergeCell ref="L778:M778"/>
    <mergeCell ref="L779:M779"/>
    <mergeCell ref="L780:M780"/>
    <mergeCell ref="L768:M768"/>
    <mergeCell ref="L769:M769"/>
    <mergeCell ref="L770:M770"/>
    <mergeCell ref="L772:M772"/>
    <mergeCell ref="L773:M773"/>
    <mergeCell ref="L774:M774"/>
    <mergeCell ref="L763:M763"/>
    <mergeCell ref="L764:M764"/>
    <mergeCell ref="L765:M765"/>
    <mergeCell ref="L766:M766"/>
    <mergeCell ref="L767:M767"/>
    <mergeCell ref="L793:M793"/>
    <mergeCell ref="L794:M794"/>
    <mergeCell ref="L795:M795"/>
    <mergeCell ref="L796:M796"/>
    <mergeCell ref="L797:M797"/>
    <mergeCell ref="L798:M798"/>
    <mergeCell ref="L786:M786"/>
    <mergeCell ref="L787:M787"/>
    <mergeCell ref="L789:M789"/>
    <mergeCell ref="L790:M790"/>
    <mergeCell ref="L791:M791"/>
    <mergeCell ref="L792:M792"/>
    <mergeCell ref="L781:M781"/>
    <mergeCell ref="L782:M782"/>
    <mergeCell ref="L783:M783"/>
    <mergeCell ref="L784:M784"/>
    <mergeCell ref="L785:M785"/>
    <mergeCell ref="L803:M803"/>
    <mergeCell ref="L804:M804"/>
    <mergeCell ref="L805:M805"/>
    <mergeCell ref="L806:M806"/>
    <mergeCell ref="L807:M807"/>
    <mergeCell ref="L808:M808"/>
    <mergeCell ref="L814:P814"/>
    <mergeCell ref="C815:C816"/>
    <mergeCell ref="D815:D816"/>
    <mergeCell ref="L815:M816"/>
    <mergeCell ref="N815:N816"/>
    <mergeCell ref="O815:O816"/>
    <mergeCell ref="P815:P816"/>
    <mergeCell ref="L799:M799"/>
    <mergeCell ref="L800:M800"/>
    <mergeCell ref="L801:M801"/>
    <mergeCell ref="E814:E816"/>
    <mergeCell ref="F814:F816"/>
    <mergeCell ref="G814:G816"/>
    <mergeCell ref="H814:H816"/>
    <mergeCell ref="I814:I816"/>
    <mergeCell ref="J814:J816"/>
    <mergeCell ref="K814:K816"/>
    <mergeCell ref="L824:M824"/>
    <mergeCell ref="L825:M825"/>
    <mergeCell ref="L826:M826"/>
    <mergeCell ref="L827:M827"/>
    <mergeCell ref="L828:M828"/>
    <mergeCell ref="L818:M818"/>
    <mergeCell ref="L819:M819"/>
    <mergeCell ref="L820:M820"/>
    <mergeCell ref="L821:M821"/>
    <mergeCell ref="L822:M822"/>
    <mergeCell ref="L823:M823"/>
    <mergeCell ref="L809:M809"/>
    <mergeCell ref="L810:M810"/>
    <mergeCell ref="L811:M811"/>
    <mergeCell ref="L812:M812"/>
    <mergeCell ref="L813:M813"/>
    <mergeCell ref="L817:M817"/>
    <mergeCell ref="L841:M841"/>
    <mergeCell ref="L842:M842"/>
    <mergeCell ref="L843:M843"/>
    <mergeCell ref="L846:M846"/>
    <mergeCell ref="L847:M847"/>
    <mergeCell ref="L848:M848"/>
    <mergeCell ref="L835:M835"/>
    <mergeCell ref="L836:M836"/>
    <mergeCell ref="L837:M837"/>
    <mergeCell ref="L838:M838"/>
    <mergeCell ref="L839:M839"/>
    <mergeCell ref="L840:M840"/>
    <mergeCell ref="L829:M829"/>
    <mergeCell ref="L830:M830"/>
    <mergeCell ref="L831:M831"/>
    <mergeCell ref="L832:M832"/>
    <mergeCell ref="L833:M833"/>
    <mergeCell ref="L834:M834"/>
    <mergeCell ref="L860:M860"/>
    <mergeCell ref="L861:M861"/>
    <mergeCell ref="L862:M862"/>
    <mergeCell ref="L863:M863"/>
    <mergeCell ref="E871:E873"/>
    <mergeCell ref="F871:F873"/>
    <mergeCell ref="G871:G873"/>
    <mergeCell ref="H871:H873"/>
    <mergeCell ref="I871:I873"/>
    <mergeCell ref="J871:J873"/>
    <mergeCell ref="L854:M854"/>
    <mergeCell ref="L855:M855"/>
    <mergeCell ref="L856:M856"/>
    <mergeCell ref="L857:M857"/>
    <mergeCell ref="L858:M858"/>
    <mergeCell ref="L859:M859"/>
    <mergeCell ref="L849:M849"/>
    <mergeCell ref="L850:M850"/>
    <mergeCell ref="L851:M851"/>
    <mergeCell ref="L852:M852"/>
    <mergeCell ref="L853:M853"/>
    <mergeCell ref="K933:K935"/>
    <mergeCell ref="L933:P933"/>
    <mergeCell ref="C934:C935"/>
    <mergeCell ref="D934:D935"/>
    <mergeCell ref="L934:M935"/>
    <mergeCell ref="N934:N935"/>
    <mergeCell ref="O934:O935"/>
    <mergeCell ref="P934:P935"/>
    <mergeCell ref="E933:E935"/>
    <mergeCell ref="F933:F935"/>
    <mergeCell ref="G933:G935"/>
    <mergeCell ref="H933:H935"/>
    <mergeCell ref="I933:I935"/>
    <mergeCell ref="J933:J935"/>
    <mergeCell ref="K871:K873"/>
    <mergeCell ref="L871:P871"/>
    <mergeCell ref="C872:C873"/>
    <mergeCell ref="D872:D873"/>
    <mergeCell ref="L872:M873"/>
    <mergeCell ref="N872:N873"/>
    <mergeCell ref="O872:O873"/>
    <mergeCell ref="P872:P873"/>
    <mergeCell ref="L875:M875"/>
    <mergeCell ref="L876:M876"/>
    <mergeCell ref="L877:M877"/>
    <mergeCell ref="L878:M878"/>
    <mergeCell ref="L879:M879"/>
    <mergeCell ref="L880:M880"/>
    <mergeCell ref="L881:M881"/>
    <mergeCell ref="L882:M882"/>
    <mergeCell ref="L883:M883"/>
    <mergeCell ref="L884:M884"/>
    <mergeCell ref="L946:M946"/>
    <mergeCell ref="L947:M947"/>
    <mergeCell ref="L948:M948"/>
    <mergeCell ref="L949:M949"/>
    <mergeCell ref="L950:M950"/>
    <mergeCell ref="L942:M942"/>
    <mergeCell ref="L943:M943"/>
    <mergeCell ref="L944:M944"/>
    <mergeCell ref="L945:M945"/>
    <mergeCell ref="L937:M937"/>
    <mergeCell ref="L938:M938"/>
    <mergeCell ref="L939:M939"/>
    <mergeCell ref="L940:M940"/>
    <mergeCell ref="L941:M941"/>
    <mergeCell ref="L963:M963"/>
    <mergeCell ref="L964:M964"/>
    <mergeCell ref="L965:M965"/>
    <mergeCell ref="L966:M966"/>
    <mergeCell ref="L967:M967"/>
    <mergeCell ref="L968:M968"/>
    <mergeCell ref="L957:M957"/>
    <mergeCell ref="L958:M958"/>
    <mergeCell ref="L959:M959"/>
    <mergeCell ref="L960:M960"/>
    <mergeCell ref="L961:M961"/>
    <mergeCell ref="L962:M962"/>
    <mergeCell ref="L951:M951"/>
    <mergeCell ref="L952:M952"/>
    <mergeCell ref="L953:M953"/>
    <mergeCell ref="L954:M954"/>
    <mergeCell ref="L955:M955"/>
    <mergeCell ref="L956:M956"/>
    <mergeCell ref="L983:M983"/>
    <mergeCell ref="L985:M985"/>
    <mergeCell ref="L986:M986"/>
    <mergeCell ref="L987:M987"/>
    <mergeCell ref="L988:M988"/>
    <mergeCell ref="E993:E995"/>
    <mergeCell ref="F993:F995"/>
    <mergeCell ref="G993:G995"/>
    <mergeCell ref="H993:H995"/>
    <mergeCell ref="I993:I995"/>
    <mergeCell ref="L976:M976"/>
    <mergeCell ref="L977:M977"/>
    <mergeCell ref="L978:M978"/>
    <mergeCell ref="L979:M979"/>
    <mergeCell ref="L980:M980"/>
    <mergeCell ref="L982:M982"/>
    <mergeCell ref="L969:M969"/>
    <mergeCell ref="L970:M970"/>
    <mergeCell ref="L971:M971"/>
    <mergeCell ref="L973:M973"/>
    <mergeCell ref="L974:M974"/>
    <mergeCell ref="L975:M975"/>
    <mergeCell ref="L1003:M1003"/>
    <mergeCell ref="L1004:M1004"/>
    <mergeCell ref="L1005:M1005"/>
    <mergeCell ref="L1007:M1007"/>
    <mergeCell ref="L1008:M1008"/>
    <mergeCell ref="L997:M997"/>
    <mergeCell ref="L998:M998"/>
    <mergeCell ref="L999:M999"/>
    <mergeCell ref="L1000:M1000"/>
    <mergeCell ref="L1001:M1001"/>
    <mergeCell ref="L1002:M1002"/>
    <mergeCell ref="J993:J995"/>
    <mergeCell ref="K993:K995"/>
    <mergeCell ref="L993:P993"/>
    <mergeCell ref="C994:C995"/>
    <mergeCell ref="D994:D995"/>
    <mergeCell ref="L994:M995"/>
    <mergeCell ref="N994:N995"/>
    <mergeCell ref="O994:O995"/>
    <mergeCell ref="P994:P995"/>
    <mergeCell ref="L1022:M1022"/>
    <mergeCell ref="L1023:M1023"/>
    <mergeCell ref="L1024:M1024"/>
    <mergeCell ref="L1025:M1025"/>
    <mergeCell ref="L1026:M1026"/>
    <mergeCell ref="L1027:M1027"/>
    <mergeCell ref="L1016:M1016"/>
    <mergeCell ref="L1018:M1018"/>
    <mergeCell ref="L1019:M1019"/>
    <mergeCell ref="L1020:M1020"/>
    <mergeCell ref="L1021:M1021"/>
    <mergeCell ref="L1010:M1010"/>
    <mergeCell ref="L1011:M1011"/>
    <mergeCell ref="L1012:M1012"/>
    <mergeCell ref="L1013:M1013"/>
    <mergeCell ref="L1014:M1014"/>
    <mergeCell ref="L1015:M1015"/>
    <mergeCell ref="L1039:M1039"/>
    <mergeCell ref="L1040:M1040"/>
    <mergeCell ref="L1041:M1041"/>
    <mergeCell ref="L1042:M1042"/>
    <mergeCell ref="L1043:M1043"/>
    <mergeCell ref="L1044:M1044"/>
    <mergeCell ref="L1034:M1034"/>
    <mergeCell ref="L1035:M1035"/>
    <mergeCell ref="L1036:M1036"/>
    <mergeCell ref="L1037:M1037"/>
    <mergeCell ref="L1028:M1028"/>
    <mergeCell ref="L1029:M1029"/>
    <mergeCell ref="L1030:M1030"/>
    <mergeCell ref="L1031:M1031"/>
    <mergeCell ref="L1032:M1032"/>
    <mergeCell ref="L1033:M1033"/>
    <mergeCell ref="P1053:P1054"/>
    <mergeCell ref="L1047:M1047"/>
    <mergeCell ref="L1048:M1048"/>
    <mergeCell ref="L1049:M1049"/>
    <mergeCell ref="L1050:M1050"/>
    <mergeCell ref="C1053:C1054"/>
    <mergeCell ref="D1053:D1054"/>
    <mergeCell ref="L1053:M1054"/>
    <mergeCell ref="N1053:N1054"/>
    <mergeCell ref="O1053:O1054"/>
    <mergeCell ref="L1045:M1045"/>
    <mergeCell ref="L1046:M1046"/>
    <mergeCell ref="E1052:E1054"/>
    <mergeCell ref="F1052:F1054"/>
    <mergeCell ref="G1052:G1054"/>
    <mergeCell ref="H1052:H1054"/>
    <mergeCell ref="I1052:I1054"/>
    <mergeCell ref="J1052:J1054"/>
    <mergeCell ref="K1052:K1054"/>
    <mergeCell ref="L1052:P1052"/>
    <mergeCell ref="L1067:M1067"/>
    <mergeCell ref="L1060:M1060"/>
    <mergeCell ref="L1061:M1061"/>
    <mergeCell ref="L1062:M1062"/>
    <mergeCell ref="L1063:M1063"/>
    <mergeCell ref="L1064:M1064"/>
    <mergeCell ref="L1065:M1065"/>
    <mergeCell ref="L1055:M1055"/>
    <mergeCell ref="L1056:M1056"/>
    <mergeCell ref="L1057:M1057"/>
    <mergeCell ref="L1058:M1058"/>
    <mergeCell ref="L1059:M1059"/>
    <mergeCell ref="L1080:M1080"/>
    <mergeCell ref="L1081:M1081"/>
    <mergeCell ref="L1082:M1082"/>
    <mergeCell ref="L1083:M1083"/>
    <mergeCell ref="L1084:M1084"/>
    <mergeCell ref="L1085:M1085"/>
    <mergeCell ref="L1072:M1072"/>
    <mergeCell ref="L1073:M1073"/>
    <mergeCell ref="L1075:M1075"/>
    <mergeCell ref="L1076:M1076"/>
    <mergeCell ref="L1077:M1077"/>
    <mergeCell ref="L1079:M1079"/>
    <mergeCell ref="L1068:M1068"/>
    <mergeCell ref="L1069:M1069"/>
    <mergeCell ref="L1070:M1070"/>
    <mergeCell ref="L1071:M1071"/>
    <mergeCell ref="D1099:K1099"/>
    <mergeCell ref="D1100:K1100"/>
    <mergeCell ref="E1111:E1113"/>
    <mergeCell ref="F1111:F1113"/>
    <mergeCell ref="G1111:G1113"/>
    <mergeCell ref="H1111:H1113"/>
    <mergeCell ref="I1111:I1113"/>
    <mergeCell ref="J1111:J1113"/>
    <mergeCell ref="K1111:K1113"/>
    <mergeCell ref="D1110:K1110"/>
    <mergeCell ref="L1093:M1093"/>
    <mergeCell ref="L1094:M1094"/>
    <mergeCell ref="L1095:M1095"/>
    <mergeCell ref="L1096:M1096"/>
    <mergeCell ref="L1097:M1097"/>
    <mergeCell ref="L1098:M1098"/>
    <mergeCell ref="L1086:M1086"/>
    <mergeCell ref="L1087:M1087"/>
    <mergeCell ref="L1088:M1088"/>
    <mergeCell ref="L1089:M1089"/>
    <mergeCell ref="L1091:M1091"/>
    <mergeCell ref="L1092:M1092"/>
    <mergeCell ref="C1171:C1172"/>
    <mergeCell ref="D1171:D1172"/>
    <mergeCell ref="N1171:N1172"/>
    <mergeCell ref="O1171:O1172"/>
    <mergeCell ref="P1171:P1172"/>
    <mergeCell ref="E1170:E1172"/>
    <mergeCell ref="F1170:F1172"/>
    <mergeCell ref="G1170:G1172"/>
    <mergeCell ref="H1170:H1172"/>
    <mergeCell ref="I1170:I1172"/>
    <mergeCell ref="J1170:J1172"/>
    <mergeCell ref="L1111:P1111"/>
    <mergeCell ref="C1112:C1113"/>
    <mergeCell ref="D1112:D1113"/>
    <mergeCell ref="N1112:N1113"/>
    <mergeCell ref="O1112:O1113"/>
    <mergeCell ref="P1112:P1113"/>
    <mergeCell ref="L1112:L1113"/>
    <mergeCell ref="M1112:M1113"/>
    <mergeCell ref="L1189:M1189"/>
    <mergeCell ref="L1190:M1190"/>
    <mergeCell ref="L1191:M1191"/>
    <mergeCell ref="L1192:M1192"/>
    <mergeCell ref="L1179:M1179"/>
    <mergeCell ref="L1181:M1181"/>
    <mergeCell ref="L1182:M1182"/>
    <mergeCell ref="L1183:M1183"/>
    <mergeCell ref="L1184:M1184"/>
    <mergeCell ref="L1185:M1185"/>
    <mergeCell ref="D1169:K1169"/>
    <mergeCell ref="L1174:M1174"/>
    <mergeCell ref="L1175:M1175"/>
    <mergeCell ref="L1176:M1176"/>
    <mergeCell ref="L1177:M1177"/>
    <mergeCell ref="L1178:M1178"/>
    <mergeCell ref="K1170:K1172"/>
    <mergeCell ref="L1170:P1170"/>
    <mergeCell ref="L1216:M1216"/>
    <mergeCell ref="L1212:P1212"/>
    <mergeCell ref="C1213:C1214"/>
    <mergeCell ref="D1213:D1214"/>
    <mergeCell ref="L1213:M1214"/>
    <mergeCell ref="N1213:N1214"/>
    <mergeCell ref="O1213:O1214"/>
    <mergeCell ref="P1213:P1214"/>
    <mergeCell ref="L1209:M1209"/>
    <mergeCell ref="L1171:M1172"/>
    <mergeCell ref="D1211:K1211"/>
    <mergeCell ref="E1212:E1214"/>
    <mergeCell ref="F1212:F1214"/>
    <mergeCell ref="G1212:G1214"/>
    <mergeCell ref="H1212:H1214"/>
    <mergeCell ref="I1212:I1214"/>
    <mergeCell ref="J1212:J1214"/>
    <mergeCell ref="K1212:K1214"/>
    <mergeCell ref="L1200:M1200"/>
    <mergeCell ref="L1202:M1202"/>
    <mergeCell ref="L1203:M1203"/>
    <mergeCell ref="L1204:M1204"/>
    <mergeCell ref="L1205:M1205"/>
    <mergeCell ref="L1207:M1207"/>
    <mergeCell ref="L1193:M1193"/>
    <mergeCell ref="L1194:M1194"/>
    <mergeCell ref="L1196:M1196"/>
    <mergeCell ref="L1197:M1197"/>
    <mergeCell ref="L1198:M1198"/>
    <mergeCell ref="L1199:M1199"/>
    <mergeCell ref="L1186:M1186"/>
    <mergeCell ref="L1187:M1187"/>
    <mergeCell ref="K1279:K1281"/>
    <mergeCell ref="L1279:P1279"/>
    <mergeCell ref="C1280:C1281"/>
    <mergeCell ref="D1280:D1281"/>
    <mergeCell ref="L1280:L1281"/>
    <mergeCell ref="M1280:M1281"/>
    <mergeCell ref="N1280:N1281"/>
    <mergeCell ref="O1280:O1281"/>
    <mergeCell ref="P1280:P1281"/>
    <mergeCell ref="E1279:E1281"/>
    <mergeCell ref="F1279:F1281"/>
    <mergeCell ref="G1279:G1281"/>
    <mergeCell ref="H1279:H1281"/>
    <mergeCell ref="I1279:I1281"/>
    <mergeCell ref="J1279:J1281"/>
    <mergeCell ref="P1223:P1224"/>
    <mergeCell ref="D1221:K1221"/>
    <mergeCell ref="L1223:L1224"/>
    <mergeCell ref="M1223:M1224"/>
    <mergeCell ref="E1222:E1224"/>
    <mergeCell ref="F1222:F1224"/>
    <mergeCell ref="G1222:G1224"/>
    <mergeCell ref="H1222:H1224"/>
    <mergeCell ref="I1222:I1224"/>
    <mergeCell ref="J1222:J1224"/>
    <mergeCell ref="C1223:C1224"/>
    <mergeCell ref="D1223:D1224"/>
    <mergeCell ref="N1223:N1224"/>
    <mergeCell ref="O1223:O1224"/>
    <mergeCell ref="K1222:K1224"/>
    <mergeCell ref="L1222:P1222"/>
    <mergeCell ref="L1314:M1314"/>
    <mergeCell ref="L1315:M1315"/>
    <mergeCell ref="L1316:M1316"/>
    <mergeCell ref="L1318:M1318"/>
    <mergeCell ref="L1305:M1305"/>
    <mergeCell ref="L1306:M1306"/>
    <mergeCell ref="L1307:M1307"/>
    <mergeCell ref="L1309:M1309"/>
    <mergeCell ref="L1310:M1310"/>
    <mergeCell ref="L1311:M1311"/>
    <mergeCell ref="L1301:P1301"/>
    <mergeCell ref="C1302:C1303"/>
    <mergeCell ref="D1302:D1303"/>
    <mergeCell ref="N1302:N1303"/>
    <mergeCell ref="O1302:O1303"/>
    <mergeCell ref="P1302:P1303"/>
    <mergeCell ref="D1300:K1300"/>
    <mergeCell ref="E1301:E1303"/>
    <mergeCell ref="F1301:F1303"/>
    <mergeCell ref="G1301:G1303"/>
    <mergeCell ref="H1301:H1303"/>
    <mergeCell ref="I1301:I1303"/>
    <mergeCell ref="J1301:J1303"/>
    <mergeCell ref="K1301:K1303"/>
    <mergeCell ref="L1308:M1308"/>
    <mergeCell ref="L1337:P1337"/>
    <mergeCell ref="C1338:C1339"/>
    <mergeCell ref="D1338:D1339"/>
    <mergeCell ref="L1338:L1339"/>
    <mergeCell ref="M1338:M1339"/>
    <mergeCell ref="N1338:N1339"/>
    <mergeCell ref="O1338:O1339"/>
    <mergeCell ref="P1338:P1339"/>
    <mergeCell ref="L1332:M1332"/>
    <mergeCell ref="L1302:M1303"/>
    <mergeCell ref="D1336:K1336"/>
    <mergeCell ref="E1337:E1339"/>
    <mergeCell ref="F1337:F1339"/>
    <mergeCell ref="G1337:G1339"/>
    <mergeCell ref="H1337:H1339"/>
    <mergeCell ref="I1337:I1339"/>
    <mergeCell ref="J1337:J1339"/>
    <mergeCell ref="K1337:K1339"/>
    <mergeCell ref="L1326:M1326"/>
    <mergeCell ref="L1327:M1327"/>
    <mergeCell ref="L1328:M1328"/>
    <mergeCell ref="L1329:M1329"/>
    <mergeCell ref="L1330:M1330"/>
    <mergeCell ref="L1331:M1331"/>
    <mergeCell ref="L1319:M1319"/>
    <mergeCell ref="L1320:M1320"/>
    <mergeCell ref="L1322:M1322"/>
    <mergeCell ref="L1323:M1323"/>
    <mergeCell ref="L1324:M1324"/>
    <mergeCell ref="L1325:M1325"/>
    <mergeCell ref="L1312:M1312"/>
    <mergeCell ref="L1313:M1313"/>
    <mergeCell ref="D1370:K1370"/>
    <mergeCell ref="L1374:M1374"/>
    <mergeCell ref="L1375:M1375"/>
    <mergeCell ref="L1376:M1376"/>
    <mergeCell ref="L1377:M1377"/>
    <mergeCell ref="L1378:M1378"/>
    <mergeCell ref="K1371:K1373"/>
    <mergeCell ref="L1371:P1371"/>
    <mergeCell ref="C1372:C1373"/>
    <mergeCell ref="D1372:D1373"/>
    <mergeCell ref="L1372:M1373"/>
    <mergeCell ref="N1372:N1373"/>
    <mergeCell ref="O1372:O1373"/>
    <mergeCell ref="P1372:P1373"/>
    <mergeCell ref="E1371:E1373"/>
    <mergeCell ref="F1371:F1373"/>
    <mergeCell ref="G1371:G1373"/>
    <mergeCell ref="H1371:H1373"/>
    <mergeCell ref="I1371:I1373"/>
    <mergeCell ref="J1371:J1373"/>
    <mergeCell ref="L1395:M1395"/>
    <mergeCell ref="L1396:M1396"/>
    <mergeCell ref="L1397:M1397"/>
    <mergeCell ref="L1398:M1398"/>
    <mergeCell ref="L1399:M1399"/>
    <mergeCell ref="L1400:M1400"/>
    <mergeCell ref="L1391:P1391"/>
    <mergeCell ref="C1392:C1393"/>
    <mergeCell ref="D1392:D1393"/>
    <mergeCell ref="L1392:M1393"/>
    <mergeCell ref="N1392:N1393"/>
    <mergeCell ref="O1392:O1393"/>
    <mergeCell ref="P1392:P1393"/>
    <mergeCell ref="L1379:M1379"/>
    <mergeCell ref="L1380:M1380"/>
    <mergeCell ref="D1390:K1390"/>
    <mergeCell ref="E1391:E1393"/>
    <mergeCell ref="F1391:F1393"/>
    <mergeCell ref="G1391:G1393"/>
    <mergeCell ref="H1391:H1393"/>
    <mergeCell ref="I1391:I1393"/>
    <mergeCell ref="J1391:J1393"/>
    <mergeCell ref="K1391:K1393"/>
    <mergeCell ref="L1413:M1413"/>
    <mergeCell ref="L1414:M1414"/>
    <mergeCell ref="L1415:M1415"/>
    <mergeCell ref="L1416:M1416"/>
    <mergeCell ref="L1417:M1417"/>
    <mergeCell ref="L1418:M1418"/>
    <mergeCell ref="L1407:M1407"/>
    <mergeCell ref="L1408:M1408"/>
    <mergeCell ref="L1409:M1409"/>
    <mergeCell ref="L1410:M1410"/>
    <mergeCell ref="L1411:M1411"/>
    <mergeCell ref="L1412:M1412"/>
    <mergeCell ref="L1401:M1401"/>
    <mergeCell ref="L1402:M1402"/>
    <mergeCell ref="L1403:M1403"/>
    <mergeCell ref="L1404:M1404"/>
    <mergeCell ref="L1405:M1405"/>
    <mergeCell ref="L1406:M1406"/>
    <mergeCell ref="L1460:M1460"/>
    <mergeCell ref="L1434:M1434"/>
    <mergeCell ref="L1435:M1435"/>
    <mergeCell ref="L1436:M1436"/>
    <mergeCell ref="L1452:M1452"/>
    <mergeCell ref="L1453:M1453"/>
    <mergeCell ref="L1454:M1454"/>
    <mergeCell ref="L1427:M1427"/>
    <mergeCell ref="L1428:M1428"/>
    <mergeCell ref="L1429:M1429"/>
    <mergeCell ref="L1431:M1431"/>
    <mergeCell ref="L1432:M1432"/>
    <mergeCell ref="L1433:M1433"/>
    <mergeCell ref="L1419:M1419"/>
    <mergeCell ref="L1420:M1420"/>
    <mergeCell ref="L1423:M1423"/>
    <mergeCell ref="L1424:M1424"/>
    <mergeCell ref="L1425:M1425"/>
    <mergeCell ref="L1426:M1426"/>
    <mergeCell ref="L1468:M1468"/>
    <mergeCell ref="L1470:M1470"/>
    <mergeCell ref="L1471:M1471"/>
    <mergeCell ref="L1472:M1472"/>
    <mergeCell ref="L1473:M1473"/>
    <mergeCell ref="L1474:M1474"/>
    <mergeCell ref="P1449:P1450"/>
    <mergeCell ref="L1464:M1464"/>
    <mergeCell ref="L1465:M1465"/>
    <mergeCell ref="L1466:M1466"/>
    <mergeCell ref="L1467:M1467"/>
    <mergeCell ref="L1469:M1469"/>
    <mergeCell ref="C1449:C1450"/>
    <mergeCell ref="D1449:D1450"/>
    <mergeCell ref="L1449:M1450"/>
    <mergeCell ref="N1449:N1450"/>
    <mergeCell ref="O1449:O1450"/>
    <mergeCell ref="L1461:M1461"/>
    <mergeCell ref="L1462:M1462"/>
    <mergeCell ref="E1448:E1450"/>
    <mergeCell ref="F1448:F1450"/>
    <mergeCell ref="G1448:G1450"/>
    <mergeCell ref="H1448:H1450"/>
    <mergeCell ref="I1448:I1450"/>
    <mergeCell ref="J1448:J1450"/>
    <mergeCell ref="K1448:K1450"/>
    <mergeCell ref="L1448:P1448"/>
    <mergeCell ref="L1455:M1455"/>
    <mergeCell ref="L1456:M1456"/>
    <mergeCell ref="L1457:M1457"/>
    <mergeCell ref="L1458:M1458"/>
    <mergeCell ref="L1459:M1459"/>
    <mergeCell ref="C1508:C1509"/>
    <mergeCell ref="L1488:M1488"/>
    <mergeCell ref="D1490:K1490"/>
    <mergeCell ref="L1495:M1495"/>
    <mergeCell ref="L1496:M1496"/>
    <mergeCell ref="L1497:M1497"/>
    <mergeCell ref="L1498:M1498"/>
    <mergeCell ref="K1498:K1505"/>
    <mergeCell ref="L1482:M1482"/>
    <mergeCell ref="L1483:M1483"/>
    <mergeCell ref="L1484:M1484"/>
    <mergeCell ref="L1485:M1485"/>
    <mergeCell ref="L1486:M1486"/>
    <mergeCell ref="L1487:M1487"/>
    <mergeCell ref="L1476:M1476"/>
    <mergeCell ref="L1477:M1477"/>
    <mergeCell ref="L1478:M1478"/>
    <mergeCell ref="L1479:M1479"/>
    <mergeCell ref="L1480:M1480"/>
    <mergeCell ref="L1481:M1481"/>
    <mergeCell ref="C1492:C1493"/>
    <mergeCell ref="D1492:D1493"/>
    <mergeCell ref="L1492:M1493"/>
    <mergeCell ref="N1492:N1493"/>
    <mergeCell ref="O1492:O1493"/>
    <mergeCell ref="L1505:M1505"/>
    <mergeCell ref="E1491:E1493"/>
    <mergeCell ref="F1491:F1493"/>
    <mergeCell ref="G1491:G1493"/>
    <mergeCell ref="H1491:H1493"/>
    <mergeCell ref="I1491:I1493"/>
    <mergeCell ref="J1491:J1493"/>
    <mergeCell ref="K1491:K1493"/>
    <mergeCell ref="L1491:P1491"/>
    <mergeCell ref="P1492:P1493"/>
    <mergeCell ref="L1499:M1499"/>
    <mergeCell ref="L1500:M1500"/>
    <mergeCell ref="L1501:M1501"/>
    <mergeCell ref="L1502:M1502"/>
    <mergeCell ref="L1503:M1503"/>
    <mergeCell ref="L1504:M1504"/>
    <mergeCell ref="L1524:M1524"/>
    <mergeCell ref="L1525:M1525"/>
    <mergeCell ref="L1526:M1526"/>
    <mergeCell ref="L1527:M1527"/>
    <mergeCell ref="L1528:M1528"/>
    <mergeCell ref="L1529:M1529"/>
    <mergeCell ref="L1517:M1517"/>
    <mergeCell ref="L1518:M1518"/>
    <mergeCell ref="L1519:M1519"/>
    <mergeCell ref="L1520:M1520"/>
    <mergeCell ref="L1522:M1522"/>
    <mergeCell ref="L1523:M1523"/>
    <mergeCell ref="D1506:K1506"/>
    <mergeCell ref="L1511:M1511"/>
    <mergeCell ref="L1513:M1513"/>
    <mergeCell ref="L1514:M1514"/>
    <mergeCell ref="L1515:M1515"/>
    <mergeCell ref="L1516:M1516"/>
    <mergeCell ref="J1507:J1509"/>
    <mergeCell ref="K1507:K1509"/>
    <mergeCell ref="L1507:P1507"/>
    <mergeCell ref="P1508:P1509"/>
    <mergeCell ref="L1512:M1512"/>
    <mergeCell ref="L1521:M1521"/>
    <mergeCell ref="L1553:M1553"/>
    <mergeCell ref="L1554:M1554"/>
    <mergeCell ref="L1542:M1542"/>
    <mergeCell ref="L1543:M1543"/>
    <mergeCell ref="L1544:M1544"/>
    <mergeCell ref="L1545:M1545"/>
    <mergeCell ref="L1546:M1546"/>
    <mergeCell ref="L1547:M1547"/>
    <mergeCell ref="L1537:M1537"/>
    <mergeCell ref="L1538:M1538"/>
    <mergeCell ref="L1539:M1539"/>
    <mergeCell ref="L1540:M1540"/>
    <mergeCell ref="L1541:M1541"/>
    <mergeCell ref="L1531:M1531"/>
    <mergeCell ref="L1532:M1532"/>
    <mergeCell ref="L1533:M1533"/>
    <mergeCell ref="L1534:M1534"/>
    <mergeCell ref="L1535:M1535"/>
    <mergeCell ref="L1536:M1536"/>
    <mergeCell ref="L1565:P1565"/>
    <mergeCell ref="C1566:C1567"/>
    <mergeCell ref="D1566:D1567"/>
    <mergeCell ref="L1566:M1567"/>
    <mergeCell ref="N1566:N1567"/>
    <mergeCell ref="O1566:O1567"/>
    <mergeCell ref="P1566:P1567"/>
    <mergeCell ref="D1564:K1564"/>
    <mergeCell ref="E1565:E1567"/>
    <mergeCell ref="F1565:F1567"/>
    <mergeCell ref="G1565:G1567"/>
    <mergeCell ref="H1565:H1567"/>
    <mergeCell ref="I1565:I1567"/>
    <mergeCell ref="J1565:J1567"/>
    <mergeCell ref="K1565:K1567"/>
    <mergeCell ref="D1508:D1509"/>
    <mergeCell ref="L1508:M1509"/>
    <mergeCell ref="N1508:N1509"/>
    <mergeCell ref="O1508:O1509"/>
    <mergeCell ref="L1555:M1555"/>
    <mergeCell ref="L1556:M1556"/>
    <mergeCell ref="L1558:M1558"/>
    <mergeCell ref="L1559:M1559"/>
    <mergeCell ref="E1507:E1509"/>
    <mergeCell ref="F1507:F1509"/>
    <mergeCell ref="G1507:G1509"/>
    <mergeCell ref="H1507:H1509"/>
    <mergeCell ref="I1507:I1509"/>
    <mergeCell ref="L1548:M1548"/>
    <mergeCell ref="L1549:M1549"/>
    <mergeCell ref="L1550:M1550"/>
    <mergeCell ref="L1551:M1551"/>
    <mergeCell ref="L1588:M1588"/>
    <mergeCell ref="L1589:M1589"/>
    <mergeCell ref="L1590:M1590"/>
    <mergeCell ref="L1591:M1591"/>
    <mergeCell ref="L1592:M1592"/>
    <mergeCell ref="L1576:M1576"/>
    <mergeCell ref="L1577:M1577"/>
    <mergeCell ref="D1579:K1579"/>
    <mergeCell ref="L1584:M1584"/>
    <mergeCell ref="L1585:M1585"/>
    <mergeCell ref="L1586:M1586"/>
    <mergeCell ref="E1580:E1582"/>
    <mergeCell ref="F1580:F1582"/>
    <mergeCell ref="G1580:G1582"/>
    <mergeCell ref="H1580:H1582"/>
    <mergeCell ref="L1569:M1569"/>
    <mergeCell ref="L1570:M1570"/>
    <mergeCell ref="L1571:M1571"/>
    <mergeCell ref="L1572:M1572"/>
    <mergeCell ref="L1574:M1574"/>
    <mergeCell ref="L1575:M1575"/>
    <mergeCell ref="P1581:P1582"/>
    <mergeCell ref="D1617:K1617"/>
    <mergeCell ref="E1618:E1620"/>
    <mergeCell ref="F1618:F1620"/>
    <mergeCell ref="G1618:G1620"/>
    <mergeCell ref="H1618:H1620"/>
    <mergeCell ref="I1618:I1620"/>
    <mergeCell ref="J1618:J1620"/>
    <mergeCell ref="K1618:K1620"/>
    <mergeCell ref="L1618:P1618"/>
    <mergeCell ref="I1580:I1582"/>
    <mergeCell ref="J1580:J1582"/>
    <mergeCell ref="K1580:K1582"/>
    <mergeCell ref="L1580:P1580"/>
    <mergeCell ref="C1581:C1582"/>
    <mergeCell ref="D1581:D1582"/>
    <mergeCell ref="L1581:M1582"/>
    <mergeCell ref="N1581:N1582"/>
    <mergeCell ref="O1581:O1582"/>
    <mergeCell ref="L1599:M1599"/>
    <mergeCell ref="L1600:M1600"/>
    <mergeCell ref="L1601:M1601"/>
    <mergeCell ref="L1602:M1602"/>
    <mergeCell ref="L1604:M1604"/>
    <mergeCell ref="L1605:M1605"/>
    <mergeCell ref="L1593:M1593"/>
    <mergeCell ref="L1594:M1594"/>
    <mergeCell ref="L1595:M1595"/>
    <mergeCell ref="L1596:M1596"/>
    <mergeCell ref="L1597:M1597"/>
    <mergeCell ref="L1598:M1598"/>
    <mergeCell ref="L1587:M1587"/>
    <mergeCell ref="L1626:M1626"/>
    <mergeCell ref="L1627:M1627"/>
    <mergeCell ref="L1628:M1628"/>
    <mergeCell ref="L1629:M1629"/>
    <mergeCell ref="L1630:M1630"/>
    <mergeCell ref="L1631:M1631"/>
    <mergeCell ref="P1619:P1620"/>
    <mergeCell ref="L1621:M1621"/>
    <mergeCell ref="L1622:M1622"/>
    <mergeCell ref="L1623:M1623"/>
    <mergeCell ref="L1624:M1624"/>
    <mergeCell ref="L1625:M1625"/>
    <mergeCell ref="C1619:C1620"/>
    <mergeCell ref="D1619:D1620"/>
    <mergeCell ref="L1619:M1620"/>
    <mergeCell ref="N1619:N1620"/>
    <mergeCell ref="O1619:O1620"/>
    <mergeCell ref="L1645:M1645"/>
    <mergeCell ref="L1646:M1646"/>
    <mergeCell ref="L1647:M1647"/>
    <mergeCell ref="L1648:M1648"/>
    <mergeCell ref="L1649:M1649"/>
    <mergeCell ref="L1650:M1650"/>
    <mergeCell ref="L1639:M1639"/>
    <mergeCell ref="L1640:M1640"/>
    <mergeCell ref="L1641:M1641"/>
    <mergeCell ref="L1642:M1642"/>
    <mergeCell ref="L1643:M1643"/>
    <mergeCell ref="L1644:M1644"/>
    <mergeCell ref="L1632:M1632"/>
    <mergeCell ref="L1633:M1633"/>
    <mergeCell ref="L1634:M1634"/>
    <mergeCell ref="L1635:M1635"/>
    <mergeCell ref="L1636:M1636"/>
    <mergeCell ref="L1638:M1638"/>
    <mergeCell ref="L1637:M1637"/>
    <mergeCell ref="L1664:M1664"/>
    <mergeCell ref="L1665:M1665"/>
    <mergeCell ref="L1666:M1666"/>
    <mergeCell ref="L1667:M1667"/>
    <mergeCell ref="D1677:K1677"/>
    <mergeCell ref="L1682:M1682"/>
    <mergeCell ref="L1657:M1657"/>
    <mergeCell ref="L1658:M1658"/>
    <mergeCell ref="L1661:M1661"/>
    <mergeCell ref="L1662:M1662"/>
    <mergeCell ref="L1663:M1663"/>
    <mergeCell ref="L1651:M1651"/>
    <mergeCell ref="L1652:M1652"/>
    <mergeCell ref="L1653:M1653"/>
    <mergeCell ref="L1654:M1654"/>
    <mergeCell ref="L1655:M1655"/>
    <mergeCell ref="L1656:M1656"/>
    <mergeCell ref="K1678:K1680"/>
    <mergeCell ref="L1678:P1678"/>
    <mergeCell ref="P1679:P1680"/>
    <mergeCell ref="L1660:M1660"/>
    <mergeCell ref="L1708:M1708"/>
    <mergeCell ref="L1710:M1710"/>
    <mergeCell ref="L1711:M1711"/>
    <mergeCell ref="L1714:M1714"/>
    <mergeCell ref="L1715:M1715"/>
    <mergeCell ref="L1702:M1702"/>
    <mergeCell ref="L1703:M1703"/>
    <mergeCell ref="L1704:M1704"/>
    <mergeCell ref="L1705:M1705"/>
    <mergeCell ref="L1706:M1706"/>
    <mergeCell ref="L1707:M1707"/>
    <mergeCell ref="L1696:M1696"/>
    <mergeCell ref="L1697:M1697"/>
    <mergeCell ref="L1698:M1698"/>
    <mergeCell ref="L1699:M1699"/>
    <mergeCell ref="L1700:M1700"/>
    <mergeCell ref="L1701:M1701"/>
    <mergeCell ref="L1712:M1712"/>
    <mergeCell ref="L1689:M1689"/>
    <mergeCell ref="L1690:M1690"/>
    <mergeCell ref="L1691:M1691"/>
    <mergeCell ref="L1692:M1692"/>
    <mergeCell ref="L1694:M1694"/>
    <mergeCell ref="L1695:M1695"/>
    <mergeCell ref="L1683:M1683"/>
    <mergeCell ref="L1684:M1684"/>
    <mergeCell ref="L1685:M1685"/>
    <mergeCell ref="L1686:M1686"/>
    <mergeCell ref="L1687:M1687"/>
    <mergeCell ref="L1688:M1688"/>
    <mergeCell ref="L1781:M1781"/>
    <mergeCell ref="L1779:M1779"/>
    <mergeCell ref="L1780:M1780"/>
    <mergeCell ref="O1788:O1789"/>
    <mergeCell ref="C1735:C1736"/>
    <mergeCell ref="D1735:D1736"/>
    <mergeCell ref="L1735:M1736"/>
    <mergeCell ref="N1735:N1736"/>
    <mergeCell ref="O1735:O1736"/>
    <mergeCell ref="D1733:K1733"/>
    <mergeCell ref="E1734:E1736"/>
    <mergeCell ref="F1734:F1736"/>
    <mergeCell ref="G1734:G1736"/>
    <mergeCell ref="H1734:H1736"/>
    <mergeCell ref="I1734:I1736"/>
    <mergeCell ref="J1734:J1736"/>
    <mergeCell ref="K1734:K1736"/>
    <mergeCell ref="L1734:P1734"/>
    <mergeCell ref="L1758:M1758"/>
    <mergeCell ref="L1759:M1759"/>
    <mergeCell ref="C1679:C1680"/>
    <mergeCell ref="D1679:D1680"/>
    <mergeCell ref="L1679:M1680"/>
    <mergeCell ref="N1679:N1680"/>
    <mergeCell ref="O1679:O1680"/>
    <mergeCell ref="L1716:M1716"/>
    <mergeCell ref="L1717:M1717"/>
    <mergeCell ref="E1678:E1680"/>
    <mergeCell ref="F1678:F1680"/>
    <mergeCell ref="G1678:G1680"/>
    <mergeCell ref="H1678:H1680"/>
    <mergeCell ref="I1678:I1680"/>
    <mergeCell ref="J1678:J1680"/>
    <mergeCell ref="D1750:K1750"/>
    <mergeCell ref="L1755:M1755"/>
    <mergeCell ref="L1756:M1756"/>
    <mergeCell ref="L1757:M1757"/>
    <mergeCell ref="K1751:K1753"/>
    <mergeCell ref="L1751:P1751"/>
    <mergeCell ref="P1752:P1753"/>
    <mergeCell ref="L1744:M1744"/>
    <mergeCell ref="L1745:M1745"/>
    <mergeCell ref="L1746:M1746"/>
    <mergeCell ref="L1747:M1747"/>
    <mergeCell ref="L1748:M1748"/>
    <mergeCell ref="P1735:P1736"/>
    <mergeCell ref="L1738:M1738"/>
    <mergeCell ref="L1739:M1739"/>
    <mergeCell ref="L1740:M1740"/>
    <mergeCell ref="L1741:M1741"/>
    <mergeCell ref="L1742:M1742"/>
    <mergeCell ref="C1752:C1753"/>
    <mergeCell ref="D1752:D1753"/>
    <mergeCell ref="L1752:M1753"/>
    <mergeCell ref="N1752:N1753"/>
    <mergeCell ref="O1752:O1753"/>
    <mergeCell ref="L1774:M1774"/>
    <mergeCell ref="L1775:M1775"/>
    <mergeCell ref="L1776:M1776"/>
    <mergeCell ref="L1777:M1777"/>
    <mergeCell ref="E1751:E1753"/>
    <mergeCell ref="F1751:F1753"/>
    <mergeCell ref="G1751:G1753"/>
    <mergeCell ref="H1751:H1753"/>
    <mergeCell ref="I1751:I1753"/>
    <mergeCell ref="J1751:J1753"/>
    <mergeCell ref="L1767:M1767"/>
    <mergeCell ref="L1768:M1768"/>
    <mergeCell ref="L1769:M1769"/>
    <mergeCell ref="L1770:M1770"/>
    <mergeCell ref="L1771:M1771"/>
    <mergeCell ref="L1772:M1772"/>
    <mergeCell ref="L1760:M1760"/>
    <mergeCell ref="L1761:M1761"/>
    <mergeCell ref="L1762:M1762"/>
    <mergeCell ref="L1763:M1763"/>
    <mergeCell ref="L1765:M1765"/>
    <mergeCell ref="L1766:M1766"/>
    <mergeCell ref="D1786:K1786"/>
    <mergeCell ref="E1787:E1789"/>
    <mergeCell ref="F1787:F1789"/>
    <mergeCell ref="G1787:G1789"/>
    <mergeCell ref="H1787:H1789"/>
    <mergeCell ref="I1787:I1789"/>
    <mergeCell ref="J1787:J1789"/>
    <mergeCell ref="K1787:K1789"/>
    <mergeCell ref="L1805:M1805"/>
    <mergeCell ref="L1806:M1806"/>
    <mergeCell ref="L1808:M1808"/>
    <mergeCell ref="L1809:M1809"/>
    <mergeCell ref="L1810:M1810"/>
    <mergeCell ref="L1811:M1811"/>
    <mergeCell ref="L1798:M1798"/>
    <mergeCell ref="L1799:M1799"/>
    <mergeCell ref="L1800:M1800"/>
    <mergeCell ref="L1802:M1802"/>
    <mergeCell ref="L1803:M1803"/>
    <mergeCell ref="L1804:M1804"/>
    <mergeCell ref="L1792:M1792"/>
    <mergeCell ref="L1793:M1793"/>
    <mergeCell ref="L1794:M1794"/>
    <mergeCell ref="L1795:M1795"/>
    <mergeCell ref="L1796:M1796"/>
    <mergeCell ref="L1797:M1797"/>
    <mergeCell ref="L1791:M1791"/>
    <mergeCell ref="L1787:P1787"/>
    <mergeCell ref="P1788:P1789"/>
    <mergeCell ref="N1788:N1789"/>
    <mergeCell ref="L1820:M1820"/>
    <mergeCell ref="L1821:M1821"/>
    <mergeCell ref="L1822:M1822"/>
    <mergeCell ref="L1823:M1823"/>
    <mergeCell ref="L1824:M1824"/>
    <mergeCell ref="L1825:M1825"/>
    <mergeCell ref="L1827:M1827"/>
    <mergeCell ref="L1828:M1828"/>
    <mergeCell ref="L1829:M1829"/>
    <mergeCell ref="L1830:M1830"/>
    <mergeCell ref="L1826:M1826"/>
    <mergeCell ref="L1816:M1816"/>
    <mergeCell ref="L1817:M1817"/>
    <mergeCell ref="L1818:M1818"/>
    <mergeCell ref="L1819:M1819"/>
    <mergeCell ref="C1788:C1789"/>
    <mergeCell ref="D1788:D1789"/>
    <mergeCell ref="L1788:M1789"/>
    <mergeCell ref="L1813:M1813"/>
    <mergeCell ref="L1814:M1814"/>
    <mergeCell ref="L1842:P1842"/>
    <mergeCell ref="C1843:C1844"/>
    <mergeCell ref="D1843:D1844"/>
    <mergeCell ref="L1843:M1844"/>
    <mergeCell ref="N1843:N1844"/>
    <mergeCell ref="O1843:O1844"/>
    <mergeCell ref="P1843:P1844"/>
    <mergeCell ref="L1831:M1831"/>
    <mergeCell ref="L1833:M1833"/>
    <mergeCell ref="D1841:K1841"/>
    <mergeCell ref="E1842:E1844"/>
    <mergeCell ref="F1842:F1844"/>
    <mergeCell ref="G1842:G1844"/>
    <mergeCell ref="H1842:H1844"/>
    <mergeCell ref="I1842:I1844"/>
    <mergeCell ref="J1842:J1844"/>
    <mergeCell ref="K1842:K1844"/>
    <mergeCell ref="L1859:M1859"/>
    <mergeCell ref="L1860:M1860"/>
    <mergeCell ref="L1861:M1861"/>
    <mergeCell ref="L1862:M1862"/>
    <mergeCell ref="L1863:M1863"/>
    <mergeCell ref="L1864:M1864"/>
    <mergeCell ref="L1852:M1852"/>
    <mergeCell ref="L1853:M1853"/>
    <mergeCell ref="L1854:M1854"/>
    <mergeCell ref="L1855:M1855"/>
    <mergeCell ref="L1857:M1857"/>
    <mergeCell ref="L1858:M1858"/>
    <mergeCell ref="L1846:M1846"/>
    <mergeCell ref="L1847:M1847"/>
    <mergeCell ref="L1848:M1848"/>
    <mergeCell ref="L1849:M1849"/>
    <mergeCell ref="L1850:M1850"/>
    <mergeCell ref="L1851:M1851"/>
    <mergeCell ref="L1877:M1877"/>
    <mergeCell ref="L1878:M1878"/>
    <mergeCell ref="L1879:M1879"/>
    <mergeCell ref="L1881:M1881"/>
    <mergeCell ref="L1882:M1882"/>
    <mergeCell ref="L1883:M1883"/>
    <mergeCell ref="L1871:M1871"/>
    <mergeCell ref="L1872:M1872"/>
    <mergeCell ref="L1873:M1873"/>
    <mergeCell ref="L1874:M1874"/>
    <mergeCell ref="L1875:M1875"/>
    <mergeCell ref="L1876:M1876"/>
    <mergeCell ref="L1865:M1865"/>
    <mergeCell ref="L1866:M1866"/>
    <mergeCell ref="L1867:M1867"/>
    <mergeCell ref="L1869:M1869"/>
    <mergeCell ref="L1870:M1870"/>
    <mergeCell ref="C1899:C1900"/>
    <mergeCell ref="D1899:D1900"/>
    <mergeCell ref="L1899:M1900"/>
    <mergeCell ref="N1899:N1900"/>
    <mergeCell ref="O1899:O1900"/>
    <mergeCell ref="P1899:P1900"/>
    <mergeCell ref="E1898:E1900"/>
    <mergeCell ref="F1898:F1900"/>
    <mergeCell ref="G1898:G1900"/>
    <mergeCell ref="H1898:H1900"/>
    <mergeCell ref="I1898:I1900"/>
    <mergeCell ref="J1898:J1900"/>
    <mergeCell ref="L1884:M1884"/>
    <mergeCell ref="L1885:M1885"/>
    <mergeCell ref="L1886:M1886"/>
    <mergeCell ref="L1887:M1887"/>
    <mergeCell ref="L1888:M1888"/>
    <mergeCell ref="L1890:M1890"/>
    <mergeCell ref="L1908:M1908"/>
    <mergeCell ref="L1909:M1909"/>
    <mergeCell ref="L1910:M1910"/>
    <mergeCell ref="L1911:M1911"/>
    <mergeCell ref="D1913:K1913"/>
    <mergeCell ref="E1914:E1916"/>
    <mergeCell ref="F1914:F1916"/>
    <mergeCell ref="G1914:G1916"/>
    <mergeCell ref="H1914:H1916"/>
    <mergeCell ref="I1914:I1916"/>
    <mergeCell ref="L1902:M1902"/>
    <mergeCell ref="L1903:M1903"/>
    <mergeCell ref="L1904:M1904"/>
    <mergeCell ref="L1905:M1905"/>
    <mergeCell ref="L1906:M1906"/>
    <mergeCell ref="L1907:M1907"/>
    <mergeCell ref="K1898:K1900"/>
    <mergeCell ref="L1898:P1898"/>
    <mergeCell ref="L1928:M1928"/>
    <mergeCell ref="L1929:M1929"/>
    <mergeCell ref="L1930:M1930"/>
    <mergeCell ref="L1931:M1931"/>
    <mergeCell ref="L1918:M1918"/>
    <mergeCell ref="L1919:M1919"/>
    <mergeCell ref="L1920:M1920"/>
    <mergeCell ref="L1921:M1921"/>
    <mergeCell ref="L1923:M1923"/>
    <mergeCell ref="L1924:M1924"/>
    <mergeCell ref="J1914:J1916"/>
    <mergeCell ref="K1914:K1916"/>
    <mergeCell ref="L1914:P1914"/>
    <mergeCell ref="C1915:C1916"/>
    <mergeCell ref="D1915:D1916"/>
    <mergeCell ref="L1915:M1916"/>
    <mergeCell ref="N1915:N1916"/>
    <mergeCell ref="O1915:O1916"/>
    <mergeCell ref="P1915:P1916"/>
    <mergeCell ref="C1956:C1957"/>
    <mergeCell ref="D1956:D1957"/>
    <mergeCell ref="L1956:M1957"/>
    <mergeCell ref="N1956:N1957"/>
    <mergeCell ref="O1956:O1957"/>
    <mergeCell ref="P1956:P1957"/>
    <mergeCell ref="E1955:E1957"/>
    <mergeCell ref="F1955:F1957"/>
    <mergeCell ref="G1955:G1957"/>
    <mergeCell ref="H1955:H1957"/>
    <mergeCell ref="I1955:I1957"/>
    <mergeCell ref="J1955:J1957"/>
    <mergeCell ref="L1948:M1948"/>
    <mergeCell ref="L1949:M1949"/>
    <mergeCell ref="L1950:M1950"/>
    <mergeCell ref="I1918:I1921"/>
    <mergeCell ref="I1923:I1926"/>
    <mergeCell ref="D1954:K1954"/>
    <mergeCell ref="L1939:M1939"/>
    <mergeCell ref="L1941:M1941"/>
    <mergeCell ref="L1942:M1942"/>
    <mergeCell ref="L1945:M1945"/>
    <mergeCell ref="L1946:M1946"/>
    <mergeCell ref="L1947:M1947"/>
    <mergeCell ref="L1932:M1932"/>
    <mergeCell ref="L1933:M1933"/>
    <mergeCell ref="L1934:M1934"/>
    <mergeCell ref="L1935:M1935"/>
    <mergeCell ref="L1936:M1936"/>
    <mergeCell ref="L1937:M1937"/>
    <mergeCell ref="L1925:M1925"/>
    <mergeCell ref="L1926:M1926"/>
    <mergeCell ref="L1965:M1965"/>
    <mergeCell ref="L1966:M1966"/>
    <mergeCell ref="L1968:M1968"/>
    <mergeCell ref="L1969:M1969"/>
    <mergeCell ref="L1970:M1970"/>
    <mergeCell ref="L1971:M1971"/>
    <mergeCell ref="L1959:M1959"/>
    <mergeCell ref="L1960:M1960"/>
    <mergeCell ref="L1961:M1961"/>
    <mergeCell ref="L1962:M1962"/>
    <mergeCell ref="L1963:M1963"/>
    <mergeCell ref="L1964:M1964"/>
    <mergeCell ref="L1977:M1977"/>
    <mergeCell ref="L1978:M1978"/>
    <mergeCell ref="L1985:M1985"/>
    <mergeCell ref="L1979:M1979"/>
    <mergeCell ref="K1955:K1957"/>
    <mergeCell ref="L1955:P1955"/>
    <mergeCell ref="L1980:M1980"/>
    <mergeCell ref="L1981:M1981"/>
    <mergeCell ref="L1982:M1982"/>
    <mergeCell ref="L1983:M1983"/>
    <mergeCell ref="L1984:M1984"/>
    <mergeCell ref="L1987:M1987"/>
    <mergeCell ref="L1996:M1996"/>
    <mergeCell ref="L1997:M1997"/>
    <mergeCell ref="L1998:M1998"/>
    <mergeCell ref="L1999:M1999"/>
    <mergeCell ref="L2000:M2000"/>
    <mergeCell ref="L2001:M2001"/>
    <mergeCell ref="L1986:M1986"/>
    <mergeCell ref="L1972:M1972"/>
    <mergeCell ref="L1973:M1973"/>
    <mergeCell ref="L1974:M1974"/>
    <mergeCell ref="L1975:M1975"/>
    <mergeCell ref="L1994:M1994"/>
    <mergeCell ref="L1995:M1995"/>
    <mergeCell ref="L1988:M1988"/>
    <mergeCell ref="L1989:M1989"/>
    <mergeCell ref="L1990:M1990"/>
    <mergeCell ref="L1991:M1991"/>
    <mergeCell ref="L2014:M2015"/>
    <mergeCell ref="N2014:N2015"/>
    <mergeCell ref="O2014:O2015"/>
    <mergeCell ref="P2014:P2015"/>
    <mergeCell ref="L1992:M1992"/>
    <mergeCell ref="L2029:M2029"/>
    <mergeCell ref="L2030:M2030"/>
    <mergeCell ref="D2012:K2012"/>
    <mergeCell ref="E2013:E2015"/>
    <mergeCell ref="F2013:F2015"/>
    <mergeCell ref="G2013:G2015"/>
    <mergeCell ref="H2013:H2015"/>
    <mergeCell ref="I2013:I2015"/>
    <mergeCell ref="L2002:M2002"/>
    <mergeCell ref="L2003:M2003"/>
    <mergeCell ref="L2005:M2005"/>
    <mergeCell ref="L2006:M2006"/>
    <mergeCell ref="L1944:M1944"/>
    <mergeCell ref="L2031:M2031"/>
    <mergeCell ref="L2032:M2032"/>
    <mergeCell ref="L2033:M2033"/>
    <mergeCell ref="L2034:M2034"/>
    <mergeCell ref="K2025:K2027"/>
    <mergeCell ref="L2025:P2025"/>
    <mergeCell ref="C2026:C2027"/>
    <mergeCell ref="D2026:D2027"/>
    <mergeCell ref="L2026:M2027"/>
    <mergeCell ref="N2026:N2027"/>
    <mergeCell ref="O2026:O2027"/>
    <mergeCell ref="P2026:P2027"/>
    <mergeCell ref="L2020:M2020"/>
    <mergeCell ref="L2021:M2021"/>
    <mergeCell ref="L2022:M2022"/>
    <mergeCell ref="D2024:K2024"/>
    <mergeCell ref="E2025:E2027"/>
    <mergeCell ref="F2025:F2027"/>
    <mergeCell ref="G2025:G2027"/>
    <mergeCell ref="H2025:H2027"/>
    <mergeCell ref="I2025:I2027"/>
    <mergeCell ref="J2025:J2027"/>
    <mergeCell ref="L2016:M2016"/>
    <mergeCell ref="L2017:M2017"/>
    <mergeCell ref="L2018:M2018"/>
    <mergeCell ref="L2019:M2019"/>
    <mergeCell ref="J2013:J2015"/>
    <mergeCell ref="K2013:K2015"/>
    <mergeCell ref="L2013:P2013"/>
    <mergeCell ref="C2014:C2015"/>
    <mergeCell ref="D2014:D2015"/>
    <mergeCell ref="L2048:M2048"/>
    <mergeCell ref="L2049:M2049"/>
    <mergeCell ref="L2052:M2052"/>
    <mergeCell ref="L2053:M2053"/>
    <mergeCell ref="L2054:M2054"/>
    <mergeCell ref="L2055:M2055"/>
    <mergeCell ref="L2041:M2041"/>
    <mergeCell ref="L2042:M2042"/>
    <mergeCell ref="L2043:M2043"/>
    <mergeCell ref="L2045:M2045"/>
    <mergeCell ref="L2046:M2046"/>
    <mergeCell ref="L2047:M2047"/>
    <mergeCell ref="L2035:M2035"/>
    <mergeCell ref="L2036:M2036"/>
    <mergeCell ref="L2037:M2037"/>
    <mergeCell ref="L2038:M2038"/>
    <mergeCell ref="L2039:M2039"/>
    <mergeCell ref="L2040:M2040"/>
    <mergeCell ref="L2050:M2050"/>
    <mergeCell ref="L2080:M2080"/>
    <mergeCell ref="L2056:M2056"/>
    <mergeCell ref="D2058:K2058"/>
    <mergeCell ref="E2059:E2061"/>
    <mergeCell ref="F2059:F2061"/>
    <mergeCell ref="G2059:G2061"/>
    <mergeCell ref="H2059:H2061"/>
    <mergeCell ref="I2059:I2061"/>
    <mergeCell ref="J2059:J2061"/>
    <mergeCell ref="K2059:K2061"/>
    <mergeCell ref="L2059:P2059"/>
    <mergeCell ref="L2072:M2072"/>
    <mergeCell ref="L2068:P2068"/>
    <mergeCell ref="C2069:C2070"/>
    <mergeCell ref="D2069:D2070"/>
    <mergeCell ref="L2069:M2070"/>
    <mergeCell ref="N2069:N2070"/>
    <mergeCell ref="O2069:O2070"/>
    <mergeCell ref="P2069:P2070"/>
    <mergeCell ref="D2067:K2067"/>
    <mergeCell ref="E2068:E2070"/>
    <mergeCell ref="F2068:F2070"/>
    <mergeCell ref="G2068:G2070"/>
    <mergeCell ref="H2068:H2070"/>
    <mergeCell ref="I2068:I2070"/>
    <mergeCell ref="J2068:J2070"/>
    <mergeCell ref="L2062:M2062"/>
    <mergeCell ref="L2063:M2063"/>
    <mergeCell ref="P2060:P2061"/>
    <mergeCell ref="K2068:K2070"/>
    <mergeCell ref="L2081:M2081"/>
    <mergeCell ref="L2082:M2082"/>
    <mergeCell ref="L2083:M2083"/>
    <mergeCell ref="L2105:M2105"/>
    <mergeCell ref="L2106:M2106"/>
    <mergeCell ref="L2107:M2107"/>
    <mergeCell ref="L2108:M2108"/>
    <mergeCell ref="L2099:P2099"/>
    <mergeCell ref="C2060:C2061"/>
    <mergeCell ref="D2060:D2061"/>
    <mergeCell ref="L2060:M2061"/>
    <mergeCell ref="N2060:N2061"/>
    <mergeCell ref="O2060:O2061"/>
    <mergeCell ref="L2073:M2073"/>
    <mergeCell ref="L2074:M2074"/>
    <mergeCell ref="L2075:M2075"/>
    <mergeCell ref="L2076:M2076"/>
    <mergeCell ref="L2077:M2077"/>
    <mergeCell ref="C2100:C2101"/>
    <mergeCell ref="D2100:D2101"/>
    <mergeCell ref="L2100:M2101"/>
    <mergeCell ref="N2100:N2101"/>
    <mergeCell ref="O2100:O2101"/>
    <mergeCell ref="P2100:P2101"/>
    <mergeCell ref="L2084:M2084"/>
    <mergeCell ref="L2085:M2085"/>
    <mergeCell ref="L2086:M2086"/>
    <mergeCell ref="L2087:M2087"/>
    <mergeCell ref="L2088:M2088"/>
    <mergeCell ref="L2090:M2090"/>
    <mergeCell ref="L2078:M2078"/>
    <mergeCell ref="L2079:M2079"/>
    <mergeCell ref="L885:M885"/>
    <mergeCell ref="L886:M886"/>
    <mergeCell ref="L887:M887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97:M897"/>
    <mergeCell ref="L898:M898"/>
    <mergeCell ref="L899:M899"/>
    <mergeCell ref="L900:M900"/>
    <mergeCell ref="L901:M901"/>
    <mergeCell ref="L927:M927"/>
    <mergeCell ref="L928:M928"/>
    <mergeCell ref="L929:M929"/>
    <mergeCell ref="L930:M930"/>
    <mergeCell ref="L922:M922"/>
    <mergeCell ref="L925:M925"/>
    <mergeCell ref="L931:M931"/>
    <mergeCell ref="L902:M902"/>
    <mergeCell ref="L903:M903"/>
    <mergeCell ref="L904:M904"/>
    <mergeCell ref="L905:M905"/>
    <mergeCell ref="L906:M906"/>
    <mergeCell ref="L907:M907"/>
    <mergeCell ref="L908:M908"/>
    <mergeCell ref="L912:M912"/>
    <mergeCell ref="L909:M909"/>
    <mergeCell ref="L910:M910"/>
    <mergeCell ref="L911:M911"/>
    <mergeCell ref="L914:M914"/>
    <mergeCell ref="L923:M923"/>
    <mergeCell ref="L926:M926"/>
    <mergeCell ref="L915:M915"/>
    <mergeCell ref="L916:M916"/>
    <mergeCell ref="L917:M917"/>
    <mergeCell ref="L918:M918"/>
    <mergeCell ref="L919:M919"/>
    <mergeCell ref="L920:M920"/>
    <mergeCell ref="L921:M921"/>
    <mergeCell ref="L924:M924"/>
  </mergeCells>
  <pageMargins left="0.31496062992125984" right="0.31496062992125984" top="0.35433070866141736" bottom="0.35433070866141736" header="0.31496062992125984" footer="0.31496062992125984"/>
  <pageSetup paperSize="9" orientation="portrait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7F84-BB95-46A3-AD67-260F25FBA48E}">
  <dimension ref="A1:I31"/>
  <sheetViews>
    <sheetView workbookViewId="0">
      <selection activeCell="L15" sqref="L15"/>
    </sheetView>
  </sheetViews>
  <sheetFormatPr baseColWidth="10" defaultRowHeight="15" x14ac:dyDescent="0.25"/>
  <cols>
    <col min="1" max="3" width="19.28515625" customWidth="1"/>
    <col min="4" max="9" width="4.85546875" customWidth="1"/>
  </cols>
  <sheetData>
    <row r="1" spans="1:9" x14ac:dyDescent="0.25">
      <c r="A1" s="534" t="s">
        <v>3798</v>
      </c>
      <c r="B1" s="534"/>
      <c r="C1" s="534"/>
      <c r="D1" s="534"/>
      <c r="E1" s="534"/>
      <c r="F1" s="534"/>
      <c r="G1" s="534"/>
      <c r="H1" s="534"/>
      <c r="I1" s="534"/>
    </row>
    <row r="2" spans="1:9" x14ac:dyDescent="0.25">
      <c r="A2" s="534"/>
      <c r="B2" s="534"/>
      <c r="C2" s="534"/>
      <c r="D2" s="534"/>
      <c r="E2" s="534"/>
      <c r="F2" s="534"/>
      <c r="G2" s="534"/>
      <c r="H2" s="534"/>
      <c r="I2" s="534"/>
    </row>
    <row r="3" spans="1:9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9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9" ht="23.25" x14ac:dyDescent="0.35">
      <c r="A5" s="339" t="s">
        <v>3785</v>
      </c>
      <c r="B5" s="21"/>
      <c r="C5" s="21"/>
      <c r="D5" s="21"/>
      <c r="E5" s="21"/>
      <c r="F5" s="21"/>
      <c r="G5" s="21"/>
      <c r="H5" s="21"/>
      <c r="I5" s="21"/>
    </row>
    <row r="6" spans="1:9" ht="15.75" x14ac:dyDescent="0.25">
      <c r="A6" s="394" t="s">
        <v>3786</v>
      </c>
      <c r="B6" s="393"/>
      <c r="C6" s="393"/>
      <c r="D6" s="393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38.25" customHeight="1" x14ac:dyDescent="0.25">
      <c r="A8" s="21"/>
      <c r="B8" s="21"/>
      <c r="C8" s="21"/>
      <c r="D8" s="535" t="s">
        <v>3799</v>
      </c>
      <c r="E8" s="535"/>
      <c r="F8" s="544" t="s">
        <v>3800</v>
      </c>
      <c r="G8" s="545"/>
      <c r="H8" s="535" t="s">
        <v>3809</v>
      </c>
      <c r="I8" s="535"/>
    </row>
    <row r="9" spans="1:9" x14ac:dyDescent="0.25">
      <c r="A9" s="536" t="s">
        <v>3787</v>
      </c>
      <c r="B9" s="536"/>
      <c r="C9" s="536"/>
      <c r="D9" s="536"/>
      <c r="E9" s="536"/>
      <c r="F9" s="536"/>
      <c r="G9" s="536"/>
      <c r="H9" s="536"/>
      <c r="I9" s="536"/>
    </row>
    <row r="10" spans="1:9" x14ac:dyDescent="0.25">
      <c r="A10" s="537" t="s">
        <v>3788</v>
      </c>
      <c r="B10" s="537"/>
      <c r="C10" s="537"/>
      <c r="D10" s="538">
        <v>5</v>
      </c>
      <c r="E10" s="538"/>
      <c r="F10" s="546">
        <v>150</v>
      </c>
      <c r="G10" s="547"/>
      <c r="H10" s="538">
        <v>400</v>
      </c>
      <c r="I10" s="538"/>
    </row>
    <row r="11" spans="1:9" x14ac:dyDescent="0.25">
      <c r="A11" s="537" t="s">
        <v>3789</v>
      </c>
      <c r="B11" s="537"/>
      <c r="C11" s="537"/>
      <c r="D11" s="538">
        <v>10</v>
      </c>
      <c r="E11" s="538"/>
      <c r="F11" s="546">
        <v>250</v>
      </c>
      <c r="G11" s="547"/>
      <c r="H11" s="538">
        <v>600</v>
      </c>
      <c r="I11" s="538"/>
    </row>
    <row r="12" spans="1:9" x14ac:dyDescent="0.25">
      <c r="A12" s="537" t="s">
        <v>3790</v>
      </c>
      <c r="B12" s="537"/>
      <c r="C12" s="537"/>
      <c r="D12" s="538">
        <v>15</v>
      </c>
      <c r="E12" s="538"/>
      <c r="F12" s="546">
        <v>250</v>
      </c>
      <c r="G12" s="547"/>
      <c r="H12" s="538">
        <v>800</v>
      </c>
      <c r="I12" s="538"/>
    </row>
    <row r="13" spans="1:9" x14ac:dyDescent="0.25">
      <c r="A13" s="537" t="s">
        <v>3791</v>
      </c>
      <c r="B13" s="537"/>
      <c r="C13" s="537"/>
      <c r="D13" s="538">
        <v>20</v>
      </c>
      <c r="E13" s="538"/>
      <c r="F13" s="546">
        <v>400</v>
      </c>
      <c r="G13" s="547"/>
      <c r="H13" s="538">
        <v>800</v>
      </c>
      <c r="I13" s="538"/>
    </row>
    <row r="14" spans="1:9" x14ac:dyDescent="0.25">
      <c r="A14" s="539" t="s">
        <v>3792</v>
      </c>
      <c r="B14" s="539"/>
      <c r="C14" s="539"/>
      <c r="D14" s="539"/>
      <c r="E14" s="539"/>
      <c r="F14" s="539"/>
      <c r="G14" s="539"/>
      <c r="H14" s="539"/>
      <c r="I14" s="539"/>
    </row>
    <row r="15" spans="1:9" ht="45" customHeight="1" x14ac:dyDescent="0.25">
      <c r="A15" s="540" t="s">
        <v>3793</v>
      </c>
      <c r="B15" s="540"/>
      <c r="C15" s="540"/>
      <c r="D15" s="541" t="s">
        <v>3794</v>
      </c>
      <c r="E15" s="541"/>
      <c r="F15" s="548">
        <v>700</v>
      </c>
      <c r="G15" s="549"/>
      <c r="H15" s="542">
        <v>1100</v>
      </c>
      <c r="I15" s="542"/>
    </row>
    <row r="16" spans="1:9" ht="30.75" customHeight="1" x14ac:dyDescent="0.25">
      <c r="A16" s="540" t="s">
        <v>3795</v>
      </c>
      <c r="B16" s="540"/>
      <c r="C16" s="540"/>
      <c r="D16" s="541" t="s">
        <v>3794</v>
      </c>
      <c r="E16" s="541"/>
      <c r="F16" s="548">
        <v>850</v>
      </c>
      <c r="G16" s="549"/>
      <c r="H16" s="542">
        <v>1300</v>
      </c>
      <c r="I16" s="542"/>
    </row>
    <row r="17" spans="1:9" x14ac:dyDescent="0.25">
      <c r="A17" s="540" t="s">
        <v>3796</v>
      </c>
      <c r="B17" s="540"/>
      <c r="C17" s="540"/>
      <c r="D17" s="541" t="s">
        <v>3794</v>
      </c>
      <c r="E17" s="541"/>
      <c r="F17" s="548">
        <v>1000</v>
      </c>
      <c r="G17" s="549"/>
      <c r="H17" s="542">
        <v>1500</v>
      </c>
      <c r="I17" s="542"/>
    </row>
    <row r="18" spans="1:9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9" x14ac:dyDescent="0.25">
      <c r="A19" s="396" t="s">
        <v>3801</v>
      </c>
      <c r="B19" s="21"/>
      <c r="C19" s="21"/>
      <c r="D19" s="21"/>
      <c r="E19" s="21"/>
      <c r="F19" s="21"/>
      <c r="G19" s="21"/>
      <c r="H19" s="21"/>
      <c r="I19" s="21"/>
    </row>
    <row r="20" spans="1:9" x14ac:dyDescent="0.25">
      <c r="A20" s="396" t="s">
        <v>3797</v>
      </c>
      <c r="B20" s="21"/>
      <c r="C20" s="21"/>
      <c r="D20" s="21"/>
      <c r="E20" s="21"/>
      <c r="F20" s="21"/>
      <c r="G20" s="21"/>
      <c r="H20" s="21"/>
      <c r="I20" s="21"/>
    </row>
    <row r="21" spans="1:9" x14ac:dyDescent="0.25">
      <c r="A21" s="396" t="s">
        <v>3802</v>
      </c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A22" s="21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1"/>
      <c r="B23" s="21"/>
      <c r="C23" s="359"/>
      <c r="D23" s="359"/>
      <c r="E23" s="21"/>
      <c r="F23" s="21"/>
      <c r="G23" s="21"/>
      <c r="H23" s="21"/>
      <c r="I23" s="21"/>
    </row>
    <row r="24" spans="1:9" ht="23.25" x14ac:dyDescent="0.35">
      <c r="A24" s="339" t="s">
        <v>5</v>
      </c>
      <c r="B24" s="21"/>
      <c r="C24" s="401"/>
      <c r="D24" s="401"/>
      <c r="E24" s="21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25">
      <c r="A26" s="543" t="s">
        <v>3804</v>
      </c>
      <c r="B26" s="543"/>
      <c r="C26" s="543"/>
      <c r="D26" s="543"/>
      <c r="E26" s="543"/>
      <c r="F26" s="543"/>
      <c r="G26" s="543"/>
      <c r="H26" s="543"/>
      <c r="I26" s="543"/>
    </row>
    <row r="27" spans="1:9" x14ac:dyDescent="0.25">
      <c r="A27" s="543"/>
      <c r="B27" s="543"/>
      <c r="C27" s="543"/>
      <c r="D27" s="543"/>
      <c r="E27" s="543"/>
      <c r="F27" s="543"/>
      <c r="G27" s="543"/>
      <c r="H27" s="543"/>
      <c r="I27" s="543"/>
    </row>
    <row r="28" spans="1:9" x14ac:dyDescent="0.25">
      <c r="A28" s="60" t="s">
        <v>3805</v>
      </c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60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60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402" t="s">
        <v>3806</v>
      </c>
      <c r="B31" s="21"/>
      <c r="C31" s="21"/>
      <c r="D31" s="21"/>
      <c r="E31" s="21"/>
      <c r="F31" s="21"/>
      <c r="G31" s="21"/>
      <c r="H31" s="21"/>
      <c r="I31" s="21"/>
    </row>
  </sheetData>
  <mergeCells count="35">
    <mergeCell ref="A26:I27"/>
    <mergeCell ref="F8:G8"/>
    <mergeCell ref="F10:G10"/>
    <mergeCell ref="F11:G11"/>
    <mergeCell ref="F12:G12"/>
    <mergeCell ref="F13:G13"/>
    <mergeCell ref="F15:G15"/>
    <mergeCell ref="F16:G16"/>
    <mergeCell ref="F17:G17"/>
    <mergeCell ref="A16:C16"/>
    <mergeCell ref="D16:E16"/>
    <mergeCell ref="H16:I16"/>
    <mergeCell ref="A17:C17"/>
    <mergeCell ref="D17:E17"/>
    <mergeCell ref="H17:I17"/>
    <mergeCell ref="A13:C13"/>
    <mergeCell ref="D13:E13"/>
    <mergeCell ref="H13:I13"/>
    <mergeCell ref="A14:I14"/>
    <mergeCell ref="A15:C15"/>
    <mergeCell ref="D15:E15"/>
    <mergeCell ref="H15:I15"/>
    <mergeCell ref="A11:C11"/>
    <mergeCell ref="D11:E11"/>
    <mergeCell ref="H11:I11"/>
    <mergeCell ref="A12:C12"/>
    <mergeCell ref="D12:E12"/>
    <mergeCell ref="H12:I12"/>
    <mergeCell ref="A1:I2"/>
    <mergeCell ref="D8:E8"/>
    <mergeCell ref="H8:I8"/>
    <mergeCell ref="A9:I9"/>
    <mergeCell ref="A10:C10"/>
    <mergeCell ref="D10:E10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Contact</vt:lpstr>
      <vt:lpstr>Tarifs 2103</vt:lpstr>
      <vt:lpstr>Conditions de livraison</vt:lpstr>
      <vt:lpstr>'Tarifs 2103'!Zone_d_impression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</dc:creator>
  <cp:lastModifiedBy>Yana Toffin</cp:lastModifiedBy>
  <cp:lastPrinted>2021-02-18T16:37:54Z</cp:lastPrinted>
  <dcterms:created xsi:type="dcterms:W3CDTF">2020-12-07T09:16:18Z</dcterms:created>
  <dcterms:modified xsi:type="dcterms:W3CDTF">2021-03-19T15:12:37Z</dcterms:modified>
</cp:coreProperties>
</file>